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3435E844-54B4-41E8-9E6C-134876652E7E}"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V28" i="1" l="1"/>
  <c r="AV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2" i="2"/>
  <c r="BW12" i="2" s="1"/>
  <c r="BX8" i="2"/>
  <c r="BW8" i="2" s="1"/>
  <c r="BX5" i="2"/>
  <c r="BW5" i="2" s="1"/>
  <c r="BX10" i="2"/>
  <c r="BW10" i="2" s="1"/>
  <c r="BX7" i="2"/>
  <c r="BW7" i="2" s="1"/>
  <c r="BX13" i="2"/>
  <c r="BW13" i="2" s="1"/>
  <c r="BX11" i="2"/>
  <c r="BW11" i="2" s="1"/>
  <c r="BX9" i="2"/>
  <c r="BW9" i="2" s="1"/>
  <c r="BX15" i="2"/>
  <c r="BW15" i="2" s="1"/>
  <c r="BX17" i="2"/>
  <c r="BW17" i="2" s="1"/>
  <c r="BX16" i="2"/>
  <c r="BW16" i="2" s="1"/>
  <c r="BX14" i="2"/>
  <c r="BW14" i="2" s="1"/>
  <c r="BX18" i="2"/>
  <c r="BW18" i="2" s="1"/>
  <c r="BX22" i="2"/>
  <c r="BW22" i="2" s="1"/>
  <c r="BX21" i="2"/>
  <c r="BW21" i="2" s="1"/>
  <c r="BX19" i="2"/>
  <c r="BW19" i="2" s="1"/>
  <c r="BX26" i="2"/>
  <c r="BW26" i="2" s="1"/>
  <c r="BX23" i="2"/>
  <c r="BW23" i="2" s="1"/>
  <c r="BX25" i="2"/>
  <c r="BW25" i="2" s="1"/>
  <c r="BX27" i="2"/>
  <c r="BW27" i="2" s="1"/>
  <c r="BX24" i="2"/>
  <c r="BW24" i="2" s="1"/>
  <c r="BX28" i="2"/>
  <c r="BW28" i="2" s="1"/>
  <c r="BX20" i="2"/>
  <c r="BW20"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6" i="7"/>
  <c r="E16" i="7"/>
  <c r="F16" i="7"/>
  <c r="G16" i="7"/>
  <c r="H16" i="7"/>
  <c r="I16" i="7"/>
  <c r="J16" i="7"/>
  <c r="K16"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9" i="2"/>
  <c r="AX21" i="2"/>
  <c r="AX24" i="2"/>
  <c r="AX32" i="2"/>
  <c r="AX23" i="2"/>
  <c r="AX15" i="2"/>
  <c r="AX18" i="2"/>
  <c r="AX7" i="2"/>
  <c r="AX13" i="2"/>
  <c r="AX27" i="2"/>
  <c r="AX30" i="2"/>
  <c r="AX28" i="2"/>
  <c r="AX20" i="2"/>
  <c r="AX25" i="2"/>
  <c r="AX12" i="2"/>
  <c r="AX19" i="2"/>
  <c r="AX11" i="2"/>
  <c r="AX10" i="2"/>
  <c r="AX8" i="2"/>
  <c r="AX16" i="2"/>
  <c r="AX5" i="2"/>
  <c r="AX6" i="2"/>
  <c r="AX29" i="2"/>
  <c r="AX14" i="2"/>
  <c r="AX26" i="2"/>
  <c r="AX22" i="2"/>
  <c r="AX33" i="2"/>
  <c r="AX31" i="2"/>
  <c r="AX2" i="2"/>
  <c r="AT4" i="2"/>
  <c r="AT3" i="2"/>
  <c r="AT17" i="2"/>
  <c r="AT9" i="2"/>
  <c r="AT21" i="2"/>
  <c r="AT24" i="2"/>
  <c r="AT32" i="2"/>
  <c r="AT23" i="2"/>
  <c r="AT15" i="2"/>
  <c r="AT18" i="2"/>
  <c r="AT7" i="2"/>
  <c r="AT13" i="2"/>
  <c r="AT27" i="2"/>
  <c r="AT30" i="2"/>
  <c r="AT28" i="2"/>
  <c r="AT20" i="2"/>
  <c r="AT25" i="2"/>
  <c r="AT12" i="2"/>
  <c r="AT19" i="2"/>
  <c r="AT11" i="2"/>
  <c r="AT10" i="2"/>
  <c r="AT8" i="2"/>
  <c r="AT16" i="2"/>
  <c r="AT5" i="2"/>
  <c r="AT6" i="2"/>
  <c r="AT29" i="2"/>
  <c r="AT14" i="2"/>
  <c r="AT26" i="2"/>
  <c r="AT22"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7" i="2"/>
  <c r="AV7" i="2"/>
  <c r="AY7" i="2"/>
  <c r="AZ7" i="2"/>
  <c r="AU16" i="2"/>
  <c r="AV16" i="2"/>
  <c r="AY16" i="2"/>
  <c r="AZ16" i="2"/>
  <c r="AU17" i="2"/>
  <c r="AV17" i="2"/>
  <c r="AY17" i="2"/>
  <c r="AZ17" i="2"/>
  <c r="AU32" i="2"/>
  <c r="AV32" i="2"/>
  <c r="AY32" i="2"/>
  <c r="AZ32" i="2"/>
  <c r="AU13" i="2"/>
  <c r="AV13" i="2"/>
  <c r="AY13" i="2"/>
  <c r="AZ13" i="2"/>
  <c r="AU5" i="2"/>
  <c r="AV5" i="2"/>
  <c r="AY5" i="2"/>
  <c r="AZ5" i="2"/>
  <c r="AU19" i="2"/>
  <c r="AV19" i="2"/>
  <c r="AY19" i="2"/>
  <c r="AZ19" i="2"/>
  <c r="AU4" i="2"/>
  <c r="AV4" i="2"/>
  <c r="AY4" i="2"/>
  <c r="AZ4" i="2"/>
  <c r="AU9" i="2"/>
  <c r="AV9" i="2"/>
  <c r="AY9" i="2"/>
  <c r="AZ9" i="2"/>
  <c r="AU12" i="2"/>
  <c r="AV12" i="2"/>
  <c r="AY12" i="2"/>
  <c r="AZ12" i="2"/>
  <c r="AU8" i="2"/>
  <c r="AV8" i="2"/>
  <c r="AY8" i="2"/>
  <c r="AZ8" i="2"/>
  <c r="AU22" i="2"/>
  <c r="AV22" i="2"/>
  <c r="AY22" i="2"/>
  <c r="AZ22" i="2"/>
  <c r="AU11" i="2"/>
  <c r="AV11" i="2"/>
  <c r="AY11" i="2"/>
  <c r="AZ11" i="2"/>
  <c r="AU31" i="2"/>
  <c r="AV31" i="2"/>
  <c r="AY31" i="2"/>
  <c r="AZ31" i="2"/>
  <c r="AU20" i="2"/>
  <c r="AV20" i="2"/>
  <c r="AY20" i="2"/>
  <c r="AZ20" i="2"/>
  <c r="AU23" i="2"/>
  <c r="AV23" i="2"/>
  <c r="AY23" i="2"/>
  <c r="AZ23" i="2"/>
  <c r="AU14" i="2"/>
  <c r="AV14" i="2"/>
  <c r="AY14" i="2"/>
  <c r="AZ14" i="2"/>
  <c r="AU25" i="2"/>
  <c r="AV25" i="2"/>
  <c r="AY25" i="2"/>
  <c r="AZ25" i="2"/>
  <c r="AU27" i="2"/>
  <c r="AV27" i="2"/>
  <c r="AY27" i="2"/>
  <c r="AZ27" i="2"/>
  <c r="AU29" i="2"/>
  <c r="AV29" i="2"/>
  <c r="AY29" i="2"/>
  <c r="AZ29" i="2"/>
  <c r="AU33" i="2"/>
  <c r="AV33" i="2"/>
  <c r="AY33" i="2"/>
  <c r="AZ33" i="2"/>
  <c r="AU26" i="2"/>
  <c r="AV26" i="2"/>
  <c r="AY26" i="2"/>
  <c r="AZ26" i="2"/>
  <c r="AU15" i="2"/>
  <c r="AV15" i="2"/>
  <c r="AY15" i="2"/>
  <c r="AZ15" i="2"/>
  <c r="AU10" i="2"/>
  <c r="AV10" i="2"/>
  <c r="AY10" i="2"/>
  <c r="AZ10" i="2"/>
  <c r="AU24" i="2"/>
  <c r="AV24" i="2"/>
  <c r="AY24" i="2"/>
  <c r="AZ24" i="2"/>
  <c r="AU18" i="2"/>
  <c r="AV18" i="2"/>
  <c r="AY18" i="2"/>
  <c r="AZ18" i="2"/>
  <c r="AU6" i="2"/>
  <c r="AV6" i="2"/>
  <c r="AY6" i="2"/>
  <c r="AZ6"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06" i="1"/>
  <c r="O811" i="1"/>
  <c r="O812" i="1"/>
  <c r="O816" i="1"/>
  <c r="O820" i="1"/>
  <c r="O822" i="1"/>
  <c r="O827" i="1"/>
  <c r="O828"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O547" i="1" s="1"/>
  <c r="H548" i="1"/>
  <c r="O548" i="1" s="1"/>
  <c r="H549" i="1"/>
  <c r="H550" i="1"/>
  <c r="H551" i="1"/>
  <c r="H552" i="1"/>
  <c r="H553" i="1"/>
  <c r="O553" i="1" s="1"/>
  <c r="H554" i="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H578" i="1"/>
  <c r="O578" i="1" s="1"/>
  <c r="H584" i="1"/>
  <c r="H580" i="1"/>
  <c r="O580" i="1" s="1"/>
  <c r="H581" i="1"/>
  <c r="H582" i="1"/>
  <c r="H583" i="1"/>
  <c r="H585" i="1"/>
  <c r="H586" i="1"/>
  <c r="H579" i="1"/>
  <c r="H587" i="1"/>
  <c r="H588" i="1"/>
  <c r="H589" i="1"/>
  <c r="H590" i="1"/>
  <c r="H591" i="1"/>
  <c r="H592" i="1"/>
  <c r="H593" i="1"/>
  <c r="H594" i="1"/>
  <c r="H595" i="1"/>
  <c r="O595" i="1" s="1"/>
  <c r="H596" i="1"/>
  <c r="O596" i="1" s="1"/>
  <c r="H597" i="1"/>
  <c r="H598" i="1"/>
  <c r="O598" i="1" s="1"/>
  <c r="H599" i="1"/>
  <c r="H600" i="1"/>
  <c r="H601" i="1"/>
  <c r="O601" i="1" s="1"/>
  <c r="H602" i="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H626" i="1"/>
  <c r="O626" i="1" s="1"/>
  <c r="H627" i="1"/>
  <c r="H628" i="1"/>
  <c r="O628" i="1" s="1"/>
  <c r="H629" i="1"/>
  <c r="H630" i="1"/>
  <c r="H631" i="1"/>
  <c r="H632" i="1"/>
  <c r="H633" i="1"/>
  <c r="H634" i="1"/>
  <c r="H635" i="1"/>
  <c r="H636" i="1"/>
  <c r="H637" i="1"/>
  <c r="H638" i="1"/>
  <c r="H639" i="1"/>
  <c r="H640" i="1"/>
  <c r="H641" i="1"/>
  <c r="H642" i="1"/>
  <c r="H643" i="1"/>
  <c r="O643" i="1" s="1"/>
  <c r="H644" i="1"/>
  <c r="O644" i="1" s="1"/>
  <c r="H645" i="1"/>
  <c r="H647" i="1"/>
  <c r="O647" i="1" s="1"/>
  <c r="H646" i="1"/>
  <c r="H648" i="1"/>
  <c r="H649" i="1"/>
  <c r="O649" i="1" s="1"/>
  <c r="H650" i="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H674" i="1"/>
  <c r="O674" i="1" s="1"/>
  <c r="H675" i="1"/>
  <c r="H676" i="1"/>
  <c r="O676" i="1" s="1"/>
  <c r="H677" i="1"/>
  <c r="H678" i="1"/>
  <c r="O678" i="1" s="1"/>
  <c r="H679" i="1"/>
  <c r="H680" i="1"/>
  <c r="H681" i="1"/>
  <c r="H682" i="1"/>
  <c r="H683" i="1"/>
  <c r="O683" i="1" s="1"/>
  <c r="H684" i="1"/>
  <c r="H685" i="1"/>
  <c r="H686" i="1"/>
  <c r="H687" i="1"/>
  <c r="H688" i="1"/>
  <c r="H689" i="1"/>
  <c r="H690" i="1"/>
  <c r="O690" i="1" s="1"/>
  <c r="H691" i="1"/>
  <c r="O691" i="1" s="1"/>
  <c r="H692" i="1"/>
  <c r="O692" i="1" s="1"/>
  <c r="H693" i="1"/>
  <c r="H694" i="1"/>
  <c r="O694" i="1" s="1"/>
  <c r="H695" i="1"/>
  <c r="H696" i="1"/>
  <c r="H698" i="1"/>
  <c r="O698" i="1" s="1"/>
  <c r="H699" i="1"/>
  <c r="H700" i="1"/>
  <c r="H697" i="1"/>
  <c r="H701" i="1"/>
  <c r="H702" i="1"/>
  <c r="H703" i="1"/>
  <c r="O703" i="1" s="1"/>
  <c r="H704" i="1"/>
  <c r="H705" i="1"/>
  <c r="H706" i="1"/>
  <c r="O706" i="1" s="1"/>
  <c r="H707" i="1"/>
  <c r="O707" i="1" s="1"/>
  <c r="H708" i="1"/>
  <c r="O708" i="1" s="1"/>
  <c r="H709" i="1"/>
  <c r="H710" i="1"/>
  <c r="O710" i="1" s="1"/>
  <c r="H711" i="1"/>
  <c r="H712" i="1"/>
  <c r="H713" i="1"/>
  <c r="O713" i="1" s="1"/>
  <c r="H714" i="1"/>
  <c r="H715" i="1"/>
  <c r="O715" i="1" s="1"/>
  <c r="H716" i="1"/>
  <c r="H717" i="1"/>
  <c r="H718" i="1"/>
  <c r="H719" i="1"/>
  <c r="O719" i="1" s="1"/>
  <c r="H720" i="1"/>
  <c r="H721" i="1"/>
  <c r="H722" i="1"/>
  <c r="O722" i="1" s="1"/>
  <c r="H723" i="1"/>
  <c r="O723" i="1" s="1"/>
  <c r="H724" i="1"/>
  <c r="O724" i="1" s="1"/>
  <c r="H725" i="1"/>
  <c r="O725" i="1" s="1"/>
  <c r="H726" i="1"/>
  <c r="O726" i="1" s="1"/>
  <c r="H727" i="1"/>
  <c r="H728" i="1"/>
  <c r="H729" i="1"/>
  <c r="O729" i="1" s="1"/>
  <c r="H730" i="1"/>
  <c r="H731" i="1"/>
  <c r="O731" i="1" s="1"/>
  <c r="H732" i="1"/>
  <c r="H733" i="1"/>
  <c r="H734" i="1"/>
  <c r="H735" i="1"/>
  <c r="O735" i="1" s="1"/>
  <c r="H736" i="1"/>
  <c r="H737" i="1"/>
  <c r="H738" i="1"/>
  <c r="O738" i="1" s="1"/>
  <c r="H739" i="1"/>
  <c r="O739" i="1" s="1"/>
  <c r="H740" i="1"/>
  <c r="O740" i="1" s="1"/>
  <c r="H741" i="1"/>
  <c r="O741" i="1" s="1"/>
  <c r="H742" i="1"/>
  <c r="O742" i="1" s="1"/>
  <c r="H743" i="1"/>
  <c r="H744" i="1"/>
  <c r="H745" i="1"/>
  <c r="O745" i="1" s="1"/>
  <c r="H746" i="1"/>
  <c r="H747" i="1"/>
  <c r="O747" i="1" s="1"/>
  <c r="H748" i="1"/>
  <c r="H749" i="1"/>
  <c r="H750" i="1"/>
  <c r="O750" i="1" s="1"/>
  <c r="H751" i="1"/>
  <c r="O751" i="1" s="1"/>
  <c r="H752" i="1"/>
  <c r="H753" i="1"/>
  <c r="H754" i="1"/>
  <c r="O754" i="1" s="1"/>
  <c r="H755" i="1"/>
  <c r="O755" i="1" s="1"/>
  <c r="H756" i="1"/>
  <c r="O756" i="1" s="1"/>
  <c r="H757" i="1"/>
  <c r="O757" i="1" s="1"/>
  <c r="H758" i="1"/>
  <c r="O758" i="1" s="1"/>
  <c r="H760" i="1"/>
  <c r="H759" i="1"/>
  <c r="H761" i="1"/>
  <c r="O761" i="1" s="1"/>
  <c r="H762" i="1"/>
  <c r="H763" i="1"/>
  <c r="O763" i="1" s="1"/>
  <c r="H764" i="1"/>
  <c r="H765" i="1"/>
  <c r="H766" i="1"/>
  <c r="O766" i="1" s="1"/>
  <c r="H767" i="1"/>
  <c r="O767" i="1" s="1"/>
  <c r="H768" i="1"/>
  <c r="H769" i="1"/>
  <c r="H770" i="1"/>
  <c r="O770" i="1" s="1"/>
  <c r="H771" i="1"/>
  <c r="O771" i="1" s="1"/>
  <c r="H772" i="1"/>
  <c r="O772" i="1" s="1"/>
  <c r="H773" i="1"/>
  <c r="O773" i="1" s="1"/>
  <c r="H774" i="1"/>
  <c r="O774" i="1" s="1"/>
  <c r="H776" i="1"/>
  <c r="H775" i="1"/>
  <c r="H777" i="1"/>
  <c r="O777" i="1" s="1"/>
  <c r="H778" i="1"/>
  <c r="H779" i="1"/>
  <c r="O779" i="1" s="1"/>
  <c r="H780" i="1"/>
  <c r="H781" i="1"/>
  <c r="H782" i="1"/>
  <c r="O782" i="1" s="1"/>
  <c r="H783" i="1"/>
  <c r="O783" i="1" s="1"/>
  <c r="H784" i="1"/>
  <c r="H785" i="1"/>
  <c r="H786" i="1"/>
  <c r="O786" i="1" s="1"/>
  <c r="H787" i="1"/>
  <c r="O787" i="1" s="1"/>
  <c r="H788" i="1"/>
  <c r="O788" i="1" s="1"/>
  <c r="H789" i="1"/>
  <c r="O789" i="1" s="1"/>
  <c r="H790" i="1"/>
  <c r="O790" i="1" s="1"/>
  <c r="H791" i="1"/>
  <c r="O791" i="1" s="1"/>
  <c r="H792" i="1"/>
  <c r="H793" i="1"/>
  <c r="O793" i="1" s="1"/>
  <c r="H794" i="1"/>
  <c r="H795" i="1"/>
  <c r="O795" i="1" s="1"/>
  <c r="H796" i="1"/>
  <c r="O796" i="1" s="1"/>
  <c r="H797" i="1"/>
  <c r="O797" i="1" s="1"/>
  <c r="H798" i="1"/>
  <c r="O798" i="1" s="1"/>
  <c r="H799" i="1"/>
  <c r="O799" i="1" s="1"/>
  <c r="H800" i="1"/>
  <c r="H801" i="1"/>
  <c r="O801" i="1" s="1"/>
  <c r="H802" i="1"/>
  <c r="O802" i="1" s="1"/>
  <c r="H803" i="1"/>
  <c r="O803" i="1" s="1"/>
  <c r="H804" i="1"/>
  <c r="O804" i="1" s="1"/>
  <c r="H805" i="1"/>
  <c r="O805" i="1" s="1"/>
  <c r="H806" i="1"/>
  <c r="H807" i="1"/>
  <c r="O807" i="1" s="1"/>
  <c r="H808" i="1"/>
  <c r="H809" i="1"/>
  <c r="O809" i="1" s="1"/>
  <c r="H810" i="1"/>
  <c r="H811" i="1"/>
  <c r="H812" i="1"/>
  <c r="H813" i="1"/>
  <c r="O813" i="1" s="1"/>
  <c r="H814" i="1"/>
  <c r="O814" i="1" s="1"/>
  <c r="H815" i="1"/>
  <c r="O815" i="1" s="1"/>
  <c r="H816" i="1"/>
  <c r="H817" i="1"/>
  <c r="O817" i="1" s="1"/>
  <c r="H819" i="1"/>
  <c r="O819" i="1" s="1"/>
  <c r="H818" i="1"/>
  <c r="O818" i="1" s="1"/>
  <c r="H820" i="1"/>
  <c r="H821" i="1"/>
  <c r="O821" i="1" s="1"/>
  <c r="H822" i="1"/>
  <c r="H823" i="1"/>
  <c r="O823" i="1" s="1"/>
  <c r="H824" i="1"/>
  <c r="H825" i="1"/>
  <c r="O825" i="1" s="1"/>
  <c r="H826" i="1"/>
  <c r="H827" i="1"/>
  <c r="H828" i="1"/>
  <c r="H829" i="1"/>
  <c r="O829" i="1" s="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75" i="1" l="1"/>
  <c r="O696" i="1"/>
  <c r="O792" i="1"/>
  <c r="O728" i="1"/>
  <c r="O826" i="1"/>
  <c r="O810" i="1"/>
  <c r="O759" i="1"/>
  <c r="O744" i="1"/>
  <c r="O824" i="1"/>
  <c r="O808" i="1"/>
  <c r="O712" i="1"/>
  <c r="O794" i="1"/>
  <c r="O778" i="1"/>
  <c r="O762" i="1"/>
  <c r="O746" i="1"/>
  <c r="O730" i="1"/>
  <c r="AD730" i="1" s="1"/>
  <c r="O714" i="1"/>
  <c r="O699" i="1"/>
  <c r="O682" i="1"/>
  <c r="O650" i="1"/>
  <c r="O634" i="1"/>
  <c r="O602" i="1"/>
  <c r="O579" i="1"/>
  <c r="O554" i="1"/>
  <c r="O752" i="1"/>
  <c r="O800" i="1"/>
  <c r="O736" i="1"/>
  <c r="O784" i="1"/>
  <c r="O768" i="1"/>
  <c r="O785" i="1"/>
  <c r="O769" i="1"/>
  <c r="O753" i="1"/>
  <c r="AD753" i="1" s="1"/>
  <c r="O737" i="1"/>
  <c r="O721" i="1"/>
  <c r="O689" i="1"/>
  <c r="O673" i="1"/>
  <c r="O641" i="1"/>
  <c r="O625" i="1"/>
  <c r="O593" i="1"/>
  <c r="O577" i="1"/>
  <c r="O545" i="1"/>
  <c r="O529" i="1"/>
  <c r="O497" i="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Y52" i="11"/>
  <c r="T55" i="11"/>
  <c r="N56" i="11"/>
  <c r="Z61" i="11"/>
  <c r="AF62" i="11"/>
  <c r="AF67" i="11"/>
  <c r="T48" i="11"/>
  <c r="T52" i="11"/>
  <c r="U56" i="11"/>
  <c r="O59" i="11"/>
  <c r="AA62" i="11"/>
  <c r="AA67" i="11"/>
  <c r="AG68" i="11"/>
  <c r="V48" i="11"/>
  <c r="AB51" i="11"/>
  <c r="U52" i="11"/>
  <c r="AB53" i="11"/>
  <c r="Z48" i="11"/>
  <c r="Q53" i="11"/>
  <c r="Q55" i="11"/>
  <c r="Q56" i="11"/>
  <c r="Q58" i="11"/>
  <c r="W58" i="11"/>
  <c r="Q60" i="11"/>
  <c r="AC64" i="11"/>
  <c r="K68" i="11"/>
  <c r="Z37" i="11"/>
  <c r="AB63" i="11"/>
  <c r="E53" i="11"/>
  <c r="F41" i="11"/>
  <c r="H43" i="11"/>
  <c r="I55" i="11"/>
  <c r="I61" i="11"/>
  <c r="C38" i="11"/>
  <c r="C68" i="11"/>
  <c r="P63" i="11"/>
  <c r="E50" i="11"/>
  <c r="P67" i="11"/>
  <c r="G65" i="11"/>
  <c r="G68" i="11"/>
  <c r="E40" i="11"/>
  <c r="B61" i="11"/>
  <c r="G42" i="11"/>
  <c r="J66" i="11"/>
  <c r="I63" i="11"/>
  <c r="C46" i="11"/>
  <c r="V57" i="11"/>
  <c r="J59" i="11"/>
  <c r="I44" i="11"/>
  <c r="I59" i="11"/>
  <c r="D39" i="11"/>
  <c r="B37" i="11"/>
  <c r="X50" i="11"/>
  <c r="P51" i="11"/>
  <c r="T44" i="11"/>
  <c r="S47" i="11"/>
  <c r="AB48" i="11"/>
  <c r="X44" i="11"/>
  <c r="K46" i="11"/>
  <c r="T47" i="11"/>
  <c r="M48" i="11"/>
  <c r="U49" i="11"/>
  <c r="AD42" i="11"/>
  <c r="O50" i="11"/>
  <c r="O40" i="11"/>
  <c r="J45" i="11"/>
  <c r="AG46" i="11"/>
  <c r="L47" i="11"/>
  <c r="U48" i="11"/>
  <c r="Z44" i="11"/>
  <c r="K38" i="11"/>
  <c r="AB44" i="11"/>
  <c r="AG38" i="11"/>
  <c r="AG42" i="11"/>
  <c r="R40" i="11"/>
  <c r="O781" i="1"/>
  <c r="O765" i="1"/>
  <c r="AD765" i="1" s="1"/>
  <c r="O749" i="1"/>
  <c r="O733" i="1"/>
  <c r="O780" i="1"/>
  <c r="O764" i="1"/>
  <c r="O748" i="1"/>
  <c r="O732" i="1"/>
  <c r="O743" i="1"/>
  <c r="O727" i="1"/>
  <c r="O695" i="1"/>
  <c r="O679" i="1"/>
  <c r="O646" i="1"/>
  <c r="AC646" i="1" s="1"/>
  <c r="O631" i="1"/>
  <c r="O599" i="1"/>
  <c r="O583" i="1"/>
  <c r="O551" i="1"/>
  <c r="O535" i="1"/>
  <c r="AC535" i="1" s="1"/>
  <c r="O503" i="1"/>
  <c r="O776" i="1"/>
  <c r="O760" i="1"/>
  <c r="AG3" i="11"/>
  <c r="AE10" i="11"/>
  <c r="W17" i="11"/>
  <c r="AD7" i="11"/>
  <c r="AB9" i="11"/>
  <c r="T13" i="11"/>
  <c r="Z13" i="11"/>
  <c r="AF16" i="11"/>
  <c r="R17" i="11"/>
  <c r="K3" i="11"/>
  <c r="O5" i="11"/>
  <c r="U13" i="11"/>
  <c r="E15" i="11"/>
  <c r="Y17" i="11"/>
  <c r="E18" i="11"/>
  <c r="Q18" i="11"/>
  <c r="X9" i="11"/>
  <c r="V13" i="11"/>
  <c r="AB13" i="11"/>
  <c r="X15" i="11"/>
  <c r="AB16" i="11"/>
  <c r="T17" i="11"/>
  <c r="AD18" i="11"/>
  <c r="AG7" i="11"/>
  <c r="C11" i="11"/>
  <c r="AG11" i="11"/>
  <c r="S12" i="11"/>
  <c r="R5" i="11"/>
  <c r="T9" i="11"/>
  <c r="Z9" i="11"/>
  <c r="X10" i="11"/>
  <c r="T12" i="11"/>
  <c r="M20" i="11"/>
  <c r="Q21" i="11"/>
  <c r="M26" i="11"/>
  <c r="I28" i="11"/>
  <c r="U17" i="11"/>
  <c r="B26" i="11"/>
  <c r="I20" i="11"/>
  <c r="M21" i="11"/>
  <c r="Q25" i="11"/>
  <c r="I26" i="11"/>
  <c r="G30" i="11"/>
  <c r="AA32" i="11"/>
  <c r="G33" i="11"/>
  <c r="U14" i="11"/>
  <c r="L19" i="11"/>
  <c r="N21" i="11"/>
  <c r="AF27" i="11"/>
  <c r="R28" i="11"/>
  <c r="P32" i="11"/>
  <c r="AB18" i="11"/>
  <c r="AE19" i="11"/>
  <c r="Q20" i="11"/>
  <c r="M22" i="11"/>
  <c r="Q23" i="11"/>
  <c r="I24" i="11"/>
  <c r="O24" i="11"/>
  <c r="M28" i="11"/>
  <c r="S31" i="11"/>
  <c r="C33" i="11"/>
  <c r="Z2" i="11"/>
  <c r="R30" i="11"/>
  <c r="K33" i="11"/>
  <c r="J24" i="11"/>
  <c r="P28" i="11"/>
  <c r="L20" i="11"/>
  <c r="J31" i="11"/>
  <c r="O638" i="1"/>
  <c r="O702" i="1"/>
  <c r="O686" i="1"/>
  <c r="O734" i="1"/>
  <c r="O718" i="1"/>
  <c r="O670" i="1"/>
  <c r="AC670" i="1" s="1"/>
  <c r="O662" i="1"/>
  <c r="O613" i="1"/>
  <c r="O581" i="1"/>
  <c r="O517" i="1"/>
  <c r="O485" i="1"/>
  <c r="O709" i="1"/>
  <c r="O677" i="1"/>
  <c r="AD677" i="1" s="1"/>
  <c r="O629" i="1"/>
  <c r="AD629" i="1" s="1"/>
  <c r="O565" i="1"/>
  <c r="AC565" i="1" s="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AD657" i="1" s="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AD605" i="1" s="1"/>
  <c r="O589" i="1"/>
  <c r="O573" i="1"/>
  <c r="O557" i="1"/>
  <c r="O541" i="1"/>
  <c r="O525" i="1"/>
  <c r="O509" i="1"/>
  <c r="AD509" i="1" s="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AD539" i="1" s="1"/>
  <c r="O523" i="1"/>
  <c r="O507" i="1"/>
  <c r="O491" i="1"/>
  <c r="O660" i="1"/>
  <c r="O630" i="1"/>
  <c r="AC630" i="1" s="1"/>
  <c r="O600" i="1"/>
  <c r="AC600" i="1" s="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AC612" i="1" s="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AC316" i="1" s="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O466" i="1"/>
  <c r="AD466" i="1" s="1"/>
  <c r="O338" i="1"/>
  <c r="AC338" i="1" s="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D68" i="11" s="1"/>
  <c r="AL261" i="1"/>
  <c r="AM261" i="1"/>
  <c r="AL244" i="1"/>
  <c r="AM244" i="1"/>
  <c r="AL228" i="1"/>
  <c r="AM228" i="1"/>
  <c r="AL213" i="1"/>
  <c r="AM213" i="1"/>
  <c r="N64" i="11" s="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D11" i="11" s="1"/>
  <c r="AL612" i="1"/>
  <c r="AM612" i="1"/>
  <c r="AL596" i="1"/>
  <c r="AM596" i="1"/>
  <c r="AL580" i="1"/>
  <c r="AM580" i="1"/>
  <c r="AL564" i="1"/>
  <c r="AM564" i="1"/>
  <c r="AL548" i="1"/>
  <c r="AM548" i="1"/>
  <c r="AL500" i="1"/>
  <c r="AM500" i="1"/>
  <c r="AL484" i="1"/>
  <c r="AM484" i="1"/>
  <c r="AL468" i="1"/>
  <c r="AM468" i="1"/>
  <c r="AL452" i="1"/>
  <c r="AM452" i="1"/>
  <c r="E56" i="11" s="1"/>
  <c r="AL436" i="1"/>
  <c r="AM436" i="1"/>
  <c r="AL420" i="1"/>
  <c r="AM420" i="1"/>
  <c r="AL404" i="1"/>
  <c r="AM404" i="1"/>
  <c r="H48" i="11" s="1"/>
  <c r="AL388" i="1"/>
  <c r="AM388" i="1"/>
  <c r="AM371" i="1"/>
  <c r="AL371" i="1"/>
  <c r="AL355" i="1"/>
  <c r="AM355" i="1"/>
  <c r="AL339" i="1"/>
  <c r="AM339" i="1"/>
  <c r="AM323" i="1"/>
  <c r="AL323" i="1"/>
  <c r="AM307" i="1"/>
  <c r="AL307" i="1"/>
  <c r="AL291" i="1"/>
  <c r="AM291" i="1"/>
  <c r="AL275" i="1"/>
  <c r="AM275" i="1"/>
  <c r="AL260" i="1"/>
  <c r="AM260" i="1"/>
  <c r="W66" i="11" s="1"/>
  <c r="AL243" i="1"/>
  <c r="AM243" i="1"/>
  <c r="AL227" i="1"/>
  <c r="AM227" i="1"/>
  <c r="AM211" i="1"/>
  <c r="AL211" i="1"/>
  <c r="AL195" i="1"/>
  <c r="AM195" i="1"/>
  <c r="AL179" i="1"/>
  <c r="AM179" i="1"/>
  <c r="AM163" i="1"/>
  <c r="AL163" i="1"/>
  <c r="AG41" i="11" s="1"/>
  <c r="AL147" i="1"/>
  <c r="AM147" i="1"/>
  <c r="AL131" i="1"/>
  <c r="AM131" i="1"/>
  <c r="AM115" i="1"/>
  <c r="AL115" i="1"/>
  <c r="AL99" i="1"/>
  <c r="AM99" i="1"/>
  <c r="AL83" i="1"/>
  <c r="AM83" i="1"/>
  <c r="AL68" i="1"/>
  <c r="AM68" i="1"/>
  <c r="AM51" i="1"/>
  <c r="AL51" i="1"/>
  <c r="AM35" i="1"/>
  <c r="AL35" i="1"/>
  <c r="M41" i="11"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58"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N55" i="11" s="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B57" i="11" s="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S44" i="11" s="1"/>
  <c r="AL790" i="1"/>
  <c r="AM790" i="1"/>
  <c r="AL726" i="1"/>
  <c r="AM726" i="1"/>
  <c r="AM647" i="1"/>
  <c r="AL647" i="1"/>
  <c r="AL598" i="1"/>
  <c r="AM598" i="1"/>
  <c r="AL550" i="1"/>
  <c r="AM550" i="1"/>
  <c r="O63" i="11" s="1"/>
  <c r="AL486" i="1"/>
  <c r="AM486" i="1"/>
  <c r="AL438" i="1"/>
  <c r="AM438" i="1"/>
  <c r="AM374" i="1"/>
  <c r="AL374" i="1"/>
  <c r="Z59" i="11" s="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O45" i="11" s="1"/>
  <c r="AL578" i="1"/>
  <c r="AM578" i="1"/>
  <c r="AL562" i="1"/>
  <c r="AM562" i="1"/>
  <c r="AL546" i="1"/>
  <c r="AM546" i="1"/>
  <c r="AL498" i="1"/>
  <c r="AM498" i="1"/>
  <c r="AL482" i="1"/>
  <c r="AM482" i="1"/>
  <c r="AL466" i="1"/>
  <c r="AM466" i="1"/>
  <c r="AL450" i="1"/>
  <c r="AM450" i="1"/>
  <c r="AL434" i="1"/>
  <c r="AM434" i="1"/>
  <c r="K63" i="11" s="1"/>
  <c r="AL418" i="1"/>
  <c r="AM418" i="1"/>
  <c r="AL402" i="1"/>
  <c r="AM402" i="1"/>
  <c r="AL386" i="1"/>
  <c r="AM386" i="1"/>
  <c r="AL369" i="1"/>
  <c r="AM369" i="1"/>
  <c r="AL353" i="1"/>
  <c r="AM353" i="1"/>
  <c r="AL337" i="1"/>
  <c r="AM337" i="1"/>
  <c r="Y29" i="11" s="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V33" i="11" s="1"/>
  <c r="AM66" i="1"/>
  <c r="AL66" i="1"/>
  <c r="AL49" i="1"/>
  <c r="AM49" i="1"/>
  <c r="U46" i="11" s="1"/>
  <c r="AL33" i="1"/>
  <c r="AM33" i="1"/>
  <c r="AL17" i="1"/>
  <c r="AM17" i="1"/>
  <c r="AL1286" i="1"/>
  <c r="AM1286" i="1"/>
  <c r="AL1078" i="1"/>
  <c r="AM1078" i="1"/>
  <c r="AL902" i="1"/>
  <c r="AM902" i="1"/>
  <c r="AL742" i="1"/>
  <c r="AM742" i="1"/>
  <c r="G26" i="11" s="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AM497" i="1"/>
  <c r="AC39" i="11" s="1"/>
  <c r="AL481" i="1"/>
  <c r="AM481" i="1"/>
  <c r="AL465" i="1"/>
  <c r="AM465" i="1"/>
  <c r="AL449" i="1"/>
  <c r="AM449" i="1"/>
  <c r="K59" i="11" s="1"/>
  <c r="AL433" i="1"/>
  <c r="AM433" i="1"/>
  <c r="AL417" i="1"/>
  <c r="AM417" i="1"/>
  <c r="AL401" i="1"/>
  <c r="AM401" i="1"/>
  <c r="AL385" i="1"/>
  <c r="AM385" i="1"/>
  <c r="AL368" i="1"/>
  <c r="AM368" i="1"/>
  <c r="U60" i="11" s="1"/>
  <c r="AL352" i="1"/>
  <c r="AM352" i="1"/>
  <c r="C28" i="11" s="1"/>
  <c r="AL336" i="1"/>
  <c r="AM336" i="1"/>
  <c r="AL320" i="1"/>
  <c r="AM320" i="1"/>
  <c r="J58" i="11" s="1"/>
  <c r="AL304" i="1"/>
  <c r="AM304" i="1"/>
  <c r="AL289" i="1"/>
  <c r="AM289" i="1"/>
  <c r="AL272" i="1"/>
  <c r="AM272" i="1"/>
  <c r="AL256" i="1"/>
  <c r="AM256" i="1"/>
  <c r="R51" i="11" s="1"/>
  <c r="AL240" i="1"/>
  <c r="AM240" i="1"/>
  <c r="AL224" i="1"/>
  <c r="AM224" i="1"/>
  <c r="AL208" i="1"/>
  <c r="AM208" i="1"/>
  <c r="AL192" i="1"/>
  <c r="AM192" i="1"/>
  <c r="AL176" i="1"/>
  <c r="AM176" i="1"/>
  <c r="AL160" i="1"/>
  <c r="AM160" i="1"/>
  <c r="AL143" i="1"/>
  <c r="AM143" i="1"/>
  <c r="AL128" i="1"/>
  <c r="AM128" i="1"/>
  <c r="O65" i="11" s="1"/>
  <c r="AL112" i="1"/>
  <c r="AM112" i="1"/>
  <c r="AL96" i="1"/>
  <c r="AM96" i="1"/>
  <c r="AL80" i="1"/>
  <c r="AM80" i="1"/>
  <c r="AM64" i="1"/>
  <c r="AL64" i="1"/>
  <c r="AE55" i="11" s="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Y38" i="11" s="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H52" i="11" s="1"/>
  <c r="AL688" i="1"/>
  <c r="AM688" i="1"/>
  <c r="AL672" i="1"/>
  <c r="AM672" i="1"/>
  <c r="AL656" i="1"/>
  <c r="AM656" i="1"/>
  <c r="AL640" i="1"/>
  <c r="AM640" i="1"/>
  <c r="H30" i="11" s="1"/>
  <c r="AL624" i="1"/>
  <c r="AM624" i="1"/>
  <c r="AL608" i="1"/>
  <c r="AM608" i="1"/>
  <c r="AB54" i="11" s="1"/>
  <c r="AL592" i="1"/>
  <c r="AM592" i="1"/>
  <c r="AL576" i="1"/>
  <c r="AM576" i="1"/>
  <c r="AE52" i="11" s="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P68" i="11" s="1"/>
  <c r="AL319" i="1"/>
  <c r="AM319" i="1"/>
  <c r="AA37" i="11" s="1"/>
  <c r="AL303" i="1"/>
  <c r="AM303" i="1"/>
  <c r="I33" i="11" s="1"/>
  <c r="AL288" i="1"/>
  <c r="AM288" i="1"/>
  <c r="AL271" i="1"/>
  <c r="AM271" i="1"/>
  <c r="AL255" i="1"/>
  <c r="AM255" i="1"/>
  <c r="AL239" i="1"/>
  <c r="AM239" i="1"/>
  <c r="AL223" i="1"/>
  <c r="AM223" i="1"/>
  <c r="AL207" i="1"/>
  <c r="AM207" i="1"/>
  <c r="AL191" i="1"/>
  <c r="AM191" i="1"/>
  <c r="AL175" i="1"/>
  <c r="AM175" i="1"/>
  <c r="T3" i="11" s="1"/>
  <c r="AL159" i="1"/>
  <c r="AM159" i="1"/>
  <c r="AL144" i="1"/>
  <c r="AM144" i="1"/>
  <c r="AL127" i="1"/>
  <c r="AM127" i="1"/>
  <c r="AL111" i="1"/>
  <c r="AM111" i="1"/>
  <c r="AL95" i="1"/>
  <c r="AM95" i="1"/>
  <c r="AL79" i="1"/>
  <c r="AM79" i="1"/>
  <c r="D47" i="11" s="1"/>
  <c r="AM63" i="1"/>
  <c r="AL63" i="1"/>
  <c r="AD40" i="11" s="1"/>
  <c r="AM47" i="1"/>
  <c r="AL47" i="1"/>
  <c r="AM31" i="1"/>
  <c r="AL31" i="1"/>
  <c r="AM15" i="1"/>
  <c r="AL15" i="1"/>
  <c r="AE64" i="11" s="1"/>
  <c r="AL1158" i="1"/>
  <c r="AM1158" i="1"/>
  <c r="AL995" i="1"/>
  <c r="AM995" i="1"/>
  <c r="AL838" i="1"/>
  <c r="AM838" i="1"/>
  <c r="AL694" i="1"/>
  <c r="AM694" i="1"/>
  <c r="AL390" i="1"/>
  <c r="AM390" i="1"/>
  <c r="H63" i="11" s="1"/>
  <c r="AL262" i="1"/>
  <c r="AM262" i="1"/>
  <c r="AL149" i="1"/>
  <c r="AM149" i="1"/>
  <c r="AL37" i="1"/>
  <c r="AM37" i="1"/>
  <c r="W38"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F56" i="11" s="1"/>
  <c r="AM831" i="1"/>
  <c r="U67" i="11" s="1"/>
  <c r="AL815" i="1"/>
  <c r="AM815" i="1"/>
  <c r="AL799" i="1"/>
  <c r="AM799" i="1"/>
  <c r="AL783" i="1"/>
  <c r="AM783" i="1"/>
  <c r="AL767" i="1"/>
  <c r="AM767" i="1"/>
  <c r="AL751" i="1"/>
  <c r="AM751" i="1"/>
  <c r="AL735" i="1"/>
  <c r="AM735" i="1"/>
  <c r="AL719" i="1"/>
  <c r="AM719" i="1"/>
  <c r="AL703" i="1"/>
  <c r="AM703" i="1"/>
  <c r="I49" i="11" s="1"/>
  <c r="AL687" i="1"/>
  <c r="AM687" i="1"/>
  <c r="AL671" i="1"/>
  <c r="AM671" i="1"/>
  <c r="AL655" i="1"/>
  <c r="AM655" i="1"/>
  <c r="AL639" i="1"/>
  <c r="AM639" i="1"/>
  <c r="AL623" i="1"/>
  <c r="AM623" i="1"/>
  <c r="AL607" i="1"/>
  <c r="AM607" i="1"/>
  <c r="M60" i="11" s="1"/>
  <c r="AL591" i="1"/>
  <c r="AM591" i="1"/>
  <c r="AL575" i="1"/>
  <c r="AM575" i="1"/>
  <c r="AL559" i="1"/>
  <c r="AM559" i="1"/>
  <c r="AL543" i="1"/>
  <c r="AM543" i="1"/>
  <c r="AL495" i="1"/>
  <c r="AM495" i="1"/>
  <c r="AL479" i="1"/>
  <c r="AM479" i="1"/>
  <c r="AL463" i="1"/>
  <c r="AM463" i="1"/>
  <c r="AL447" i="1"/>
  <c r="AM447" i="1"/>
  <c r="B65" i="11" s="1"/>
  <c r="AL431" i="1"/>
  <c r="AM431" i="1"/>
  <c r="G29" i="11" s="1"/>
  <c r="AL415" i="1"/>
  <c r="AM415" i="1"/>
  <c r="AL399" i="1"/>
  <c r="AM399" i="1"/>
  <c r="AL383" i="1"/>
  <c r="AM383" i="1"/>
  <c r="AL366" i="1"/>
  <c r="AM366" i="1"/>
  <c r="AL350" i="1"/>
  <c r="AM350" i="1"/>
  <c r="AL334" i="1"/>
  <c r="AM334" i="1"/>
  <c r="V39" i="11" s="1"/>
  <c r="AL318" i="1"/>
  <c r="AM318" i="1"/>
  <c r="AL302" i="1"/>
  <c r="AM302" i="1"/>
  <c r="V8" i="11" s="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P20" i="11" s="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AM237" i="1"/>
  <c r="AL189" i="1"/>
  <c r="AM189" i="1"/>
  <c r="AL109" i="1"/>
  <c r="AM109" i="1"/>
  <c r="AL29" i="1"/>
  <c r="AM29" i="1"/>
  <c r="AE65"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G56" i="11" s="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E57" i="11" s="1"/>
  <c r="AL461" i="1"/>
  <c r="AM461" i="1"/>
  <c r="AL445" i="1"/>
  <c r="AM445" i="1"/>
  <c r="AL429" i="1"/>
  <c r="AM429" i="1"/>
  <c r="AL413" i="1"/>
  <c r="AM413" i="1"/>
  <c r="AL397" i="1"/>
  <c r="AM397" i="1"/>
  <c r="AL381" i="1"/>
  <c r="AM381" i="1"/>
  <c r="AM364" i="1"/>
  <c r="AL364" i="1"/>
  <c r="AM348" i="1"/>
  <c r="AL348" i="1"/>
  <c r="AD51" i="11" s="1"/>
  <c r="AM332" i="1"/>
  <c r="AL332" i="1"/>
  <c r="AM316" i="1"/>
  <c r="AL316" i="1"/>
  <c r="AM300" i="1"/>
  <c r="AL300" i="1"/>
  <c r="J37" i="11" s="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B40" i="11" s="1"/>
  <c r="AM76" i="1"/>
  <c r="AL76" i="1"/>
  <c r="AM60" i="1"/>
  <c r="AL60" i="1"/>
  <c r="AG5" i="11" s="1"/>
  <c r="AM44" i="1"/>
  <c r="AL44" i="1"/>
  <c r="AM28" i="1"/>
  <c r="AL28" i="1"/>
  <c r="AL12" i="1"/>
  <c r="AM12" i="1"/>
  <c r="AL1262" i="1"/>
  <c r="AM1262" i="1"/>
  <c r="AL1150" i="1"/>
  <c r="AM1150" i="1"/>
  <c r="AL1038" i="1"/>
  <c r="AM1038" i="1"/>
  <c r="AM910" i="1"/>
  <c r="AL910" i="1"/>
  <c r="AL782" i="1"/>
  <c r="AM782" i="1"/>
  <c r="AM654" i="1"/>
  <c r="AL654" i="1"/>
  <c r="P64" i="11" s="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V44" i="11" s="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L3" i="11" s="1"/>
  <c r="AL428" i="1"/>
  <c r="AM428" i="1"/>
  <c r="P62" i="11" s="1"/>
  <c r="AM412" i="1"/>
  <c r="AL412" i="1"/>
  <c r="AM396" i="1"/>
  <c r="AL396" i="1"/>
  <c r="AG10" i="11" s="1"/>
  <c r="AL380" i="1"/>
  <c r="AM380" i="1"/>
  <c r="AL363" i="1"/>
  <c r="AM363" i="1"/>
  <c r="AL347" i="1"/>
  <c r="AM347" i="1"/>
  <c r="AL331" i="1"/>
  <c r="AM331" i="1"/>
  <c r="AL315" i="1"/>
  <c r="AM315" i="1"/>
  <c r="AL299" i="1"/>
  <c r="AM299" i="1"/>
  <c r="AL283" i="1"/>
  <c r="AM283" i="1"/>
  <c r="AL267" i="1"/>
  <c r="AM267" i="1"/>
  <c r="AL251" i="1"/>
  <c r="AM251" i="1"/>
  <c r="U39" i="11" s="1"/>
  <c r="AL235" i="1"/>
  <c r="AM235" i="1"/>
  <c r="AL219" i="1"/>
  <c r="AM219" i="1"/>
  <c r="AL203" i="1"/>
  <c r="AM203" i="1"/>
  <c r="AL187" i="1"/>
  <c r="AM187" i="1"/>
  <c r="U22" i="11" s="1"/>
  <c r="AL171" i="1"/>
  <c r="AM171" i="1"/>
  <c r="AL153" i="1"/>
  <c r="AM153" i="1"/>
  <c r="V60" i="11" s="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S51" i="11" s="1"/>
  <c r="AL811" i="1"/>
  <c r="AM811" i="1"/>
  <c r="AL795" i="1"/>
  <c r="AM795" i="1"/>
  <c r="AL779" i="1"/>
  <c r="AM779" i="1"/>
  <c r="AA39" i="11" s="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R14" i="11" s="1"/>
  <c r="AL539" i="1"/>
  <c r="AM539" i="1"/>
  <c r="AL507" i="1"/>
  <c r="AM507" i="1"/>
  <c r="AL491" i="1"/>
  <c r="AM491" i="1"/>
  <c r="AL475" i="1"/>
  <c r="AM475" i="1"/>
  <c r="AL459" i="1"/>
  <c r="AM459" i="1"/>
  <c r="AL443" i="1"/>
  <c r="AM443" i="1"/>
  <c r="P23" i="11" s="1"/>
  <c r="AL427" i="1"/>
  <c r="AM427" i="1"/>
  <c r="AL411" i="1"/>
  <c r="AM411" i="1"/>
  <c r="AL395" i="1"/>
  <c r="AM395" i="1"/>
  <c r="AL379" i="1"/>
  <c r="AM379" i="1"/>
  <c r="AM362" i="1"/>
  <c r="AL362" i="1"/>
  <c r="AM346" i="1"/>
  <c r="AL346" i="1"/>
  <c r="AM330" i="1"/>
  <c r="AL330" i="1"/>
  <c r="AM314" i="1"/>
  <c r="AL314" i="1"/>
  <c r="AM298" i="1"/>
  <c r="AL298" i="1"/>
  <c r="AM282" i="1"/>
  <c r="AL282" i="1"/>
  <c r="R66" i="11" s="1"/>
  <c r="AM266" i="1"/>
  <c r="AL266" i="1"/>
  <c r="AM250" i="1"/>
  <c r="AL250" i="1"/>
  <c r="O61" i="11" s="1"/>
  <c r="AM234" i="1"/>
  <c r="AL234" i="1"/>
  <c r="AM218" i="1"/>
  <c r="AL218" i="1"/>
  <c r="AM202" i="1"/>
  <c r="AL202" i="1"/>
  <c r="AM186" i="1"/>
  <c r="AL186" i="1"/>
  <c r="G43" i="11" s="1"/>
  <c r="AL170" i="1"/>
  <c r="AM170" i="1"/>
  <c r="AL155" i="1"/>
  <c r="AM155" i="1"/>
  <c r="M24" i="11" s="1"/>
  <c r="AM138" i="1"/>
  <c r="AL138" i="1"/>
  <c r="AB39" i="11" s="1"/>
  <c r="AM122" i="1"/>
  <c r="AL122" i="1"/>
  <c r="AM106" i="1"/>
  <c r="AL106" i="1"/>
  <c r="AM90" i="1"/>
  <c r="AL90" i="1"/>
  <c r="AL74" i="1"/>
  <c r="AM74" i="1"/>
  <c r="AL58" i="1"/>
  <c r="AM58" i="1"/>
  <c r="W4" i="11" s="1"/>
  <c r="AM42" i="1"/>
  <c r="AL42" i="1"/>
  <c r="D38" i="11" s="1"/>
  <c r="AM26" i="1"/>
  <c r="AL26" i="1"/>
  <c r="AL10" i="1"/>
  <c r="AM10" i="1"/>
  <c r="Q39" i="11" s="1"/>
  <c r="AL1310" i="1"/>
  <c r="AM1310" i="1"/>
  <c r="AL1198" i="1"/>
  <c r="AM1198" i="1"/>
  <c r="AL1084" i="1"/>
  <c r="AM1084" i="1"/>
  <c r="AM958" i="1"/>
  <c r="AL958" i="1"/>
  <c r="AM846" i="1"/>
  <c r="AL846" i="1"/>
  <c r="AL718" i="1"/>
  <c r="AM718" i="1"/>
  <c r="AM590" i="1"/>
  <c r="AL590" i="1"/>
  <c r="F16" i="11" s="1"/>
  <c r="AL462" i="1"/>
  <c r="AM462" i="1"/>
  <c r="AL301" i="1"/>
  <c r="AM301" i="1"/>
  <c r="U38" i="11" s="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K50" i="11" s="1"/>
  <c r="AM826" i="1"/>
  <c r="AL810" i="1"/>
  <c r="AM810" i="1"/>
  <c r="AL794" i="1"/>
  <c r="AM794" i="1"/>
  <c r="AL778" i="1"/>
  <c r="AM778" i="1"/>
  <c r="AL762" i="1"/>
  <c r="AM762" i="1"/>
  <c r="AL746" i="1"/>
  <c r="AM746" i="1"/>
  <c r="AL730" i="1"/>
  <c r="AM730" i="1"/>
  <c r="AL714" i="1"/>
  <c r="AM714" i="1"/>
  <c r="AL699" i="1"/>
  <c r="Y37" i="11" s="1"/>
  <c r="AM699" i="1"/>
  <c r="AL682" i="1"/>
  <c r="AM682" i="1"/>
  <c r="AL666" i="1"/>
  <c r="AB45" i="11" s="1"/>
  <c r="AM666" i="1"/>
  <c r="AL650" i="1"/>
  <c r="AM650" i="1"/>
  <c r="AL634" i="1"/>
  <c r="AM634" i="1"/>
  <c r="AL618" i="1"/>
  <c r="J65" i="11" s="1"/>
  <c r="AM618" i="1"/>
  <c r="AL602" i="1"/>
  <c r="AM602" i="1"/>
  <c r="AL579" i="1"/>
  <c r="AM579" i="1"/>
  <c r="AL570" i="1"/>
  <c r="B58" i="11" s="1"/>
  <c r="AM570" i="1"/>
  <c r="AL554" i="1"/>
  <c r="AM554" i="1"/>
  <c r="AL538" i="1"/>
  <c r="AM538" i="1"/>
  <c r="AM506" i="1"/>
  <c r="AL506" i="1"/>
  <c r="AM490" i="1"/>
  <c r="AL490" i="1"/>
  <c r="AM474" i="1"/>
  <c r="AL474" i="1"/>
  <c r="AM458" i="1"/>
  <c r="AC41" i="11" s="1"/>
  <c r="AL458" i="1"/>
  <c r="AM442" i="1"/>
  <c r="K55" i="11" s="1"/>
  <c r="AL442" i="1"/>
  <c r="AL426" i="1"/>
  <c r="AM426" i="1"/>
  <c r="AM410" i="1"/>
  <c r="AL410" i="1"/>
  <c r="AM394" i="1"/>
  <c r="AL394" i="1"/>
  <c r="AM378" i="1"/>
  <c r="AL378" i="1"/>
  <c r="AL361" i="1"/>
  <c r="E52" i="11" s="1"/>
  <c r="AM361" i="1"/>
  <c r="AL345" i="1"/>
  <c r="B41" i="11" s="1"/>
  <c r="AM345" i="1"/>
  <c r="AL329" i="1"/>
  <c r="AM329" i="1"/>
  <c r="AL313" i="1"/>
  <c r="AM313" i="1"/>
  <c r="AL297" i="1"/>
  <c r="X67" i="11" s="1"/>
  <c r="AM297" i="1"/>
  <c r="AL281" i="1"/>
  <c r="AM281" i="1"/>
  <c r="AL265" i="1"/>
  <c r="AM265" i="1"/>
  <c r="AL248" i="1"/>
  <c r="AM248" i="1"/>
  <c r="AL233" i="1"/>
  <c r="AM233" i="1"/>
  <c r="AL217" i="1"/>
  <c r="O51" i="11" s="1"/>
  <c r="AM217" i="1"/>
  <c r="AL201" i="1"/>
  <c r="AM201" i="1"/>
  <c r="AL185" i="1"/>
  <c r="AM185" i="1"/>
  <c r="AL169" i="1"/>
  <c r="G45" i="11" s="1"/>
  <c r="AM169" i="1"/>
  <c r="AM154" i="1"/>
  <c r="B56" i="11" s="1"/>
  <c r="AL154" i="1"/>
  <c r="AL137" i="1"/>
  <c r="AM137" i="1"/>
  <c r="AL121" i="1"/>
  <c r="AM121" i="1"/>
  <c r="AL105" i="1"/>
  <c r="D53" i="11" s="1"/>
  <c r="AM105" i="1"/>
  <c r="AL89" i="1"/>
  <c r="AM89" i="1"/>
  <c r="AL73" i="1"/>
  <c r="F58" i="11" s="1"/>
  <c r="AM73" i="1"/>
  <c r="AL57" i="1"/>
  <c r="AM57" i="1"/>
  <c r="AL41" i="1"/>
  <c r="AM41" i="1"/>
  <c r="AL25" i="1"/>
  <c r="AM25" i="1"/>
  <c r="AL9" i="1"/>
  <c r="AM9" i="1"/>
  <c r="AL1246" i="1"/>
  <c r="AM1246" i="1"/>
  <c r="AL1134" i="1"/>
  <c r="AM1134" i="1"/>
  <c r="AM1006" i="1"/>
  <c r="AL1006" i="1"/>
  <c r="AM862" i="1"/>
  <c r="AL862" i="1"/>
  <c r="AL734" i="1"/>
  <c r="J44" i="11" s="1"/>
  <c r="AM734" i="1"/>
  <c r="AM606" i="1"/>
  <c r="Z57" i="11" s="1"/>
  <c r="AL606" i="1"/>
  <c r="AL494" i="1"/>
  <c r="AM494" i="1"/>
  <c r="AL382" i="1"/>
  <c r="AM382" i="1"/>
  <c r="AL269" i="1"/>
  <c r="AM269" i="1"/>
  <c r="AL173" i="1"/>
  <c r="AM173" i="1"/>
  <c r="AL77" i="1"/>
  <c r="AE67" i="11"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L8" i="11" s="1"/>
  <c r="AM825" i="1"/>
  <c r="AL809" i="1"/>
  <c r="AM809" i="1"/>
  <c r="AL793" i="1"/>
  <c r="AM793" i="1"/>
  <c r="AL777" i="1"/>
  <c r="AM777" i="1"/>
  <c r="AL761" i="1"/>
  <c r="AM761" i="1"/>
  <c r="AL745" i="1"/>
  <c r="AM745" i="1"/>
  <c r="AL729" i="1"/>
  <c r="AM729" i="1"/>
  <c r="AL713" i="1"/>
  <c r="S42" i="11" s="1"/>
  <c r="AM713" i="1"/>
  <c r="AL698" i="1"/>
  <c r="X41" i="11" s="1"/>
  <c r="AM698" i="1"/>
  <c r="AL681" i="1"/>
  <c r="AM681" i="1"/>
  <c r="AL665" i="1"/>
  <c r="I56" i="11" s="1"/>
  <c r="AM665" i="1"/>
  <c r="AL649" i="1"/>
  <c r="AM649" i="1"/>
  <c r="AL633" i="1"/>
  <c r="AM633" i="1"/>
  <c r="AL617" i="1"/>
  <c r="AM617" i="1"/>
  <c r="AL601" i="1"/>
  <c r="AM601" i="1"/>
  <c r="AL586" i="1"/>
  <c r="AM586" i="1"/>
  <c r="AL569" i="1"/>
  <c r="H41" i="11" s="1"/>
  <c r="AM569" i="1"/>
  <c r="AL553" i="1"/>
  <c r="AM553" i="1"/>
  <c r="AL505" i="1"/>
  <c r="AM505" i="1"/>
  <c r="AL489" i="1"/>
  <c r="AM489" i="1"/>
  <c r="AL473" i="1"/>
  <c r="AM473" i="1"/>
  <c r="AL457" i="1"/>
  <c r="AM457" i="1"/>
  <c r="AL441" i="1"/>
  <c r="AM441" i="1"/>
  <c r="AL425" i="1"/>
  <c r="AM425" i="1"/>
  <c r="AL409" i="1"/>
  <c r="AM409" i="1"/>
  <c r="AL393" i="1"/>
  <c r="AM393" i="1"/>
  <c r="AL377" i="1"/>
  <c r="P39" i="11" s="1"/>
  <c r="AM377" i="1"/>
  <c r="AL360" i="1"/>
  <c r="AM360" i="1"/>
  <c r="AL344" i="1"/>
  <c r="AM344" i="1"/>
  <c r="AL328" i="1"/>
  <c r="AM328" i="1"/>
  <c r="AM312" i="1"/>
  <c r="AL312" i="1"/>
  <c r="AL296" i="1"/>
  <c r="AE39" i="11" s="1"/>
  <c r="AM296" i="1"/>
  <c r="AL280" i="1"/>
  <c r="W62" i="11" s="1"/>
  <c r="AM280" i="1"/>
  <c r="AL264" i="1"/>
  <c r="AM264" i="1"/>
  <c r="AL249" i="1"/>
  <c r="V52" i="11" s="1"/>
  <c r="AM249" i="1"/>
  <c r="AL232" i="1"/>
  <c r="AM232" i="1"/>
  <c r="AL212" i="1"/>
  <c r="AM212" i="1"/>
  <c r="AL200" i="1"/>
  <c r="AM200" i="1"/>
  <c r="AL184" i="1"/>
  <c r="AM184" i="1"/>
  <c r="AM168" i="1"/>
  <c r="AL168" i="1"/>
  <c r="AL152" i="1"/>
  <c r="AE50" i="11" s="1"/>
  <c r="AM152" i="1"/>
  <c r="AL136" i="1"/>
  <c r="AM136" i="1"/>
  <c r="AL120" i="1"/>
  <c r="AM120" i="1"/>
  <c r="AL103" i="1"/>
  <c r="N61" i="11" s="1"/>
  <c r="AM103" i="1"/>
  <c r="AL88" i="1"/>
  <c r="P61" i="11" s="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N62" i="11" s="1"/>
  <c r="AL808" i="1"/>
  <c r="AM808" i="1"/>
  <c r="AL792" i="1"/>
  <c r="AM792" i="1"/>
  <c r="AM775" i="1"/>
  <c r="AL775" i="1"/>
  <c r="AL759" i="1"/>
  <c r="AM759" i="1"/>
  <c r="AL744" i="1"/>
  <c r="AM744" i="1"/>
  <c r="AL728" i="1"/>
  <c r="AM728" i="1"/>
  <c r="AL712" i="1"/>
  <c r="AM712" i="1"/>
  <c r="AL696" i="1"/>
  <c r="AB42" i="11" s="1"/>
  <c r="AM696" i="1"/>
  <c r="AL680" i="1"/>
  <c r="AM680" i="1"/>
  <c r="AL664" i="1"/>
  <c r="AM664" i="1"/>
  <c r="AL648" i="1"/>
  <c r="AM648" i="1"/>
  <c r="AL632" i="1"/>
  <c r="I62" i="11" s="1"/>
  <c r="AM632" i="1"/>
  <c r="AL616" i="1"/>
  <c r="AM616" i="1"/>
  <c r="AL600" i="1"/>
  <c r="AM600" i="1"/>
  <c r="AL585" i="1"/>
  <c r="M66" i="11" s="1"/>
  <c r="AM585" i="1"/>
  <c r="AL568" i="1"/>
  <c r="AM568" i="1"/>
  <c r="AL552" i="1"/>
  <c r="X58" i="11" s="1"/>
  <c r="AM552" i="1"/>
  <c r="AL504" i="1"/>
  <c r="N57" i="11" s="1"/>
  <c r="AM504" i="1"/>
  <c r="AL488" i="1"/>
  <c r="AM488" i="1"/>
  <c r="AL472" i="1"/>
  <c r="C67" i="11" s="1"/>
  <c r="AM472" i="1"/>
  <c r="AL456" i="1"/>
  <c r="AM456" i="1"/>
  <c r="AL440" i="1"/>
  <c r="AM440" i="1"/>
  <c r="AM424" i="1"/>
  <c r="S43" i="11" s="1"/>
  <c r="AL424" i="1"/>
  <c r="AL408" i="1"/>
  <c r="AG49" i="11" s="1"/>
  <c r="AM408" i="1"/>
  <c r="AL392" i="1"/>
  <c r="AM392" i="1"/>
  <c r="AL375" i="1"/>
  <c r="L46" i="11" s="1"/>
  <c r="AM375" i="1"/>
  <c r="AL359" i="1"/>
  <c r="AM359" i="1"/>
  <c r="AL343" i="1"/>
  <c r="AM343" i="1"/>
  <c r="AL327" i="1"/>
  <c r="AF47" i="11" s="1"/>
  <c r="AM327" i="1"/>
  <c r="AL311" i="1"/>
  <c r="AM311" i="1"/>
  <c r="AL295" i="1"/>
  <c r="AM295" i="1"/>
  <c r="AL279" i="1"/>
  <c r="AC52" i="11" s="1"/>
  <c r="AM279" i="1"/>
  <c r="AM259" i="1"/>
  <c r="AL259" i="1"/>
  <c r="AL247" i="1"/>
  <c r="AM247" i="1"/>
  <c r="AL231" i="1"/>
  <c r="O60" i="11" s="1"/>
  <c r="AM231" i="1"/>
  <c r="AL216" i="1"/>
  <c r="AM216" i="1"/>
  <c r="AL199" i="1"/>
  <c r="AM199" i="1"/>
  <c r="AL183" i="1"/>
  <c r="AM183" i="1"/>
  <c r="AL167" i="1"/>
  <c r="R61" i="11" s="1"/>
  <c r="AM167" i="1"/>
  <c r="AL151" i="1"/>
  <c r="AM151" i="1"/>
  <c r="AL135" i="1"/>
  <c r="H59" i="11" s="1"/>
  <c r="AM135" i="1"/>
  <c r="AL119" i="1"/>
  <c r="AM119" i="1"/>
  <c r="AM108" i="1"/>
  <c r="AL108" i="1"/>
  <c r="AL87" i="1"/>
  <c r="AM87" i="1"/>
  <c r="AL71" i="1"/>
  <c r="AM71" i="1"/>
  <c r="AL55" i="1"/>
  <c r="AM55" i="1"/>
  <c r="AL39" i="1"/>
  <c r="G37" i="11" s="1"/>
  <c r="AM39" i="1"/>
  <c r="AL23" i="1"/>
  <c r="Q45" i="11" s="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V46" i="11" s="1"/>
  <c r="AL776" i="1"/>
  <c r="AM776" i="1"/>
  <c r="AL760" i="1"/>
  <c r="AM760" i="1"/>
  <c r="AM743" i="1"/>
  <c r="AL743" i="1"/>
  <c r="AM727" i="1"/>
  <c r="AL727" i="1"/>
  <c r="AC2" i="11" s="1"/>
  <c r="AL711" i="1"/>
  <c r="AM711" i="1"/>
  <c r="AM695" i="1"/>
  <c r="AL695" i="1"/>
  <c r="AM679" i="1"/>
  <c r="AL679" i="1"/>
  <c r="AL663" i="1"/>
  <c r="AM663" i="1"/>
  <c r="AL646" i="1"/>
  <c r="AM646" i="1"/>
  <c r="AM631" i="1"/>
  <c r="AL631" i="1"/>
  <c r="E67" i="11" s="1"/>
  <c r="AM615" i="1"/>
  <c r="AL615" i="1"/>
  <c r="AM599" i="1"/>
  <c r="AL599" i="1"/>
  <c r="K52" i="11" s="1"/>
  <c r="AM583" i="1"/>
  <c r="AL583" i="1"/>
  <c r="AM567" i="1"/>
  <c r="AL567" i="1"/>
  <c r="AM551" i="1"/>
  <c r="AL551" i="1"/>
  <c r="AL503" i="1"/>
  <c r="AM503" i="1"/>
  <c r="AL487" i="1"/>
  <c r="AM487" i="1"/>
  <c r="AL471" i="1"/>
  <c r="AM471" i="1"/>
  <c r="AL455" i="1"/>
  <c r="AM455" i="1"/>
  <c r="AF4" i="11" s="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G57" i="11" s="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R32" i="11" s="1"/>
  <c r="AL6" i="1"/>
  <c r="AM6" i="1"/>
  <c r="AL373" i="1"/>
  <c r="AM536" i="1"/>
  <c r="X55" i="11" s="1"/>
  <c r="AL536" i="1"/>
  <c r="AL537" i="1"/>
  <c r="AM537" i="1"/>
  <c r="AL535" i="1"/>
  <c r="AM535" i="1"/>
  <c r="AM534" i="1"/>
  <c r="AL534" i="1"/>
  <c r="AL533" i="1"/>
  <c r="Z62" i="11" s="1"/>
  <c r="AM533" i="1"/>
  <c r="AL530" i="1"/>
  <c r="AM530" i="1"/>
  <c r="AM532" i="1"/>
  <c r="G39" i="11" s="1"/>
  <c r="AL532" i="1"/>
  <c r="AM531" i="1"/>
  <c r="AL531" i="1"/>
  <c r="AM529" i="1"/>
  <c r="AL529" i="1"/>
  <c r="AM528" i="1"/>
  <c r="AL528" i="1"/>
  <c r="AL527" i="1"/>
  <c r="L57" i="11" s="1"/>
  <c r="AM527" i="1"/>
  <c r="AM526" i="1"/>
  <c r="AL526" i="1"/>
  <c r="AM525" i="1"/>
  <c r="O64" i="11" s="1"/>
  <c r="AL525" i="1"/>
  <c r="AM522" i="1"/>
  <c r="AL522" i="1"/>
  <c r="AL524" i="1"/>
  <c r="AM524" i="1"/>
  <c r="AM519" i="1"/>
  <c r="AL519" i="1"/>
  <c r="AL523" i="1"/>
  <c r="AA68" i="11" s="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62" i="1"/>
  <c r="AD613" i="1"/>
  <c r="AD597" i="1"/>
  <c r="AD581"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72" i="1"/>
  <c r="AD656" i="1"/>
  <c r="AD640" i="1"/>
  <c r="AD624" i="1"/>
  <c r="AD608" i="1"/>
  <c r="AD560" i="1"/>
  <c r="AD512"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43" i="1"/>
  <c r="AD511"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69" i="1"/>
  <c r="AD653" i="1"/>
  <c r="AD637" i="1"/>
  <c r="AD589" i="1"/>
  <c r="AD573" i="1"/>
  <c r="AD557" i="1"/>
  <c r="AD541"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21"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24" i="1"/>
  <c r="AC718" i="1"/>
  <c r="AC712" i="1"/>
  <c r="AC706" i="1"/>
  <c r="AC697" i="1"/>
  <c r="AC694" i="1"/>
  <c r="AC682" i="1"/>
  <c r="AC676" i="1"/>
  <c r="AC658" i="1"/>
  <c r="AC652" i="1"/>
  <c r="AC647" i="1"/>
  <c r="AC640" i="1"/>
  <c r="AC634" i="1"/>
  <c r="AC628" i="1"/>
  <c r="AC616" i="1"/>
  <c r="AC610" i="1"/>
  <c r="AC598" i="1"/>
  <c r="AC579" i="1"/>
  <c r="AC580" i="1"/>
  <c r="AC568" i="1"/>
  <c r="AC562" i="1"/>
  <c r="AC550" i="1"/>
  <c r="AC538" i="1"/>
  <c r="AC520" i="1"/>
  <c r="AC502" i="1"/>
  <c r="AC484" i="1"/>
  <c r="AC460" i="1"/>
  <c r="AC436" i="1"/>
  <c r="AC412" i="1"/>
  <c r="AC388" i="1"/>
  <c r="AC370" i="1"/>
  <c r="AC364" i="1"/>
  <c r="AC340"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53" i="1"/>
  <c r="AC547" i="1"/>
  <c r="AC541"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06" i="1"/>
  <c r="AC570" i="1"/>
  <c r="AC564" i="1"/>
  <c r="AC558" i="1"/>
  <c r="AC540" i="1"/>
  <c r="AC534"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4" i="2"/>
  <c r="D4" i="2"/>
  <c r="D31" i="2"/>
  <c r="AT7" i="4"/>
  <c r="D30" i="2"/>
  <c r="D16" i="2"/>
  <c r="D19" i="2"/>
  <c r="BL15" i="4"/>
  <c r="D11" i="2"/>
  <c r="D10" i="2"/>
  <c r="D17" i="2"/>
  <c r="D29" i="2"/>
  <c r="D26"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5" i="2"/>
  <c r="D3" i="2"/>
  <c r="S22" i="1"/>
  <c r="Q15" i="2" s="1"/>
  <c r="S16" i="1"/>
  <c r="S27" i="2" s="1"/>
  <c r="S10" i="1"/>
  <c r="R3" i="2" s="1"/>
  <c r="S31" i="1"/>
  <c r="S7" i="2" s="1"/>
  <c r="C12" i="4"/>
  <c r="C32" i="4"/>
  <c r="BL11" i="4"/>
  <c r="D47" i="4"/>
  <c r="BD61" i="4"/>
  <c r="D21" i="4"/>
  <c r="BN55" i="4"/>
  <c r="BM52" i="4"/>
  <c r="BN35" i="4"/>
  <c r="F47" i="4"/>
  <c r="AZ55" i="4"/>
  <c r="E44" i="4"/>
  <c r="C46" i="4"/>
  <c r="BA18" i="4"/>
  <c r="C38" i="4"/>
  <c r="F19" i="4"/>
  <c r="D33" i="2"/>
  <c r="D23" i="2"/>
  <c r="BN61" i="4"/>
  <c r="C50" i="4"/>
  <c r="D9" i="2"/>
  <c r="S15" i="1"/>
  <c r="R9" i="2" s="1"/>
  <c r="S9" i="1"/>
  <c r="S23" i="2" s="1"/>
  <c r="S30" i="1"/>
  <c r="AO30" i="4"/>
  <c r="BK56" i="4"/>
  <c r="E60" i="4"/>
  <c r="AA38" i="4"/>
  <c r="BG30" i="4"/>
  <c r="F21" i="4"/>
  <c r="F45" i="4"/>
  <c r="BN37" i="4"/>
  <c r="BK30" i="4"/>
  <c r="F57" i="4"/>
  <c r="BH39" i="4"/>
  <c r="BK54" i="4"/>
  <c r="BK40" i="4"/>
  <c r="BL53" i="4"/>
  <c r="AY44" i="4"/>
  <c r="BK22" i="4"/>
  <c r="E36" i="4"/>
  <c r="BI26" i="4"/>
  <c r="D7" i="2"/>
  <c r="D57" i="4"/>
  <c r="BG54" i="4"/>
  <c r="D18" i="2"/>
  <c r="F27" i="4"/>
  <c r="D12" i="2"/>
  <c r="S3" i="1"/>
  <c r="S14" i="1"/>
  <c r="Q12" i="2" s="1"/>
  <c r="S8" i="1"/>
  <c r="Q10" i="2" s="1"/>
  <c r="S71" i="1"/>
  <c r="Q4" i="2" s="1"/>
  <c r="S47" i="1"/>
  <c r="R19" i="2" s="1"/>
  <c r="S35" i="1"/>
  <c r="R29" i="2" s="1"/>
  <c r="S29" i="1"/>
  <c r="R14" i="2" s="1"/>
  <c r="BH27" i="4"/>
  <c r="F23" i="4"/>
  <c r="AZ41" i="4"/>
  <c r="BN29" i="4"/>
  <c r="BM16" i="4"/>
  <c r="BL61" i="4"/>
  <c r="BH51" i="4"/>
  <c r="BH53" i="4"/>
  <c r="E16" i="4"/>
  <c r="E38" i="4"/>
  <c r="BM26" i="4"/>
  <c r="BG42" i="4"/>
  <c r="BD47" i="4"/>
  <c r="BL55" i="4"/>
  <c r="C34" i="4"/>
  <c r="D5" i="2"/>
  <c r="BN19" i="4"/>
  <c r="E18" i="4"/>
  <c r="D13" i="2"/>
  <c r="D20" i="2"/>
  <c r="D6" i="2"/>
  <c r="D28" i="2"/>
  <c r="D25" i="2"/>
  <c r="D32" i="2"/>
  <c r="S13" i="1"/>
  <c r="R22" i="2" s="1"/>
  <c r="S7" i="1"/>
  <c r="Q32" i="2" s="1"/>
  <c r="S82" i="1"/>
  <c r="Q2" i="2" s="1"/>
  <c r="S40" i="1"/>
  <c r="Z3" i="2" s="1"/>
  <c r="S34" i="1"/>
  <c r="Q20" i="2" s="1"/>
  <c r="D22" i="2"/>
  <c r="D27"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2" i="2"/>
  <c r="N16" i="2"/>
  <c r="W19" i="2"/>
  <c r="N2" i="2"/>
  <c r="U25" i="2"/>
  <c r="Y25" i="2"/>
  <c r="W23" i="2"/>
  <c r="O10" i="2"/>
  <c r="U18" i="2"/>
  <c r="W29" i="2"/>
  <c r="AA28" i="2"/>
  <c r="Z25" i="2"/>
  <c r="O2" i="2"/>
  <c r="U12" i="2"/>
  <c r="Y12" i="2"/>
  <c r="W7" i="2"/>
  <c r="Z12" i="2"/>
  <c r="V25" i="2"/>
  <c r="AA32" i="2"/>
  <c r="AA10" i="2"/>
  <c r="V12" i="2"/>
  <c r="O32" i="2"/>
  <c r="W25" i="2"/>
  <c r="V32" i="2"/>
  <c r="Y32" i="2"/>
  <c r="Z32" i="2"/>
  <c r="U32" i="2"/>
  <c r="W32" i="2"/>
  <c r="AA16" i="2"/>
  <c r="N4" i="2"/>
  <c r="W31" i="2"/>
  <c r="O4" i="2"/>
  <c r="M4" i="2"/>
  <c r="W30" i="2"/>
  <c r="O58" i="1"/>
  <c r="AD58" i="1" s="1"/>
  <c r="O26" i="1"/>
  <c r="AD26" i="1" s="1"/>
  <c r="O42" i="1"/>
  <c r="AD42" i="1" s="1"/>
  <c r="O45" i="1"/>
  <c r="AD45" i="1" s="1"/>
  <c r="O61" i="1"/>
  <c r="AD61" i="1" s="1"/>
  <c r="O29" i="1"/>
  <c r="AD29" i="1" s="1"/>
  <c r="O56" i="1"/>
  <c r="AD56" i="1" s="1"/>
  <c r="N23" i="2"/>
  <c r="W17" i="2"/>
  <c r="O27" i="1"/>
  <c r="AD27" i="1" s="1"/>
  <c r="O43" i="1"/>
  <c r="AD43" i="1" s="1"/>
  <c r="O59" i="1"/>
  <c r="AD59" i="1" s="1"/>
  <c r="U8" i="2"/>
  <c r="O52" i="1"/>
  <c r="AD52" i="1" s="1"/>
  <c r="Z16" i="2"/>
  <c r="O36" i="1"/>
  <c r="AD36" i="1" s="1"/>
  <c r="Z26" i="2"/>
  <c r="V22" i="2"/>
  <c r="AE66" i="4"/>
  <c r="O34" i="1"/>
  <c r="AD34" i="1" s="1"/>
  <c r="AA26" i="2"/>
  <c r="N5" i="2"/>
  <c r="M33" i="2"/>
  <c r="O50" i="1"/>
  <c r="AD50" i="1" s="1"/>
  <c r="N19" i="2"/>
  <c r="J65" i="4"/>
  <c r="W21" i="2"/>
  <c r="N18" i="2"/>
  <c r="V31" i="2"/>
  <c r="O46" i="1"/>
  <c r="AD46" i="1" s="1"/>
  <c r="N33" i="2"/>
  <c r="V16" i="2"/>
  <c r="N10" i="2"/>
  <c r="N29" i="2"/>
  <c r="N14" i="2"/>
  <c r="W33" i="2"/>
  <c r="O30" i="1"/>
  <c r="AD30" i="1" s="1"/>
  <c r="N6" i="2"/>
  <c r="N9" i="2"/>
  <c r="N11" i="2"/>
  <c r="U11" i="2"/>
  <c r="O7" i="2"/>
  <c r="O62" i="1"/>
  <c r="AD62" i="1" s="1"/>
  <c r="M7" i="2"/>
  <c r="U20" i="2"/>
  <c r="N27" i="2"/>
  <c r="V9" i="2"/>
  <c r="AH65" i="4"/>
  <c r="V15" i="2"/>
  <c r="V17" i="2"/>
  <c r="V11" i="2"/>
  <c r="V10" i="2"/>
  <c r="W16" i="2"/>
  <c r="V2" i="2"/>
  <c r="V19" i="2"/>
  <c r="W10" i="2"/>
  <c r="BO8" i="2"/>
  <c r="V7" i="2"/>
  <c r="W26" i="2"/>
  <c r="BN15" i="2"/>
  <c r="Y10" i="2"/>
  <c r="BN4" i="2"/>
  <c r="V6" i="2"/>
  <c r="BO12" i="2"/>
  <c r="V8" i="2"/>
  <c r="V5" i="2"/>
  <c r="BO14" i="2"/>
  <c r="N15" i="2"/>
  <c r="W22" i="2"/>
  <c r="BK62" i="4"/>
  <c r="W2" i="2"/>
  <c r="W3" i="2"/>
  <c r="W6" i="2"/>
  <c r="U9" i="2"/>
  <c r="W15" i="2"/>
  <c r="U15" i="2"/>
  <c r="W27" i="2"/>
  <c r="BO23" i="2"/>
  <c r="BN2" i="2"/>
  <c r="H9" i="2"/>
  <c r="I9" i="2" s="1"/>
  <c r="H25" i="2"/>
  <c r="I25" i="2" s="1"/>
  <c r="H13" i="2"/>
  <c r="I13" i="2" s="1"/>
  <c r="H8" i="2"/>
  <c r="I8" i="2" s="1"/>
  <c r="N13" i="2"/>
  <c r="N3" i="2"/>
  <c r="U16" i="2"/>
  <c r="U3" i="2"/>
  <c r="V30" i="2"/>
  <c r="V24" i="2"/>
  <c r="W20" i="2"/>
  <c r="W9" i="2"/>
  <c r="BN13" i="2"/>
  <c r="BO2" i="2"/>
  <c r="H31" i="2"/>
  <c r="I31" i="2" s="1"/>
  <c r="H30" i="2"/>
  <c r="I30" i="2" s="1"/>
  <c r="O17" i="2"/>
  <c r="M17" i="2"/>
  <c r="U7" i="2"/>
  <c r="U6" i="2"/>
  <c r="W11" i="2"/>
  <c r="BO27" i="2"/>
  <c r="BO11" i="2"/>
  <c r="H20" i="2"/>
  <c r="I20" i="2" s="1"/>
  <c r="U30" i="2"/>
  <c r="U24" i="2"/>
  <c r="V20" i="2"/>
  <c r="W5" i="2"/>
  <c r="Y26" i="2"/>
  <c r="BO4" i="2"/>
  <c r="BO22" i="2"/>
  <c r="BN32" i="2"/>
  <c r="H2" i="2"/>
  <c r="I2" i="2" s="1"/>
  <c r="BN21" i="2"/>
  <c r="H23" i="2"/>
  <c r="I23" i="2" s="1"/>
  <c r="M28" i="2"/>
  <c r="BO33" i="2"/>
  <c r="H15" i="2"/>
  <c r="I15" i="2" s="1"/>
  <c r="H14" i="2"/>
  <c r="I14" i="2" s="1"/>
  <c r="T17" i="2"/>
  <c r="N7" i="2"/>
  <c r="U10" i="2"/>
  <c r="U5" i="2"/>
  <c r="V26" i="2"/>
  <c r="T14" i="2"/>
  <c r="H21" i="2"/>
  <c r="I21" i="2" s="1"/>
  <c r="L26" i="2"/>
  <c r="N28" i="2"/>
  <c r="U17" i="2"/>
  <c r="V29" i="2"/>
  <c r="W4" i="2"/>
  <c r="W14" i="2"/>
  <c r="BN24" i="2"/>
  <c r="H10" i="2"/>
  <c r="I10" i="2" s="1"/>
  <c r="M16" i="2"/>
  <c r="U26" i="2"/>
  <c r="V27" i="2"/>
  <c r="H18" i="2"/>
  <c r="I18" i="2" s="1"/>
  <c r="O5" i="2"/>
  <c r="U29" i="2"/>
  <c r="V4" i="2"/>
  <c r="V14" i="2"/>
  <c r="W18" i="2"/>
  <c r="BN27" i="2"/>
  <c r="BO32" i="2"/>
  <c r="M18" i="2"/>
  <c r="U31" i="2"/>
  <c r="U27" i="2"/>
  <c r="Y16" i="2"/>
  <c r="U4" i="2"/>
  <c r="U14" i="2"/>
  <c r="V18" i="2"/>
  <c r="H5" i="2"/>
  <c r="I5" i="2" s="1"/>
  <c r="BO10" i="2"/>
  <c r="H32" i="2"/>
  <c r="I32" i="2" s="1"/>
  <c r="H22" i="2"/>
  <c r="I22" i="2" s="1"/>
  <c r="U2" i="2"/>
  <c r="U22" i="2"/>
  <c r="V33" i="2"/>
  <c r="V21" i="2"/>
  <c r="BN12" i="2"/>
  <c r="BO21" i="2"/>
  <c r="H12" i="2"/>
  <c r="I12" i="2" s="1"/>
  <c r="H24" i="2"/>
  <c r="I24" i="2" s="1"/>
  <c r="M6" i="2"/>
  <c r="V23" i="2"/>
  <c r="BN6" i="2"/>
  <c r="H7" i="2"/>
  <c r="I7" i="2" s="1"/>
  <c r="Z13" i="2"/>
  <c r="N31" i="2"/>
  <c r="N22" i="2"/>
  <c r="U33" i="2"/>
  <c r="U21" i="2"/>
  <c r="V3" i="2"/>
  <c r="BO25" i="2"/>
  <c r="BO18" i="2"/>
  <c r="BO15" i="2"/>
  <c r="BN8" i="2"/>
  <c r="O51" i="1"/>
  <c r="AD51" i="1" s="1"/>
  <c r="H11" i="2"/>
  <c r="I11" i="2" s="1"/>
  <c r="H26" i="2"/>
  <c r="I26" i="2" s="1"/>
  <c r="H19" i="2"/>
  <c r="I19" i="2" s="1"/>
  <c r="H16" i="2"/>
  <c r="I16" i="2" s="1"/>
  <c r="H33" i="2"/>
  <c r="I33" i="2" s="1"/>
  <c r="H29" i="2"/>
  <c r="I29" i="2" s="1"/>
  <c r="U19" i="2"/>
  <c r="U23" i="2"/>
  <c r="W8" i="2"/>
  <c r="W28" i="2"/>
  <c r="Y28" i="2"/>
  <c r="U28" i="2"/>
  <c r="V28" i="2"/>
  <c r="W13" i="2"/>
  <c r="U13" i="2"/>
  <c r="Y13" i="2"/>
  <c r="V13" i="2"/>
  <c r="Z28" i="2"/>
  <c r="H27" i="2"/>
  <c r="I27" i="2" s="1"/>
  <c r="M21" i="2"/>
  <c r="N21" i="2"/>
  <c r="AA13" i="2"/>
  <c r="Z10" i="2"/>
  <c r="M12" i="2"/>
  <c r="M30" i="2"/>
  <c r="O30" i="2"/>
  <c r="BO29" i="2"/>
  <c r="BN25" i="2"/>
  <c r="BO31" i="2"/>
  <c r="BN11" i="2"/>
  <c r="BO20" i="2"/>
  <c r="BO17" i="2"/>
  <c r="BO30" i="2"/>
  <c r="T30" i="2"/>
  <c r="M10" i="2"/>
  <c r="M5" i="2"/>
  <c r="N17" i="2"/>
  <c r="O26" i="2"/>
  <c r="O28" i="1"/>
  <c r="AD28" i="1" s="1"/>
  <c r="L2" i="2"/>
  <c r="BN10" i="2"/>
  <c r="BN20" i="2"/>
  <c r="BN17" i="2"/>
  <c r="BN30" i="2"/>
  <c r="T23" i="2"/>
  <c r="T21" i="2"/>
  <c r="M15" i="2"/>
  <c r="N26" i="2"/>
  <c r="O31" i="2"/>
  <c r="O29" i="2"/>
  <c r="L18" i="2"/>
  <c r="BN33" i="2"/>
  <c r="L14" i="2"/>
  <c r="BN22" i="2"/>
  <c r="BO9" i="2"/>
  <c r="BO5" i="2"/>
  <c r="L16" i="2"/>
  <c r="T20" i="2"/>
  <c r="T28" i="2"/>
  <c r="M26" i="2"/>
  <c r="O27" i="2"/>
  <c r="BO6" i="2"/>
  <c r="L19" i="2"/>
  <c r="L15" i="2"/>
  <c r="L31" i="2"/>
  <c r="BN9" i="2"/>
  <c r="BN5" i="2"/>
  <c r="L21" i="2"/>
  <c r="T31" i="2"/>
  <c r="M31" i="2"/>
  <c r="M29" i="2"/>
  <c r="O13" i="2"/>
  <c r="O14" i="2"/>
  <c r="L27" i="2"/>
  <c r="L12" i="2"/>
  <c r="BO3" i="2"/>
  <c r="L29" i="2"/>
  <c r="L8" i="2"/>
  <c r="T2" i="2"/>
  <c r="T11" i="2"/>
  <c r="M27" i="2"/>
  <c r="O22" i="2"/>
  <c r="BN3" i="2"/>
  <c r="BO24" i="2"/>
  <c r="L4" i="2"/>
  <c r="L13" i="2"/>
  <c r="BO7" i="2"/>
  <c r="T3" i="2"/>
  <c r="T22" i="2"/>
  <c r="M13" i="2"/>
  <c r="M14" i="2"/>
  <c r="O18" i="2"/>
  <c r="O12" i="2"/>
  <c r="BO26" i="2"/>
  <c r="BN23" i="2"/>
  <c r="BN7" i="2"/>
  <c r="T6" i="2"/>
  <c r="T8" i="2"/>
  <c r="M22" i="2"/>
  <c r="N12" i="2"/>
  <c r="O33" i="2"/>
  <c r="O21" i="2"/>
  <c r="L6" i="2"/>
  <c r="BN26" i="2"/>
  <c r="BO19" i="2"/>
  <c r="T18" i="2"/>
  <c r="T12" i="2"/>
  <c r="O19" i="2"/>
  <c r="O23" i="2"/>
  <c r="H6" i="2"/>
  <c r="I6" i="2" s="1"/>
  <c r="L10" i="2"/>
  <c r="L20" i="2"/>
  <c r="BN19" i="2"/>
  <c r="L17" i="2"/>
  <c r="L30" i="2"/>
  <c r="T24" i="2"/>
  <c r="T9" i="2"/>
  <c r="O16" i="2"/>
  <c r="O3" i="2"/>
  <c r="L33" i="2"/>
  <c r="L22" i="2"/>
  <c r="T10" i="2"/>
  <c r="T19" i="2"/>
  <c r="M19" i="2"/>
  <c r="M23" i="2"/>
  <c r="O6" i="2"/>
  <c r="H4" i="2"/>
  <c r="I4" i="2" s="1"/>
  <c r="L9" i="2"/>
  <c r="L5" i="2"/>
  <c r="BO16" i="2"/>
  <c r="T15" i="2"/>
  <c r="T5" i="2"/>
  <c r="M3" i="2"/>
  <c r="O24" i="2"/>
  <c r="F4" i="2"/>
  <c r="G4" i="2" s="1"/>
  <c r="BN18" i="2"/>
  <c r="BN14" i="2"/>
  <c r="BN16" i="2"/>
  <c r="T26" i="2"/>
  <c r="T13" i="2"/>
  <c r="N30" i="2"/>
  <c r="N24" i="2"/>
  <c r="O28" i="2"/>
  <c r="O8" i="2"/>
  <c r="L3" i="2"/>
  <c r="BN31" i="2"/>
  <c r="T33" i="2"/>
  <c r="T32" i="2"/>
  <c r="M24" i="2"/>
  <c r="N8" i="2"/>
  <c r="O20" i="2"/>
  <c r="O9" i="2"/>
  <c r="H3" i="2"/>
  <c r="L24" i="2"/>
  <c r="BN29" i="2"/>
  <c r="L23" i="2"/>
  <c r="BO13" i="2"/>
  <c r="L7" i="2"/>
  <c r="T29" i="2"/>
  <c r="M8" i="2"/>
  <c r="O11" i="2"/>
  <c r="L11" i="2"/>
  <c r="T27" i="2"/>
  <c r="T16" i="2"/>
  <c r="M20" i="2"/>
  <c r="M9" i="2"/>
  <c r="N32" i="2"/>
  <c r="T25" i="2"/>
  <c r="T7" i="2"/>
  <c r="M32" i="2"/>
  <c r="M11" i="2"/>
  <c r="O15" i="2"/>
  <c r="M25" i="2"/>
  <c r="T4" i="2"/>
  <c r="N25" i="2"/>
  <c r="O25" i="2"/>
  <c r="BC10" i="2"/>
  <c r="L25" i="2"/>
  <c r="BC26" i="2"/>
  <c r="F24" i="2"/>
  <c r="G24" i="2" s="1"/>
  <c r="F27" i="2"/>
  <c r="G27" i="2" s="1"/>
  <c r="F11" i="2"/>
  <c r="F19" i="2"/>
  <c r="F32" i="2"/>
  <c r="G32" i="2" s="1"/>
  <c r="H17" i="2"/>
  <c r="I17" i="2" s="1"/>
  <c r="F10" i="2"/>
  <c r="G10" i="2" s="1"/>
  <c r="F25" i="2"/>
  <c r="G25" i="2" s="1"/>
  <c r="F22" i="2"/>
  <c r="G22" i="2" s="1"/>
  <c r="F5" i="2"/>
  <c r="G5" i="2" s="1"/>
  <c r="F17" i="2"/>
  <c r="G17" i="2" s="1"/>
  <c r="F16" i="2"/>
  <c r="G16" i="2" s="1"/>
  <c r="F2" i="2"/>
  <c r="G2" i="2" s="1"/>
  <c r="F15" i="2"/>
  <c r="G15" i="2" s="1"/>
  <c r="F14" i="2"/>
  <c r="G14" i="2" s="1"/>
  <c r="F8" i="2"/>
  <c r="G8" i="2" s="1"/>
  <c r="F13" i="2"/>
  <c r="G13" i="2" s="1"/>
  <c r="F7" i="2"/>
  <c r="G7" i="2" s="1"/>
  <c r="F3" i="2"/>
  <c r="F26" i="2"/>
  <c r="G26" i="2" s="1"/>
  <c r="F23" i="2"/>
  <c r="G23" i="2" s="1"/>
  <c r="F12" i="2"/>
  <c r="G12" i="2" s="1"/>
  <c r="F30" i="2"/>
  <c r="G30" i="2" s="1"/>
  <c r="F6" i="2"/>
  <c r="G6" i="2" s="1"/>
  <c r="F33" i="2"/>
  <c r="G33" i="2" s="1"/>
  <c r="F20" i="2"/>
  <c r="G20" i="2" s="1"/>
  <c r="F9" i="2"/>
  <c r="G9" i="2" s="1"/>
  <c r="F21" i="2"/>
  <c r="G21" i="2" s="1"/>
  <c r="F18" i="2"/>
  <c r="G18" i="2" s="1"/>
  <c r="F29" i="2"/>
  <c r="G29" i="2" s="1"/>
  <c r="F31" i="2"/>
  <c r="G31" i="2" s="1"/>
  <c r="BA26" i="2"/>
  <c r="BB20" i="2"/>
  <c r="BA18" i="2"/>
  <c r="L32" i="2"/>
  <c r="AW33" i="2"/>
  <c r="BC21" i="2"/>
  <c r="AW2" i="2"/>
  <c r="BB24" i="2"/>
  <c r="BC29" i="2"/>
  <c r="BA2" i="2"/>
  <c r="BB10" i="2"/>
  <c r="BC15" i="2"/>
  <c r="AW20" i="2"/>
  <c r="AW6" i="2"/>
  <c r="BC18" i="2"/>
  <c r="BA10" i="2"/>
  <c r="BB5" i="2"/>
  <c r="AW17" i="2"/>
  <c r="AW16" i="2"/>
  <c r="BB7" i="2"/>
  <c r="AW29" i="2"/>
  <c r="BB25" i="2"/>
  <c r="BC31" i="2"/>
  <c r="AW12" i="2"/>
  <c r="BB22" i="2"/>
  <c r="BC4" i="2"/>
  <c r="BA19" i="2"/>
  <c r="AW32" i="2"/>
  <c r="BC24" i="2"/>
  <c r="BC27" i="2"/>
  <c r="BC11" i="2"/>
  <c r="BA8" i="2"/>
  <c r="AW9" i="2"/>
  <c r="BB4" i="2"/>
  <c r="BB17" i="2"/>
  <c r="BC30" i="2"/>
  <c r="AW4" i="2"/>
  <c r="BA17" i="2"/>
  <c r="AW27" i="2"/>
  <c r="AW14" i="2"/>
  <c r="BB11" i="2"/>
  <c r="BA9" i="2"/>
  <c r="BC13" i="2"/>
  <c r="BA13" i="2"/>
  <c r="AW21" i="2"/>
  <c r="BB6" i="2"/>
  <c r="BC3" i="2"/>
  <c r="BA6" i="2"/>
  <c r="AW18" i="2"/>
  <c r="BB27" i="2"/>
  <c r="AW25" i="2"/>
  <c r="AW23" i="2"/>
  <c r="BA30" i="2"/>
  <c r="BA20" i="2"/>
  <c r="AW31" i="2"/>
  <c r="BB9" i="2"/>
  <c r="AW19" i="2"/>
  <c r="BA5" i="2"/>
  <c r="BA16" i="2"/>
  <c r="AW7" i="2"/>
  <c r="BA15" i="2"/>
  <c r="BB2" i="2"/>
  <c r="AW26" i="2"/>
  <c r="BB33" i="2"/>
  <c r="BA27" i="2"/>
  <c r="BA23" i="2"/>
  <c r="BC22" i="2"/>
  <c r="BB8" i="2"/>
  <c r="BA21" i="2"/>
  <c r="BB18" i="2"/>
  <c r="BA24" i="2"/>
  <c r="AW10" i="2"/>
  <c r="BB15" i="2"/>
  <c r="BA33" i="2"/>
  <c r="BA29" i="2"/>
  <c r="BC23" i="2"/>
  <c r="BA11" i="2"/>
  <c r="BA12" i="2"/>
  <c r="BC19" i="2"/>
  <c r="AW5" i="2"/>
  <c r="AW13" i="2"/>
  <c r="BA32" i="2"/>
  <c r="BC7" i="2"/>
  <c r="BB30" i="2"/>
  <c r="BC2" i="2"/>
  <c r="BA25" i="2"/>
  <c r="BC14" i="2"/>
  <c r="BC12" i="2"/>
  <c r="BC32" i="2"/>
  <c r="BC16" i="2"/>
  <c r="BA7" i="2"/>
  <c r="AW30" i="2"/>
  <c r="AW3" i="2"/>
  <c r="BA3" i="2"/>
  <c r="AW24" i="2"/>
  <c r="BA14" i="2"/>
  <c r="BA31" i="2"/>
  <c r="BA22" i="2"/>
  <c r="BC8" i="2"/>
  <c r="AW15" i="2"/>
  <c r="BC25" i="2"/>
  <c r="AW8" i="2"/>
  <c r="BA4" i="2"/>
  <c r="BB19" i="2"/>
  <c r="BC5" i="2"/>
  <c r="BB21" i="2"/>
  <c r="BB3" i="2"/>
  <c r="BC6" i="2"/>
  <c r="BB26" i="2"/>
  <c r="BC33" i="2"/>
  <c r="BB23" i="2"/>
  <c r="BC20" i="2"/>
  <c r="BB12" i="2"/>
  <c r="BC9" i="2"/>
  <c r="BB32" i="2"/>
  <c r="BC17" i="2"/>
  <c r="BB14" i="2"/>
  <c r="BB13" i="2"/>
  <c r="AW11" i="2"/>
  <c r="BB29" i="2"/>
  <c r="BB31" i="2"/>
  <c r="AW22" i="2"/>
  <c r="BB16"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1"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F21" i="11" l="1"/>
  <c r="U32" i="11"/>
  <c r="AC753" i="1"/>
  <c r="AC730" i="1"/>
  <c r="P54" i="11"/>
  <c r="I54" i="11"/>
  <c r="AA14" i="11"/>
  <c r="AF41" i="11"/>
  <c r="E64" i="11"/>
  <c r="K48" i="11"/>
  <c r="E54" i="11"/>
  <c r="AD559" i="1"/>
  <c r="N27" i="11"/>
  <c r="X51" i="11"/>
  <c r="M65" i="11"/>
  <c r="AC528" i="1"/>
  <c r="AD688" i="1"/>
  <c r="O46" i="11"/>
  <c r="M50" i="11"/>
  <c r="AF45" i="11"/>
  <c r="G51" i="11"/>
  <c r="AD565" i="1"/>
  <c r="S46" i="11"/>
  <c r="AB60" i="11"/>
  <c r="H47" i="11"/>
  <c r="P19" i="11"/>
  <c r="S16" i="11"/>
  <c r="O11" i="11"/>
  <c r="K15" i="11"/>
  <c r="H12" i="11"/>
  <c r="L43" i="11"/>
  <c r="S9" i="11"/>
  <c r="I19" i="11"/>
  <c r="Y31" i="1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Q54" i="11"/>
  <c r="G23" i="11"/>
  <c r="S24" i="11"/>
  <c r="T56" i="11"/>
  <c r="AC55" i="11"/>
  <c r="B3" i="11"/>
  <c r="M5" i="11"/>
  <c r="S18" i="11"/>
  <c r="M42" i="11"/>
  <c r="N39" i="11"/>
  <c r="F62" i="11"/>
  <c r="AC59" i="11"/>
  <c r="X38" i="11"/>
  <c r="Q59" i="11"/>
  <c r="C25" i="11"/>
  <c r="Y3" i="11"/>
  <c r="M64" i="11"/>
  <c r="N24" i="11"/>
  <c r="I43" i="11"/>
  <c r="Y53" i="11"/>
  <c r="B46" i="11"/>
  <c r="J51" i="11"/>
  <c r="F46" i="11"/>
  <c r="F65" i="11"/>
  <c r="S45" i="11"/>
  <c r="AD64" i="11"/>
  <c r="AB29" i="11"/>
  <c r="AP712" i="1" s="1"/>
  <c r="H58" i="11"/>
  <c r="W67" i="11"/>
  <c r="Y46" i="11"/>
  <c r="Z45" i="11"/>
  <c r="Y10" i="11"/>
  <c r="F47" i="11"/>
  <c r="C41" i="11"/>
  <c r="V65" i="11"/>
  <c r="F61" i="11"/>
  <c r="S57" i="11"/>
  <c r="AD400" i="1"/>
  <c r="AC26" i="11"/>
  <c r="Z58" i="11"/>
  <c r="AD38" i="11"/>
  <c r="I18" i="11"/>
  <c r="P25" i="11"/>
  <c r="AO294" i="1" s="1"/>
  <c r="H67" i="11"/>
  <c r="C64" i="11"/>
  <c r="O2" i="11"/>
  <c r="AF2" i="11"/>
  <c r="T61" i="11"/>
  <c r="E61" i="11"/>
  <c r="L29" i="1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F44" i="11"/>
  <c r="E11" i="11"/>
  <c r="G60" i="11"/>
  <c r="G53" i="11"/>
  <c r="K43" i="11"/>
  <c r="C42" i="11"/>
  <c r="M18" i="11"/>
  <c r="H33" i="11"/>
  <c r="B12" i="11"/>
  <c r="AP1085" i="1" s="1"/>
  <c r="T8" i="11"/>
  <c r="AG64" i="11"/>
  <c r="R33" i="11"/>
  <c r="T39" i="11"/>
  <c r="L59" i="11"/>
  <c r="K58" i="11"/>
  <c r="N50" i="11"/>
  <c r="Y39" i="11"/>
  <c r="D65" i="11"/>
  <c r="O39" i="11"/>
  <c r="B52" i="11"/>
  <c r="S55" i="11"/>
  <c r="D61" i="11"/>
  <c r="C31" i="11"/>
  <c r="AC15" i="11"/>
  <c r="M51" i="11"/>
  <c r="D42" i="11"/>
  <c r="AG56" i="11"/>
  <c r="T59" i="11"/>
  <c r="F17" i="11"/>
  <c r="Y30" i="11"/>
  <c r="V62" i="11"/>
  <c r="V7" i="11"/>
  <c r="AB56" i="11"/>
  <c r="N58" i="11"/>
  <c r="I39" i="11"/>
  <c r="D67" i="11"/>
  <c r="O20" i="11"/>
  <c r="AF40" i="11"/>
  <c r="L44" i="11"/>
  <c r="Y50" i="11"/>
  <c r="L67" i="11"/>
  <c r="H19" i="11"/>
  <c r="AO424" i="1" s="1"/>
  <c r="AD68" i="11"/>
  <c r="U59" i="11"/>
  <c r="M52" i="11"/>
  <c r="L52" i="11"/>
  <c r="I50" i="11"/>
  <c r="P66" i="11"/>
  <c r="AF50" i="11"/>
  <c r="G6" i="1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E38" i="11"/>
  <c r="Z18" i="11"/>
  <c r="AA50" i="11"/>
  <c r="N68" i="11"/>
  <c r="V14" i="11"/>
  <c r="AE13" i="11"/>
  <c r="AA44" i="11"/>
  <c r="J67" i="11"/>
  <c r="Q13" i="11"/>
  <c r="AO40" i="1" s="1"/>
  <c r="AA58" i="11"/>
  <c r="P59" i="11"/>
  <c r="AD61" i="11"/>
  <c r="V61" i="11"/>
  <c r="R4" i="1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P49" i="11"/>
  <c r="AE53" i="11"/>
  <c r="AC18" i="11"/>
  <c r="H31" i="11"/>
  <c r="E58" i="11"/>
  <c r="Z56" i="11"/>
  <c r="D27" i="11"/>
  <c r="AO779" i="1" s="1"/>
  <c r="AG67" i="11"/>
  <c r="F54" i="11"/>
  <c r="AE63" i="11"/>
  <c r="B67" i="11"/>
  <c r="I37" i="11"/>
  <c r="G46" i="11"/>
  <c r="T37" i="11"/>
  <c r="V56" i="11"/>
  <c r="K18" i="11"/>
  <c r="M12" i="11"/>
  <c r="N52" i="11"/>
  <c r="AF33" i="11"/>
  <c r="AA51" i="11"/>
  <c r="T45" i="11"/>
  <c r="I41" i="11"/>
  <c r="AC57" i="11"/>
  <c r="I22" i="11"/>
  <c r="AO684" i="1" s="1"/>
  <c r="Q38" i="11"/>
  <c r="F24" i="11"/>
  <c r="G48" i="11"/>
  <c r="E37" i="11"/>
  <c r="AD58" i="11"/>
  <c r="J17" i="11"/>
  <c r="V40" i="11"/>
  <c r="V53" i="11"/>
  <c r="Q49" i="11"/>
  <c r="AG58" i="11"/>
  <c r="U7" i="11"/>
  <c r="AD55" i="11"/>
  <c r="Z41" i="11"/>
  <c r="AA48" i="11"/>
  <c r="L68" i="11"/>
  <c r="T51" i="11"/>
  <c r="W60" i="11"/>
  <c r="R60" i="11"/>
  <c r="T42" i="11"/>
  <c r="R50" i="11"/>
  <c r="D57" i="11"/>
  <c r="O58" i="11"/>
  <c r="AC42" i="11"/>
  <c r="Y13" i="11"/>
  <c r="N9" i="11"/>
  <c r="AD67" i="11"/>
  <c r="C23" i="11"/>
  <c r="AB8" i="11"/>
  <c r="L39" i="11"/>
  <c r="Z68" i="11"/>
  <c r="C55" i="11"/>
  <c r="Y59" i="11"/>
  <c r="C14" i="11"/>
  <c r="AO271" i="1" s="1"/>
  <c r="B27" i="1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E59" i="11"/>
  <c r="AC62" i="11"/>
  <c r="U8" i="1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N63" i="11"/>
  <c r="M67" i="11"/>
  <c r="AG63" i="11"/>
  <c r="K60" i="11"/>
  <c r="X52" i="11"/>
  <c r="AA43" i="11"/>
  <c r="AF42" i="11"/>
  <c r="T40" i="11"/>
  <c r="Y40" i="11"/>
  <c r="Y61" i="11"/>
  <c r="AA60" i="11"/>
  <c r="AE12" i="11"/>
  <c r="AO687" i="1" s="1"/>
  <c r="N48" i="11"/>
  <c r="AB67" i="11"/>
  <c r="AC31" i="11"/>
  <c r="E30" i="1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I25" i="11"/>
  <c r="AO288" i="1" s="1"/>
  <c r="AG51" i="11"/>
  <c r="E66" i="11"/>
  <c r="AD60" i="11"/>
  <c r="AE59" i="11"/>
  <c r="AA45" i="11"/>
  <c r="S28" i="11"/>
  <c r="AE62" i="11"/>
  <c r="Q8" i="11"/>
  <c r="G50" i="11"/>
  <c r="T65" i="11"/>
  <c r="T41" i="11"/>
  <c r="L51" i="11"/>
  <c r="AG50" i="11"/>
  <c r="P38" i="11"/>
  <c r="J63" i="11"/>
  <c r="P53" i="11"/>
  <c r="W53" i="11"/>
  <c r="AB38" i="11"/>
  <c r="X64" i="11"/>
  <c r="X11" i="11"/>
  <c r="D29" i="11"/>
  <c r="X66" i="11"/>
  <c r="H40" i="11"/>
  <c r="C62" i="11"/>
  <c r="N54" i="11"/>
  <c r="Y55" i="11"/>
  <c r="AG57" i="11"/>
  <c r="AF60" i="11"/>
  <c r="W61" i="11"/>
  <c r="F44" i="11"/>
  <c r="B63" i="11"/>
  <c r="C48" i="11"/>
  <c r="R64" i="11"/>
  <c r="U41" i="11"/>
  <c r="U45" i="11"/>
  <c r="D66" i="11"/>
  <c r="J15" i="1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U40" i="11"/>
  <c r="AF54" i="11"/>
  <c r="B39" i="11"/>
  <c r="K65" i="11"/>
  <c r="T23" i="11"/>
  <c r="AP1015" i="1" s="1"/>
  <c r="F60" i="11"/>
  <c r="R56" i="11"/>
  <c r="M54" i="11"/>
  <c r="S27" i="1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G55" i="11"/>
  <c r="AA41" i="11"/>
  <c r="AD54" i="11"/>
  <c r="Q61" i="11"/>
  <c r="AL61" i="11" s="1"/>
  <c r="AE60" i="11"/>
  <c r="AD50" i="11"/>
  <c r="AC47" i="11"/>
  <c r="B48" i="11"/>
  <c r="P44" i="11"/>
  <c r="W10" i="11"/>
  <c r="Y21" i="11"/>
  <c r="R46" i="11"/>
  <c r="S25" i="11"/>
  <c r="AO465" i="1" s="1"/>
  <c r="I65" i="11"/>
  <c r="K64" i="11"/>
  <c r="R37" i="11"/>
  <c r="O47" i="11"/>
  <c r="K49" i="11"/>
  <c r="Z42" i="11"/>
  <c r="K21" i="1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W43" i="11"/>
  <c r="U64" i="11"/>
  <c r="AE41" i="11"/>
  <c r="Z66" i="11"/>
  <c r="AG4" i="11"/>
  <c r="AO276" i="1" s="1"/>
  <c r="AD44" i="11"/>
  <c r="AG60" i="11"/>
  <c r="Q44" i="11"/>
  <c r="AB12" i="11"/>
  <c r="N37" i="11"/>
  <c r="X54" i="11"/>
  <c r="U51" i="11"/>
  <c r="AK51" i="11" s="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AL47" i="11" s="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I61" i="11" s="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L42" i="11"/>
  <c r="AO380" i="1"/>
  <c r="AO1247" i="1"/>
  <c r="AP93" i="1"/>
  <c r="AP746" i="1"/>
  <c r="AO830" i="1"/>
  <c r="AP585" i="1"/>
  <c r="AO45" i="1"/>
  <c r="AP384" i="1"/>
  <c r="AP569" i="1"/>
  <c r="AO615" i="1"/>
  <c r="AO962" i="1"/>
  <c r="AP1198" i="1"/>
  <c r="AO601" i="1"/>
  <c r="AP242" i="1"/>
  <c r="AP766" i="1"/>
  <c r="AO596" i="1"/>
  <c r="AP493" i="1"/>
  <c r="AO330" i="1"/>
  <c r="AO855" i="1"/>
  <c r="AP1078" i="1"/>
  <c r="AO1243" i="1"/>
  <c r="AP951" i="1"/>
  <c r="AO806" i="1"/>
  <c r="AP925" i="1"/>
  <c r="AO925" i="1"/>
  <c r="AP806" i="1"/>
  <c r="AO1182" i="1"/>
  <c r="AP870" i="1"/>
  <c r="AP1054" i="1"/>
  <c r="AO519" i="1"/>
  <c r="AP342" i="1"/>
  <c r="AO711" i="1"/>
  <c r="AP638" i="1"/>
  <c r="AO170" i="1"/>
  <c r="AP176" i="1"/>
  <c r="AO311" i="1"/>
  <c r="AP52" i="1"/>
  <c r="AP575" i="1"/>
  <c r="AO562" i="1"/>
  <c r="AP13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P417" i="1"/>
  <c r="AO235" i="1"/>
  <c r="AO1292" i="1"/>
  <c r="AO557" i="1"/>
  <c r="AP186" i="1"/>
  <c r="AP872" i="1"/>
  <c r="AO14" i="1"/>
  <c r="AP307" i="1"/>
  <c r="AP610" i="1"/>
  <c r="AP15" i="1"/>
  <c r="AO882" i="1"/>
  <c r="AP1212" i="1"/>
  <c r="AP751" i="1"/>
  <c r="AO582" i="1"/>
  <c r="AP893" i="1"/>
  <c r="AO449" i="1"/>
  <c r="AP982" i="1"/>
  <c r="AO594" i="1"/>
  <c r="AP885" i="1"/>
  <c r="AP1109" i="1"/>
  <c r="AP913" i="1"/>
  <c r="AO260" i="1"/>
  <c r="AO1278" i="1"/>
  <c r="AP1029" i="1"/>
  <c r="AO1003" i="1"/>
  <c r="AP1030" i="1"/>
  <c r="AP991" i="1"/>
  <c r="AP1282" i="1"/>
  <c r="AO1217" i="1"/>
  <c r="AO899" i="1"/>
  <c r="AP981" i="1"/>
  <c r="AO1046" i="1"/>
  <c r="AP1202" i="1"/>
  <c r="AO1180" i="1"/>
  <c r="AP1164" i="1"/>
  <c r="AO246" i="1"/>
  <c r="AP723" i="1"/>
  <c r="AO852" i="1"/>
  <c r="AP665" i="1"/>
  <c r="AO818" i="1"/>
  <c r="AO1267" i="1"/>
  <c r="AP774" i="1"/>
  <c r="AP714" i="1"/>
  <c r="AP1110" i="1"/>
  <c r="AO301" i="1"/>
  <c r="AP382" i="1"/>
  <c r="AO363" i="1"/>
  <c r="AP956" i="1"/>
  <c r="AO413" i="1"/>
  <c r="AP1230" i="1"/>
  <c r="AO399" i="1"/>
  <c r="AP612" i="1"/>
  <c r="AP979" i="1"/>
  <c r="AO37"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576" i="1"/>
  <c r="AP932" i="1"/>
  <c r="AO704" i="1"/>
  <c r="AO1174" i="1"/>
  <c r="AP1088" i="1"/>
  <c r="AP66" i="1"/>
  <c r="AP1104" i="1"/>
  <c r="AO450" i="1"/>
  <c r="AO354" i="1"/>
  <c r="AO1239" i="1"/>
  <c r="AP1196" i="1"/>
  <c r="AP1042" i="1"/>
  <c r="AO404" i="1"/>
  <c r="AP1275" i="1"/>
  <c r="AP1002" i="1"/>
  <c r="AO36" i="1"/>
  <c r="AP1201" i="1"/>
  <c r="AO1048" i="1"/>
  <c r="AP1194" i="1"/>
  <c r="AP936" i="1"/>
  <c r="AO860" i="1"/>
  <c r="AO1242" i="1"/>
  <c r="AP1229" i="1"/>
  <c r="AO1194" i="1"/>
  <c r="AP1048" i="1"/>
  <c r="AO936" i="1"/>
  <c r="AP860" i="1"/>
  <c r="AO821" i="1"/>
  <c r="AP138" i="1"/>
  <c r="AP654" i="1"/>
  <c r="AO1155" i="1"/>
  <c r="AO159" i="1"/>
  <c r="AO22" i="1"/>
  <c r="AP31" i="1"/>
  <c r="AO1031" i="1"/>
  <c r="AO1017" i="1"/>
  <c r="AP155" i="1"/>
  <c r="AO1141" i="1"/>
  <c r="AP267"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P794" i="1"/>
  <c r="AO801" i="1"/>
  <c r="AO1228" i="1"/>
  <c r="AP533" i="1"/>
  <c r="AP1075" i="1"/>
  <c r="AP105" i="1"/>
  <c r="AO957" i="1"/>
  <c r="AO447" i="1"/>
  <c r="AP839" i="1"/>
  <c r="AO863" i="1"/>
  <c r="AP63" i="1"/>
  <c r="AO950" i="1"/>
  <c r="AO608" i="1"/>
  <c r="AP937" i="1"/>
  <c r="AO240" i="1"/>
  <c r="AP483" i="1"/>
  <c r="AO497" i="1"/>
  <c r="AP939" i="1"/>
  <c r="AO954" i="1"/>
  <c r="AP848" i="1"/>
  <c r="AO69" i="1"/>
  <c r="AO1255" i="1"/>
  <c r="AP741" i="1"/>
  <c r="AO1288" i="1"/>
  <c r="AP899" i="1"/>
  <c r="AO981" i="1"/>
  <c r="AO824" i="1"/>
  <c r="AP887" i="1"/>
  <c r="AO968" i="1"/>
  <c r="AP865" i="1"/>
  <c r="AO926" i="1"/>
  <c r="AP842" i="1"/>
  <c r="AO833" i="1"/>
  <c r="AP1137" i="1"/>
  <c r="AO1078" i="1"/>
  <c r="AP855" i="1"/>
  <c r="AO1209" i="1"/>
  <c r="AP505" i="1"/>
  <c r="AP832" i="1"/>
  <c r="AO517"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P868" i="1"/>
  <c r="AO525" i="1"/>
  <c r="AP344" i="1"/>
  <c r="AO1225" i="1"/>
  <c r="AO283" i="1"/>
  <c r="AP565" i="1"/>
  <c r="AP1129" i="1"/>
  <c r="AO390" i="1"/>
  <c r="AP844" i="1"/>
  <c r="AO319" i="1"/>
  <c r="AP921" i="1"/>
  <c r="AO1229" i="1"/>
  <c r="AP1242" i="1"/>
  <c r="AO1051" i="1"/>
  <c r="AP1208" i="1"/>
  <c r="AP977" i="1"/>
  <c r="AP867" i="1"/>
  <c r="AO82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O891" i="1"/>
  <c r="AP305" i="1"/>
  <c r="AP56" i="1"/>
  <c r="AP820" i="1"/>
  <c r="AO650" i="1"/>
  <c r="AO1251" i="1"/>
  <c r="AP1205"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P1157" i="1"/>
  <c r="AO461" i="1"/>
  <c r="AP1178" i="1"/>
  <c r="AO184" i="1"/>
  <c r="AO900" i="1"/>
  <c r="AP486" i="1"/>
  <c r="AP245"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10" i="2"/>
  <c r="BJ32" i="2"/>
  <c r="BJ26" i="2"/>
  <c r="BJ12" i="2"/>
  <c r="BJ28" i="2"/>
  <c r="BJ16"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3" i="2"/>
  <c r="K30" i="7"/>
  <c r="AC126" i="1"/>
  <c r="AD189" i="1"/>
  <c r="AC120" i="1"/>
  <c r="AC128" i="1"/>
  <c r="Q3" i="2"/>
  <c r="AC228" i="1"/>
  <c r="AC159" i="1"/>
  <c r="AD78" i="1"/>
  <c r="AC198" i="1"/>
  <c r="AD206" i="1"/>
  <c r="AD182" i="1"/>
  <c r="AC240" i="1"/>
  <c r="AC180" i="1"/>
  <c r="AC141" i="1"/>
  <c r="BH13" i="2"/>
  <c r="BH32" i="2"/>
  <c r="BH12" i="2"/>
  <c r="AD225" i="1"/>
  <c r="AD164" i="1"/>
  <c r="BH16" i="2"/>
  <c r="AD168" i="1"/>
  <c r="AC170" i="1"/>
  <c r="AC156" i="1"/>
  <c r="AA23" i="2"/>
  <c r="AI23" i="2" s="1"/>
  <c r="AC231" i="1"/>
  <c r="BH25" i="2"/>
  <c r="AD239" i="1"/>
  <c r="AC236" i="1"/>
  <c r="AC150" i="1"/>
  <c r="AC122" i="1"/>
  <c r="AV20" i="1"/>
  <c r="AD123" i="1"/>
  <c r="AC102" i="1"/>
  <c r="BH10" i="2"/>
  <c r="BH26"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6" i="7"/>
  <c r="M30" i="7"/>
  <c r="K6" i="7"/>
  <c r="L30" i="7"/>
  <c r="L15" i="6"/>
  <c r="P8" i="6"/>
  <c r="N6" i="7"/>
  <c r="X10" i="6"/>
  <c r="X9" i="6"/>
  <c r="AE12" i="6"/>
  <c r="X7" i="6"/>
  <c r="I31" i="7"/>
  <c r="J31" i="7"/>
  <c r="L31" i="7"/>
  <c r="AE10" i="6"/>
  <c r="L9" i="6"/>
  <c r="AE11" i="6"/>
  <c r="L8" i="6"/>
  <c r="AE8" i="6"/>
  <c r="L10" i="6"/>
  <c r="J27" i="7"/>
  <c r="J26" i="7"/>
  <c r="AE9" i="6"/>
  <c r="L26" i="7"/>
  <c r="K27" i="7"/>
  <c r="M27" i="7"/>
  <c r="M6"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2" i="2"/>
  <c r="AG12" i="2" s="1"/>
  <c r="Z27" i="2"/>
  <c r="S12" i="2"/>
  <c r="AI12" i="2" s="1"/>
  <c r="Z4" i="2"/>
  <c r="Q19" i="2"/>
  <c r="S18" i="2"/>
  <c r="BK18" i="2" s="1"/>
  <c r="R7" i="2"/>
  <c r="BK7" i="2" s="1"/>
  <c r="Y27" i="2"/>
  <c r="Q23" i="2"/>
  <c r="S19" i="2"/>
  <c r="BK19" i="2" s="1"/>
  <c r="AA27" i="2"/>
  <c r="AI27" i="2" s="1"/>
  <c r="S29" i="2"/>
  <c r="BK29" i="2" s="1"/>
  <c r="Q29" i="2"/>
  <c r="R4" i="2"/>
  <c r="Y24" i="2"/>
  <c r="S4" i="2"/>
  <c r="S32" i="2"/>
  <c r="AI32" i="2" s="1"/>
  <c r="R32" i="2"/>
  <c r="AG32" i="2" s="1"/>
  <c r="R10" i="2"/>
  <c r="AG10" i="2" s="1"/>
  <c r="R23" i="2"/>
  <c r="BK23" i="2" s="1"/>
  <c r="R11" i="2"/>
  <c r="S33" i="2"/>
  <c r="AI33" i="2" s="1"/>
  <c r="Q33" i="2"/>
  <c r="AA15" i="2"/>
  <c r="S10" i="2"/>
  <c r="AI10" i="2" s="1"/>
  <c r="AA19" i="2"/>
  <c r="R27" i="2"/>
  <c r="BK27" i="2" s="1"/>
  <c r="Z20" i="2"/>
  <c r="BJ20" i="2" s="1"/>
  <c r="AA7" i="2"/>
  <c r="AI7" i="2" s="1"/>
  <c r="Y7" i="2"/>
  <c r="R15" i="2"/>
  <c r="S15" i="2"/>
  <c r="Z7" i="2"/>
  <c r="Y22" i="2"/>
  <c r="AF21" i="2"/>
  <c r="S31" i="2"/>
  <c r="S2" i="2"/>
  <c r="Y5" i="2"/>
  <c r="R31" i="2"/>
  <c r="Q31" i="2"/>
  <c r="BO53" i="5"/>
  <c r="R2" i="2"/>
  <c r="CH6" i="2"/>
  <c r="CH5" i="2"/>
  <c r="AD20" i="2"/>
  <c r="AH12" i="2"/>
  <c r="AH5" i="2"/>
  <c r="Y19" i="2"/>
  <c r="Z15" i="2"/>
  <c r="BO46" i="5"/>
  <c r="AH28" i="2"/>
  <c r="Y30" i="2"/>
  <c r="Z22" i="2"/>
  <c r="AG22" i="2" s="1"/>
  <c r="S20" i="2"/>
  <c r="AI20" i="2" s="1"/>
  <c r="Q27" i="2"/>
  <c r="Z19" i="2"/>
  <c r="Z24" i="2"/>
  <c r="AA24" i="2"/>
  <c r="S24" i="2"/>
  <c r="Q14" i="2"/>
  <c r="AA5" i="2"/>
  <c r="R24" i="2"/>
  <c r="AA22" i="2"/>
  <c r="Q18" i="2"/>
  <c r="S14" i="2"/>
  <c r="BK14" i="2" s="1"/>
  <c r="R20" i="2"/>
  <c r="Q11" i="2"/>
  <c r="AA30" i="2"/>
  <c r="Q24" i="2"/>
  <c r="AD18" i="2"/>
  <c r="Y15" i="2"/>
  <c r="AE15" i="2" s="1"/>
  <c r="Y20" i="2"/>
  <c r="AE20" i="2" s="1"/>
  <c r="Z5" i="2"/>
  <c r="S8" i="2"/>
  <c r="Z30" i="2"/>
  <c r="BO14" i="5"/>
  <c r="Q8" i="2"/>
  <c r="S11" i="2"/>
  <c r="BO11" i="5"/>
  <c r="AA2" i="2"/>
  <c r="BO8" i="5"/>
  <c r="CB3" i="2"/>
  <c r="CB12" i="2" s="1"/>
  <c r="BO60" i="5"/>
  <c r="BO17" i="5"/>
  <c r="BO3" i="5"/>
  <c r="BO50" i="5"/>
  <c r="BO19" i="5"/>
  <c r="BO33" i="5"/>
  <c r="BO24" i="5"/>
  <c r="AF7" i="2"/>
  <c r="BO10" i="5"/>
  <c r="Z6" i="2"/>
  <c r="Q13" i="2"/>
  <c r="AE13" i="2" s="1"/>
  <c r="Y23"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4" i="2"/>
  <c r="AG14" i="2" s="1"/>
  <c r="Y21" i="2"/>
  <c r="Y14" i="2"/>
  <c r="Y2" i="2"/>
  <c r="AE2" i="2" s="1"/>
  <c r="AA3" i="2"/>
  <c r="BJ3" i="2" s="1"/>
  <c r="AA14" i="2"/>
  <c r="Y3" i="2"/>
  <c r="Q6" i="2"/>
  <c r="Q22" i="2"/>
  <c r="R8" i="2"/>
  <c r="AA21" i="2"/>
  <c r="S9" i="2"/>
  <c r="BK9" i="2" s="1"/>
  <c r="BO42" i="5"/>
  <c r="S22" i="2"/>
  <c r="BK22" i="2" s="1"/>
  <c r="Q9" i="2"/>
  <c r="Z2" i="2"/>
  <c r="R6" i="2"/>
  <c r="BK6" i="2" s="1"/>
  <c r="BO21" i="5"/>
  <c r="S26" i="2"/>
  <c r="AI26" i="2" s="1"/>
  <c r="AH17" i="2"/>
  <c r="AF25" i="2"/>
  <c r="AH23" i="2"/>
  <c r="AD11" i="2"/>
  <c r="AH19" i="2"/>
  <c r="AH8" i="2"/>
  <c r="AF17" i="2"/>
  <c r="AB30" i="2"/>
  <c r="AB6" i="2"/>
  <c r="AB32" i="2"/>
  <c r="AF12" i="2"/>
  <c r="AH30" i="2"/>
  <c r="AH6" i="2"/>
  <c r="AF30" i="2"/>
  <c r="AB23" i="2"/>
  <c r="AD22" i="2"/>
  <c r="AD15" i="2"/>
  <c r="AH13" i="2"/>
  <c r="AH16" i="2"/>
  <c r="AD31" i="2"/>
  <c r="AB11" i="2"/>
  <c r="AB21" i="2"/>
  <c r="AB9" i="2"/>
  <c r="AD32" i="2"/>
  <c r="AD13" i="2"/>
  <c r="AH24" i="2"/>
  <c r="AE10" i="2"/>
  <c r="AD3" i="2"/>
  <c r="AH18" i="2"/>
  <c r="AD27" i="2"/>
  <c r="AF26" i="2"/>
  <c r="AF8" i="2"/>
  <c r="AD14" i="2"/>
  <c r="AH7" i="2"/>
  <c r="AB28" i="2"/>
  <c r="AD23" i="2"/>
  <c r="AB17" i="2"/>
  <c r="AH3" i="2"/>
  <c r="AF31" i="2"/>
  <c r="AD5" i="2"/>
  <c r="AD25" i="2"/>
  <c r="AD24" i="2"/>
  <c r="AH27" i="2"/>
  <c r="AE12" i="2"/>
  <c r="AD19" i="2"/>
  <c r="AH29" i="2"/>
  <c r="AD16" i="2"/>
  <c r="AB20" i="2"/>
  <c r="AB22" i="2"/>
  <c r="AD30" i="2"/>
  <c r="AD10" i="2"/>
  <c r="AH21" i="2"/>
  <c r="AH14" i="2"/>
  <c r="AD12" i="2"/>
  <c r="AD21" i="2"/>
  <c r="AE32" i="2"/>
  <c r="AB24" i="2"/>
  <c r="AF15" i="2"/>
  <c r="AH26" i="2"/>
  <c r="AH9" i="2"/>
  <c r="AF32" i="2"/>
  <c r="AB25" i="2"/>
  <c r="AH15" i="2"/>
  <c r="AD9" i="2"/>
  <c r="AD8" i="2"/>
  <c r="AF24" i="2"/>
  <c r="AH33" i="2"/>
  <c r="AD26" i="2"/>
  <c r="AD29" i="2"/>
  <c r="AB14" i="2"/>
  <c r="AH31" i="2"/>
  <c r="AH11" i="2"/>
  <c r="AB5" i="2"/>
  <c r="AH22" i="2"/>
  <c r="AD6" i="2"/>
  <c r="AF22" i="2"/>
  <c r="AH20" i="2"/>
  <c r="AB3" i="2"/>
  <c r="AB13" i="2"/>
  <c r="AB27" i="2"/>
  <c r="AB18" i="2"/>
  <c r="AF13" i="2"/>
  <c r="AH32" i="2"/>
  <c r="AH2" i="2"/>
  <c r="AB33" i="2"/>
  <c r="AB4" i="2"/>
  <c r="AB2" i="2"/>
  <c r="AF33" i="2"/>
  <c r="AF19" i="2"/>
  <c r="AH10" i="2"/>
  <c r="AB8" i="2"/>
  <c r="AD28" i="2"/>
  <c r="AF27" i="2"/>
  <c r="AF11" i="2"/>
  <c r="AF14" i="2"/>
  <c r="AB29" i="2"/>
  <c r="AB31" i="2"/>
  <c r="AF28" i="2"/>
  <c r="AD17" i="2"/>
  <c r="AF29" i="2"/>
  <c r="AD33" i="2"/>
  <c r="AF23" i="2"/>
  <c r="AF4" i="2"/>
  <c r="AF16" i="2"/>
  <c r="AB7" i="2"/>
  <c r="AB10" i="2"/>
  <c r="AB15" i="2"/>
  <c r="AB26" i="2"/>
  <c r="AD7" i="2"/>
  <c r="AF9" i="2"/>
  <c r="AF10" i="2"/>
  <c r="AF18" i="2"/>
  <c r="AD4" i="2"/>
  <c r="AG3" i="2"/>
  <c r="AF20" i="2"/>
  <c r="AB12" i="2"/>
  <c r="AB19" i="2"/>
  <c r="AB16" i="2"/>
  <c r="AI13" i="2"/>
  <c r="AF3" i="2"/>
  <c r="AF6" i="2"/>
  <c r="AF5" i="2"/>
  <c r="AH4" i="2"/>
  <c r="AF2" i="2"/>
  <c r="AD2" i="2"/>
  <c r="Z8" i="2"/>
  <c r="R16" i="2"/>
  <c r="AG16" i="2" s="1"/>
  <c r="BR15" i="2"/>
  <c r="J11" i="2"/>
  <c r="BG11" i="2" s="1"/>
  <c r="G11" i="2"/>
  <c r="J19" i="2"/>
  <c r="BG19" i="2" s="1"/>
  <c r="G19" i="2"/>
  <c r="J20" i="2"/>
  <c r="BG20" i="2" s="1"/>
  <c r="BR25" i="2"/>
  <c r="J25" i="2"/>
  <c r="E25" i="2" s="1"/>
  <c r="BP14" i="2"/>
  <c r="X25" i="2"/>
  <c r="BR14" i="2"/>
  <c r="BR12" i="2"/>
  <c r="J10" i="2"/>
  <c r="BG10" i="2" s="1"/>
  <c r="X10" i="2"/>
  <c r="X19" i="2"/>
  <c r="X8" i="2"/>
  <c r="BP12" i="2"/>
  <c r="J13" i="2"/>
  <c r="E13" i="2" s="1"/>
  <c r="BP8" i="2"/>
  <c r="BR8" i="2"/>
  <c r="X9" i="2"/>
  <c r="BP31" i="2"/>
  <c r="AA11" i="2"/>
  <c r="Z11" i="2"/>
  <c r="X27" i="2"/>
  <c r="X33" i="2"/>
  <c r="S5" i="2"/>
  <c r="AA31" i="2"/>
  <c r="BR5" i="2"/>
  <c r="BQ15" i="2"/>
  <c r="Z29" i="2"/>
  <c r="AG29" i="2" s="1"/>
  <c r="AA29" i="2"/>
  <c r="AA6" i="2"/>
  <c r="BR18" i="2"/>
  <c r="X18" i="2"/>
  <c r="BQ4" i="2"/>
  <c r="X16" i="2"/>
  <c r="BP4" i="2"/>
  <c r="BR16" i="2"/>
  <c r="BR33" i="2"/>
  <c r="BR31" i="2"/>
  <c r="X11" i="2"/>
  <c r="X2" i="2"/>
  <c r="S21" i="2"/>
  <c r="BK21" i="2" s="1"/>
  <c r="X26" i="2"/>
  <c r="BR32" i="2"/>
  <c r="BR21" i="2"/>
  <c r="BR4" i="2"/>
  <c r="X30" i="2"/>
  <c r="BR23" i="2"/>
  <c r="BR30" i="2"/>
  <c r="BR11" i="2"/>
  <c r="X21" i="2"/>
  <c r="J12" i="2"/>
  <c r="E12" i="2" s="1"/>
  <c r="X15" i="2"/>
  <c r="X31" i="2"/>
  <c r="BP2" i="2"/>
  <c r="BR2" i="2"/>
  <c r="BQ8" i="2"/>
  <c r="BP27" i="2"/>
  <c r="BP32" i="2"/>
  <c r="BQ32" i="2"/>
  <c r="BP18" i="2"/>
  <c r="BP23" i="2"/>
  <c r="BP33" i="2"/>
  <c r="X7" i="2"/>
  <c r="BR27" i="2"/>
  <c r="BP11" i="2"/>
  <c r="X32" i="2"/>
  <c r="X14" i="2"/>
  <c r="BQ21" i="2"/>
  <c r="BR26" i="2"/>
  <c r="BR29" i="2"/>
  <c r="BR10" i="2"/>
  <c r="BP10" i="2"/>
  <c r="BP13" i="2"/>
  <c r="X23" i="2"/>
  <c r="BR20" i="2"/>
  <c r="X20" i="2"/>
  <c r="BR19" i="2"/>
  <c r="BR22" i="2"/>
  <c r="J29" i="2"/>
  <c r="E29" i="2" s="1"/>
  <c r="X17" i="2"/>
  <c r="BP21" i="2"/>
  <c r="Q21" i="2"/>
  <c r="S16" i="2"/>
  <c r="Y8" i="2"/>
  <c r="Q16" i="2"/>
  <c r="AE16" i="2" s="1"/>
  <c r="Y4" i="2"/>
  <c r="AE4" i="2" s="1"/>
  <c r="R30" i="2"/>
  <c r="Y11" i="2"/>
  <c r="Q30" i="2"/>
  <c r="Y6" i="2"/>
  <c r="S25" i="2"/>
  <c r="AI25" i="2" s="1"/>
  <c r="Q25" i="2"/>
  <c r="AE25" i="2" s="1"/>
  <c r="AA17" i="2"/>
  <c r="Y17" i="2"/>
  <c r="Z17" i="2"/>
  <c r="R26" i="2"/>
  <c r="Y29" i="2"/>
  <c r="Q26" i="2"/>
  <c r="AE26" i="2" s="1"/>
  <c r="AA4" i="2"/>
  <c r="Q17" i="2"/>
  <c r="Y18" i="2"/>
  <c r="S17" i="2"/>
  <c r="Z33" i="2"/>
  <c r="BJ33" i="2" s="1"/>
  <c r="Q28" i="2"/>
  <c r="AE28" i="2" s="1"/>
  <c r="AA9" i="2"/>
  <c r="Y9" i="2"/>
  <c r="Z9" i="2"/>
  <c r="AG9" i="2" s="1"/>
  <c r="BP15" i="2"/>
  <c r="P26" i="2"/>
  <c r="BP30" i="2"/>
  <c r="Z31" i="2"/>
  <c r="Q5" i="2"/>
  <c r="R5" i="2"/>
  <c r="Y31" i="2"/>
  <c r="BP22" i="2"/>
  <c r="X24" i="2"/>
  <c r="Y33" i="2"/>
  <c r="BR24" i="2"/>
  <c r="S30" i="2"/>
  <c r="J4" i="2"/>
  <c r="X4" i="2"/>
  <c r="J3" i="2"/>
  <c r="X6" i="2"/>
  <c r="BR6" i="2"/>
  <c r="X3" i="2"/>
  <c r="P4" i="2"/>
  <c r="BQ25" i="2"/>
  <c r="BR3" i="2"/>
  <c r="P19" i="2"/>
  <c r="X29" i="2"/>
  <c r="P2" i="2"/>
  <c r="X12" i="2"/>
  <c r="P18" i="2"/>
  <c r="P30" i="2"/>
  <c r="P27" i="2"/>
  <c r="X13" i="2"/>
  <c r="P9" i="2"/>
  <c r="P22" i="2"/>
  <c r="X22" i="2"/>
  <c r="P24" i="2"/>
  <c r="P33" i="2"/>
  <c r="BP29" i="2"/>
  <c r="BP25" i="2"/>
  <c r="BP6" i="2"/>
  <c r="BP26" i="2"/>
  <c r="BP3" i="2"/>
  <c r="BP17" i="2"/>
  <c r="BR13" i="2"/>
  <c r="BQ19" i="2"/>
  <c r="BP9" i="2"/>
  <c r="BP20" i="2"/>
  <c r="BP16" i="2"/>
  <c r="BQ23" i="2"/>
  <c r="BQ14" i="2"/>
  <c r="BP19" i="2"/>
  <c r="BQ7" i="2"/>
  <c r="BP7" i="2"/>
  <c r="BP24" i="2"/>
  <c r="BQ31" i="2"/>
  <c r="BQ16" i="2"/>
  <c r="BQ5" i="2"/>
  <c r="BP5" i="2"/>
  <c r="BR7" i="2"/>
  <c r="Z18" i="2"/>
  <c r="AG18" i="2" s="1"/>
  <c r="AA18" i="2"/>
  <c r="R17" i="2"/>
  <c r="X5" i="2"/>
  <c r="R25" i="2"/>
  <c r="AG25" i="2" s="1"/>
  <c r="P6" i="2"/>
  <c r="BR9" i="2"/>
  <c r="J27" i="2"/>
  <c r="E27" i="2" s="1"/>
  <c r="AA8" i="2"/>
  <c r="BQ26" i="2"/>
  <c r="J8" i="2"/>
  <c r="E8" i="2" s="1"/>
  <c r="P16" i="2"/>
  <c r="BR17" i="2"/>
  <c r="BQ10" i="2"/>
  <c r="P10" i="2"/>
  <c r="J24" i="2"/>
  <c r="E24" i="2" s="1"/>
  <c r="BQ24" i="2"/>
  <c r="BQ2" i="2"/>
  <c r="J7" i="2"/>
  <c r="E7" i="2" s="1"/>
  <c r="P7" i="2"/>
  <c r="BQ20" i="2"/>
  <c r="P20" i="2"/>
  <c r="J16" i="2"/>
  <c r="E16" i="2" s="1"/>
  <c r="J15" i="2"/>
  <c r="E15" i="2" s="1"/>
  <c r="J30" i="2"/>
  <c r="E30" i="2" s="1"/>
  <c r="BQ12" i="2"/>
  <c r="J31" i="2"/>
  <c r="E31" i="2" s="1"/>
  <c r="P31" i="2"/>
  <c r="P25" i="2"/>
  <c r="BQ22" i="2"/>
  <c r="BQ30" i="2"/>
  <c r="J21" i="2"/>
  <c r="E21" i="2" s="1"/>
  <c r="J9" i="2"/>
  <c r="E9" i="2" s="1"/>
  <c r="J2" i="2"/>
  <c r="E2" i="2" s="1"/>
  <c r="P15" i="2"/>
  <c r="P12" i="2"/>
  <c r="BQ27" i="2"/>
  <c r="J17" i="2"/>
  <c r="BQ6" i="2"/>
  <c r="J18" i="2"/>
  <c r="E18" i="2" s="1"/>
  <c r="P21" i="2"/>
  <c r="BQ11" i="2"/>
  <c r="P29" i="2"/>
  <c r="J5" i="2"/>
  <c r="E5" i="2" s="1"/>
  <c r="J6" i="2"/>
  <c r="E6" i="2" s="1"/>
  <c r="J22" i="2"/>
  <c r="E22" i="2" s="1"/>
  <c r="P5" i="2"/>
  <c r="J33" i="2"/>
  <c r="E33" i="2" s="1"/>
  <c r="J32" i="2"/>
  <c r="E32" i="2" s="1"/>
  <c r="J23" i="2"/>
  <c r="E23" i="2" s="1"/>
  <c r="BQ29" i="2"/>
  <c r="P8" i="2"/>
  <c r="BQ33" i="2"/>
  <c r="P11" i="2"/>
  <c r="J26" i="2"/>
  <c r="E26" i="2" s="1"/>
  <c r="P14" i="2"/>
  <c r="P23" i="2"/>
  <c r="P3" i="2"/>
  <c r="P13" i="2"/>
  <c r="BQ13" i="2"/>
  <c r="J14" i="2"/>
  <c r="E14" i="2" s="1"/>
  <c r="BQ9" i="2"/>
  <c r="BQ3" i="2"/>
  <c r="P17" i="2"/>
  <c r="BQ18" i="2"/>
  <c r="BQ17" i="2"/>
  <c r="P32" i="2"/>
  <c r="BD11" i="2"/>
  <c r="BD9" i="2"/>
  <c r="BD6" i="2"/>
  <c r="BD4" i="2"/>
  <c r="BD24" i="2"/>
  <c r="BD29" i="2"/>
  <c r="BD5" i="2"/>
  <c r="BD30" i="2"/>
  <c r="BD15" i="2"/>
  <c r="BD20" i="2"/>
  <c r="BD26" i="2"/>
  <c r="BD21" i="2"/>
  <c r="BD7" i="2"/>
  <c r="BD16" i="2"/>
  <c r="BD10" i="2"/>
  <c r="BD13" i="2"/>
  <c r="BD27" i="2"/>
  <c r="BD14" i="2"/>
  <c r="BD23" i="2"/>
  <c r="BD25" i="2"/>
  <c r="BD8" i="2"/>
  <c r="BD33" i="2"/>
  <c r="BD12" i="2"/>
  <c r="BD3" i="2"/>
  <c r="BD19" i="2"/>
  <c r="BD22" i="2"/>
  <c r="BD31" i="2"/>
  <c r="BD18" i="2"/>
  <c r="BD17" i="2"/>
  <c r="BD32" i="2"/>
  <c r="BD2" i="2"/>
  <c r="S28" i="2"/>
  <c r="AI28" i="2" s="1"/>
  <c r="R28" i="2"/>
  <c r="AG2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K40" i="11" l="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5"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7" i="2"/>
  <c r="BJ11" i="2"/>
  <c r="BJ5" i="2"/>
  <c r="BK5" i="2"/>
  <c r="BJ15" i="2"/>
  <c r="BJ7" i="2"/>
  <c r="BJ19" i="2"/>
  <c r="BK8" i="2"/>
  <c r="BJ2" i="2"/>
  <c r="BK20" i="2"/>
  <c r="BJ24" i="2"/>
  <c r="BJ23" i="2"/>
  <c r="BK26" i="2"/>
  <c r="BK31" i="2"/>
  <c r="BJ31" i="2"/>
  <c r="BJ17" i="2"/>
  <c r="BK11" i="2"/>
  <c r="BJ4" i="2"/>
  <c r="BJ8" i="2"/>
  <c r="BJ27" i="2"/>
  <c r="BK15" i="2"/>
  <c r="BK30" i="2"/>
  <c r="BK24" i="2"/>
  <c r="BK4" i="2"/>
  <c r="BJ6" i="2"/>
  <c r="BJ30" i="2"/>
  <c r="BK2" i="2"/>
  <c r="BK33" i="2"/>
  <c r="BJ14" i="2"/>
  <c r="BK25" i="2"/>
  <c r="BK28" i="2"/>
  <c r="BJ21" i="2"/>
  <c r="BK16" i="2"/>
  <c r="BJ22" i="2"/>
  <c r="BJ9" i="2"/>
  <c r="BJ18" i="2"/>
  <c r="BK13" i="2"/>
  <c r="BK12" i="2"/>
  <c r="BK10"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3" i="2"/>
  <c r="BH23" i="2"/>
  <c r="BI20" i="2"/>
  <c r="BH6" i="2"/>
  <c r="BH29" i="2"/>
  <c r="BI23" i="2"/>
  <c r="BI18" i="2"/>
  <c r="BI6" i="2"/>
  <c r="BH21" i="2"/>
  <c r="BH30" i="2"/>
  <c r="BI31" i="2"/>
  <c r="BH33" i="2"/>
  <c r="BI9" i="2"/>
  <c r="BI22" i="2"/>
  <c r="BH14" i="2"/>
  <c r="BI8" i="2"/>
  <c r="BI33" i="2"/>
  <c r="BI19" i="2"/>
  <c r="BH5" i="2"/>
  <c r="BI21" i="2"/>
  <c r="BI2" i="2"/>
  <c r="BI7" i="2"/>
  <c r="BH31" i="2"/>
  <c r="BI4" i="2"/>
  <c r="BH22" i="2"/>
  <c r="BH24" i="2"/>
  <c r="BH18" i="2"/>
  <c r="BI30" i="2"/>
  <c r="BI11" i="2"/>
  <c r="BI27" i="2"/>
  <c r="BI15" i="2"/>
  <c r="BI29" i="2"/>
  <c r="BH8" i="2"/>
  <c r="BH27" i="2"/>
  <c r="BI5" i="2"/>
  <c r="BH9" i="2"/>
  <c r="BI17" i="2"/>
  <c r="BH17" i="2"/>
  <c r="BH11" i="2"/>
  <c r="BI14" i="2"/>
  <c r="BH19" i="2"/>
  <c r="BH7" i="2"/>
  <c r="BI24" i="2"/>
  <c r="BI26" i="2"/>
  <c r="BI16" i="2"/>
  <c r="BH3" i="2"/>
  <c r="BH4" i="2"/>
  <c r="BI25" i="2"/>
  <c r="BH2" i="2"/>
  <c r="BI12" i="2"/>
  <c r="BI28" i="2"/>
  <c r="BI13" i="2"/>
  <c r="BI10" i="2"/>
  <c r="BH20" i="2"/>
  <c r="BH15"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7" i="2"/>
  <c r="AG4" i="2"/>
  <c r="AL12" i="2"/>
  <c r="AE27" i="2"/>
  <c r="AK23" i="2"/>
  <c r="AE19" i="2"/>
  <c r="AG27" i="2"/>
  <c r="AJ27" i="2" s="1"/>
  <c r="AE24" i="2"/>
  <c r="AL10" i="2"/>
  <c r="AG7" i="2"/>
  <c r="AJ7" i="2" s="1"/>
  <c r="AE29" i="2"/>
  <c r="AK10" i="2"/>
  <c r="AI18" i="2"/>
  <c r="AJ18" i="2" s="1"/>
  <c r="AI29" i="2"/>
  <c r="AJ29" i="2" s="1"/>
  <c r="AL32" i="2"/>
  <c r="AE23" i="2"/>
  <c r="AK4" i="2"/>
  <c r="AL33" i="2"/>
  <c r="AK19" i="2"/>
  <c r="AI19" i="2"/>
  <c r="AK32" i="2"/>
  <c r="AG23" i="2"/>
  <c r="AJ23" i="2" s="1"/>
  <c r="AG11" i="2"/>
  <c r="AE33" i="2"/>
  <c r="AK27" i="2"/>
  <c r="AK7" i="2"/>
  <c r="AL7" i="2"/>
  <c r="AL27" i="2"/>
  <c r="AI15" i="2"/>
  <c r="BP47" i="5"/>
  <c r="BQ47" i="5" s="1"/>
  <c r="BP13" i="5"/>
  <c r="BQ13" i="5" s="1"/>
  <c r="AK15" i="2"/>
  <c r="BP45" i="5"/>
  <c r="BQ45" i="5" s="1"/>
  <c r="BP53" i="5"/>
  <c r="BQ53" i="5" s="1"/>
  <c r="AE31" i="2"/>
  <c r="AE5" i="2"/>
  <c r="AI2" i="2"/>
  <c r="AI31" i="2"/>
  <c r="AS10" i="2"/>
  <c r="AS32" i="2"/>
  <c r="AS12" i="2"/>
  <c r="AS13" i="2"/>
  <c r="AS25" i="2"/>
  <c r="AS28" i="2"/>
  <c r="AG31" i="2"/>
  <c r="AE22" i="2"/>
  <c r="AL20" i="2"/>
  <c r="BP61" i="5"/>
  <c r="BQ61" i="5" s="1"/>
  <c r="BP7" i="5"/>
  <c r="BQ7" i="5" s="1"/>
  <c r="BP19" i="5"/>
  <c r="BQ19" i="5" s="1"/>
  <c r="BP35" i="5"/>
  <c r="BQ35" i="5" s="1"/>
  <c r="BP33" i="5"/>
  <c r="BQ33" i="5" s="1"/>
  <c r="BP29" i="5"/>
  <c r="BQ29" i="5" s="1"/>
  <c r="AK13" i="2"/>
  <c r="BP15" i="5"/>
  <c r="BQ15" i="5" s="1"/>
  <c r="BP59" i="5"/>
  <c r="BQ59" i="5" s="1"/>
  <c r="AL15" i="2"/>
  <c r="BP57" i="5"/>
  <c r="BQ57" i="5" s="1"/>
  <c r="AG5" i="2"/>
  <c r="AE11" i="2"/>
  <c r="AI3" i="2"/>
  <c r="AJ3" i="2" s="1"/>
  <c r="BP21" i="5"/>
  <c r="BQ21" i="5" s="1"/>
  <c r="E17" i="2"/>
  <c r="CH2" i="2"/>
  <c r="CI5" i="2" s="1"/>
  <c r="AK3" i="2"/>
  <c r="AG15" i="2"/>
  <c r="AC9" i="2"/>
  <c r="BL9" i="2" s="1"/>
  <c r="AI30" i="2"/>
  <c r="AG19" i="2"/>
  <c r="AL19" i="2"/>
  <c r="AG6" i="2"/>
  <c r="AL2" i="2"/>
  <c r="AI9" i="2"/>
  <c r="AJ9" i="2" s="1"/>
  <c r="CJ5" i="2"/>
  <c r="CJ6" i="2"/>
  <c r="AE18" i="2"/>
  <c r="AE30" i="2"/>
  <c r="CH3" i="2"/>
  <c r="CJ3" i="2" s="1"/>
  <c r="AL13" i="2"/>
  <c r="AI24" i="2"/>
  <c r="AE8" i="2"/>
  <c r="AI14" i="2"/>
  <c r="AJ14" i="2" s="1"/>
  <c r="AE9" i="2"/>
  <c r="AK22" i="2"/>
  <c r="AK24" i="2"/>
  <c r="AG24" i="2"/>
  <c r="AL24" i="2"/>
  <c r="AK14" i="2"/>
  <c r="AG30" i="2"/>
  <c r="AL14" i="2"/>
  <c r="AI22" i="2"/>
  <c r="AJ22" i="2" s="1"/>
  <c r="BP27" i="5"/>
  <c r="BQ27" i="5" s="1"/>
  <c r="BP3" i="5"/>
  <c r="BQ3" i="5" s="1"/>
  <c r="BP11" i="5"/>
  <c r="BQ11" i="5" s="1"/>
  <c r="BP25" i="5"/>
  <c r="BQ25" i="5" s="1"/>
  <c r="AC24" i="2"/>
  <c r="BL24" i="2" s="1"/>
  <c r="AE21" i="2"/>
  <c r="AE6" i="2"/>
  <c r="AK2" i="2"/>
  <c r="AK20" i="2"/>
  <c r="AG20" i="2"/>
  <c r="AS20" i="2" s="1"/>
  <c r="CB8" i="2"/>
  <c r="CB7" i="2"/>
  <c r="AE14" i="2"/>
  <c r="AI11" i="2"/>
  <c r="AI5"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2" i="2"/>
  <c r="E4" i="2"/>
  <c r="BG7" i="2"/>
  <c r="BG4" i="2"/>
  <c r="BG16" i="2"/>
  <c r="BG27" i="2"/>
  <c r="BG6" i="2"/>
  <c r="BG25" i="2"/>
  <c r="BG22" i="2"/>
  <c r="BG5" i="2"/>
  <c r="BG9" i="2"/>
  <c r="BG33" i="2"/>
  <c r="BG18" i="2"/>
  <c r="BG15" i="2"/>
  <c r="BG17" i="2"/>
  <c r="BG2" i="2"/>
  <c r="BG21" i="2"/>
  <c r="BG13" i="2"/>
  <c r="BG26" i="2"/>
  <c r="BG8" i="2"/>
  <c r="BG23" i="2"/>
  <c r="BG30" i="2"/>
  <c r="BG32" i="2"/>
  <c r="BG3" i="2"/>
  <c r="BG24" i="2"/>
  <c r="BG14" i="2"/>
  <c r="BG29" i="2"/>
  <c r="BG31" i="2"/>
  <c r="BG12" i="2"/>
  <c r="K11" i="2"/>
  <c r="E11" i="2"/>
  <c r="BE10" i="2"/>
  <c r="E10" i="2"/>
  <c r="K20" i="2"/>
  <c r="E20" i="2"/>
  <c r="K19" i="2"/>
  <c r="E19" i="2"/>
  <c r="BF19" i="2"/>
  <c r="AC20" i="2"/>
  <c r="BL20" i="2" s="1"/>
  <c r="BE11" i="2"/>
  <c r="BF11" i="2"/>
  <c r="AC17" i="2"/>
  <c r="BL17" i="2" s="1"/>
  <c r="AC14" i="2"/>
  <c r="BL14" i="2" s="1"/>
  <c r="AE17" i="2"/>
  <c r="AC32" i="2"/>
  <c r="BL32" i="2" s="1"/>
  <c r="AC31" i="2"/>
  <c r="BL31" i="2" s="1"/>
  <c r="AC23" i="2"/>
  <c r="BL23" i="2" s="1"/>
  <c r="AK8" i="2"/>
  <c r="AC19" i="2"/>
  <c r="BL19" i="2" s="1"/>
  <c r="AC4" i="2"/>
  <c r="BL4" i="2" s="1"/>
  <c r="AC18" i="2"/>
  <c r="BL18" i="2" s="1"/>
  <c r="AG17" i="2"/>
  <c r="AC27" i="2"/>
  <c r="BL27" i="2" s="1"/>
  <c r="AC10" i="2"/>
  <c r="BL10" i="2" s="1"/>
  <c r="AC29" i="2"/>
  <c r="BL29" i="2" s="1"/>
  <c r="AC7" i="2"/>
  <c r="BL7" i="2" s="1"/>
  <c r="AC2" i="2"/>
  <c r="BL2" i="2" s="1"/>
  <c r="AC11" i="2"/>
  <c r="BL11" i="2" s="1"/>
  <c r="AC12" i="2"/>
  <c r="BL12" i="2" s="1"/>
  <c r="AC13" i="2"/>
  <c r="BL13" i="2" s="1"/>
  <c r="AC5" i="2"/>
  <c r="BL5" i="2" s="1"/>
  <c r="AC15" i="2"/>
  <c r="BL15" i="2" s="1"/>
  <c r="AC16" i="2"/>
  <c r="BL16" i="2" s="1"/>
  <c r="AC33" i="2"/>
  <c r="BL33" i="2" s="1"/>
  <c r="AC30" i="2"/>
  <c r="BL30" i="2" s="1"/>
  <c r="AC21" i="2"/>
  <c r="BL21" i="2" s="1"/>
  <c r="AC25" i="2"/>
  <c r="BL25" i="2" s="1"/>
  <c r="AC8" i="2"/>
  <c r="BL8" i="2" s="1"/>
  <c r="AC26" i="2"/>
  <c r="BL26" i="2" s="1"/>
  <c r="AI17" i="2"/>
  <c r="AL26" i="2"/>
  <c r="AG26" i="2"/>
  <c r="AS26" i="2" s="1"/>
  <c r="AI4" i="2"/>
  <c r="AK16" i="2"/>
  <c r="AI16" i="2"/>
  <c r="AS16" i="2" s="1"/>
  <c r="AC22" i="2"/>
  <c r="BL22" i="2" s="1"/>
  <c r="AK21" i="2"/>
  <c r="AI21" i="2"/>
  <c r="AJ21" i="2" s="1"/>
  <c r="AI6" i="2"/>
  <c r="AC6" i="2"/>
  <c r="BL6" i="2" s="1"/>
  <c r="AI8" i="2"/>
  <c r="AC3" i="2"/>
  <c r="BL3" i="2" s="1"/>
  <c r="AG33" i="2"/>
  <c r="AJ33" i="2" s="1"/>
  <c r="BE19" i="2"/>
  <c r="BS25" i="2"/>
  <c r="BS15" i="2"/>
  <c r="BF20" i="2"/>
  <c r="BE20" i="2"/>
  <c r="BE30" i="2"/>
  <c r="K30" i="2"/>
  <c r="BE7" i="2"/>
  <c r="K7" i="2"/>
  <c r="BF22" i="2"/>
  <c r="K22" i="2"/>
  <c r="BF18" i="2"/>
  <c r="K18" i="2"/>
  <c r="BF15" i="2"/>
  <c r="K15" i="2"/>
  <c r="BE3" i="2"/>
  <c r="K3" i="2"/>
  <c r="BE33" i="2"/>
  <c r="K33" i="2"/>
  <c r="BE27" i="2"/>
  <c r="K27" i="2"/>
  <c r="BE25" i="2"/>
  <c r="K25" i="2"/>
  <c r="BF25" i="2"/>
  <c r="BE14" i="2"/>
  <c r="K14" i="2"/>
  <c r="BF23" i="2"/>
  <c r="K23" i="2"/>
  <c r="BE5" i="2"/>
  <c r="K5" i="2"/>
  <c r="BF9" i="2"/>
  <c r="K9" i="2"/>
  <c r="BE31" i="2"/>
  <c r="K31" i="2"/>
  <c r="BF24" i="2"/>
  <c r="K24" i="2"/>
  <c r="BF4" i="2"/>
  <c r="K4" i="2"/>
  <c r="BF12" i="2"/>
  <c r="K12" i="2"/>
  <c r="BF10" i="2"/>
  <c r="K10" i="2"/>
  <c r="BF6" i="2"/>
  <c r="K6" i="2"/>
  <c r="BE2" i="2"/>
  <c r="K2" i="2"/>
  <c r="BF16" i="2"/>
  <c r="K16" i="2"/>
  <c r="BF8" i="2"/>
  <c r="K8" i="2"/>
  <c r="BF26" i="2"/>
  <c r="K26" i="2"/>
  <c r="BE32" i="2"/>
  <c r="K32" i="2"/>
  <c r="BF17" i="2"/>
  <c r="K17" i="2"/>
  <c r="BF21" i="2"/>
  <c r="K21" i="2"/>
  <c r="BE29" i="2"/>
  <c r="K29" i="2"/>
  <c r="BF13" i="2"/>
  <c r="K13" i="2"/>
  <c r="BE13" i="2"/>
  <c r="BS14" i="2"/>
  <c r="BS12" i="2"/>
  <c r="BS8" i="2"/>
  <c r="BE12" i="2"/>
  <c r="BS16" i="2"/>
  <c r="AL5" i="2"/>
  <c r="BS32" i="2"/>
  <c r="BS33" i="2"/>
  <c r="BS5" i="2"/>
  <c r="AL29" i="2"/>
  <c r="AK29" i="2"/>
  <c r="BS23" i="2"/>
  <c r="AL6" i="2"/>
  <c r="BS18" i="2"/>
  <c r="BF29" i="2"/>
  <c r="AL11" i="2"/>
  <c r="BS22" i="2"/>
  <c r="AK31" i="2"/>
  <c r="AK11" i="2"/>
  <c r="BS30" i="2"/>
  <c r="AL16" i="2"/>
  <c r="BS11" i="2"/>
  <c r="BS31" i="2"/>
  <c r="BS4" i="2"/>
  <c r="AL21" i="2"/>
  <c r="BS21" i="2"/>
  <c r="BS2" i="2"/>
  <c r="BS20" i="2"/>
  <c r="BS10" i="2"/>
  <c r="BS27" i="2"/>
  <c r="BS29" i="2"/>
  <c r="BS19" i="2"/>
  <c r="BS26" i="2"/>
  <c r="BE4" i="2"/>
  <c r="BS24" i="2"/>
  <c r="AK30" i="2"/>
  <c r="AL4" i="2"/>
  <c r="AK17" i="2"/>
  <c r="AL9" i="2"/>
  <c r="AK9" i="2"/>
  <c r="AK25" i="2"/>
  <c r="BS6" i="2"/>
  <c r="AL30" i="2"/>
  <c r="BS3" i="2"/>
  <c r="AL31" i="2"/>
  <c r="AK33" i="2"/>
  <c r="AK5" i="2"/>
  <c r="AK26" i="2"/>
  <c r="AL18" i="2"/>
  <c r="AL28" i="2"/>
  <c r="AL8" i="2"/>
  <c r="AL25" i="2"/>
  <c r="AL17" i="2"/>
  <c r="BF27" i="2"/>
  <c r="BF3" i="2"/>
  <c r="BS13" i="2"/>
  <c r="BF2" i="2"/>
  <c r="AK18" i="2"/>
  <c r="BS7" i="2"/>
  <c r="BS9" i="2"/>
  <c r="BE8" i="2"/>
  <c r="BE24" i="2"/>
  <c r="BE17" i="2"/>
  <c r="BE9" i="2"/>
  <c r="BF7" i="2"/>
  <c r="BF30" i="2"/>
  <c r="BS17" i="2"/>
  <c r="BE16" i="2"/>
  <c r="AK28" i="2"/>
  <c r="BE15" i="2"/>
  <c r="BF31" i="2"/>
  <c r="BF33" i="2"/>
  <c r="BE21" i="2"/>
  <c r="BE23" i="2"/>
  <c r="BE18" i="2"/>
  <c r="BF14" i="2"/>
  <c r="BF32" i="2"/>
  <c r="BF5" i="2"/>
  <c r="BE6" i="2"/>
  <c r="BE22"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5" i="2"/>
  <c r="AJ4" i="2"/>
  <c r="AJ30" i="2"/>
  <c r="AJ6" i="2"/>
  <c r="AJ5" i="2"/>
  <c r="AJ11" i="2"/>
  <c r="AJ8" i="2"/>
  <c r="AJ19" i="2"/>
  <c r="AJ31" i="2"/>
  <c r="AJ17" i="2"/>
  <c r="AJ20" i="2"/>
  <c r="AJ16"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4" i="2"/>
  <c r="AR14" i="2" s="1"/>
  <c r="AM7" i="2"/>
  <c r="AM33" i="2"/>
  <c r="AN15" i="2"/>
  <c r="AR15" i="2" s="1"/>
  <c r="AM27" i="2"/>
  <c r="AN10" i="2"/>
  <c r="AR10" i="2" s="1"/>
  <c r="AN30" i="2"/>
  <c r="AR30" i="2" s="1"/>
  <c r="AM29" i="2"/>
  <c r="AM21" i="2"/>
  <c r="AM14" i="2"/>
  <c r="AN2" i="2"/>
  <c r="AR2" i="2" s="1"/>
  <c r="AM8" i="2"/>
  <c r="AN7" i="2"/>
  <c r="AR7" i="2" s="1"/>
  <c r="AN31" i="2"/>
  <c r="AR31" i="2" s="1"/>
  <c r="AN29" i="2"/>
  <c r="AR29" i="2" s="1"/>
  <c r="AM6" i="2"/>
  <c r="AN24" i="2"/>
  <c r="AR24" i="2" s="1"/>
  <c r="AN3" i="2"/>
  <c r="AM18" i="2"/>
  <c r="AM25" i="2"/>
  <c r="AN21" i="2"/>
  <c r="AR21" i="2" s="1"/>
  <c r="AN19" i="2"/>
  <c r="AR19" i="2" s="1"/>
  <c r="AM13" i="2"/>
  <c r="AM24" i="2"/>
  <c r="AM32" i="2"/>
  <c r="AM23" i="2"/>
  <c r="AM20" i="2"/>
  <c r="AM22" i="2"/>
  <c r="AM16" i="2"/>
  <c r="AM2" i="2"/>
  <c r="AM19" i="2"/>
  <c r="AN12" i="2"/>
  <c r="AR12" i="2" s="1"/>
  <c r="AN17" i="2"/>
  <c r="AR17" i="2" s="1"/>
  <c r="AN4" i="2"/>
  <c r="AR4" i="2" s="1"/>
  <c r="AN16" i="2"/>
  <c r="AR16" i="2" s="1"/>
  <c r="AN26" i="2"/>
  <c r="AR26" i="2" s="1"/>
  <c r="AN33" i="2"/>
  <c r="AR33" i="2" s="1"/>
  <c r="AM17" i="2"/>
  <c r="AM30" i="2"/>
  <c r="AM4" i="2"/>
  <c r="AN8" i="2"/>
  <c r="AR8" i="2" s="1"/>
  <c r="AM15" i="2"/>
  <c r="AM12" i="2"/>
  <c r="AN13" i="2"/>
  <c r="AR13" i="2" s="1"/>
  <c r="AN20" i="2"/>
  <c r="AR20" i="2" s="1"/>
  <c r="AN32" i="2"/>
  <c r="AR32" i="2" s="1"/>
  <c r="AM9" i="2"/>
  <c r="AN9" i="2"/>
  <c r="AR9" i="2" s="1"/>
  <c r="AN5" i="2"/>
  <c r="AR5" i="2" s="1"/>
  <c r="AN25" i="2"/>
  <c r="AR25" i="2" s="1"/>
  <c r="AM3" i="2"/>
  <c r="BM3" i="2" s="1"/>
  <c r="AM11" i="2"/>
  <c r="AM31" i="2"/>
  <c r="AN18" i="2"/>
  <c r="AR18" i="2" s="1"/>
  <c r="AN23" i="2"/>
  <c r="AR23" i="2" s="1"/>
  <c r="AM26" i="2"/>
  <c r="AN11" i="2"/>
  <c r="AR11" i="2" s="1"/>
  <c r="AM5" i="2"/>
  <c r="AN22" i="2"/>
  <c r="AR22" i="2" s="1"/>
  <c r="AN27" i="2"/>
  <c r="AR27" i="2" s="1"/>
  <c r="AM10" i="2"/>
  <c r="AS3" i="2"/>
  <c r="AN28" i="2"/>
  <c r="AS18" i="2"/>
  <c r="AS27" i="2"/>
  <c r="AS7" i="2"/>
  <c r="AS4" i="2"/>
  <c r="AS23" i="2"/>
  <c r="AS19" i="2"/>
  <c r="AS29" i="2"/>
  <c r="AP33" i="2"/>
  <c r="AO19" i="2"/>
  <c r="AS33" i="2"/>
  <c r="AS15" i="2"/>
  <c r="AS2" i="2"/>
  <c r="AS24" i="2"/>
  <c r="AS31" i="2"/>
  <c r="AS5" i="2"/>
  <c r="AS17" i="2"/>
  <c r="AS11" i="2"/>
  <c r="AS22" i="2"/>
  <c r="AS8" i="2"/>
  <c r="AS14" i="2"/>
  <c r="AS6" i="2"/>
  <c r="AS21" i="2"/>
  <c r="AS9" i="2"/>
  <c r="AS30" i="2"/>
  <c r="CA18" i="2"/>
  <c r="CI6" i="2"/>
  <c r="CH4" i="2"/>
  <c r="CJ4" i="2" s="1"/>
  <c r="CB4" i="2"/>
  <c r="CB11" i="2"/>
  <c r="AO20" i="2"/>
  <c r="BQ67" i="5"/>
  <c r="BP67" i="5"/>
  <c r="AP11" i="2"/>
  <c r="AP19" i="2"/>
  <c r="BG28" i="2"/>
  <c r="BG36" i="2" s="1"/>
  <c r="AP20" i="2"/>
  <c r="K28" i="2"/>
  <c r="AP28" i="2" s="1"/>
  <c r="E28" i="2"/>
  <c r="E35" i="2" s="1"/>
  <c r="AP26" i="2"/>
  <c r="AC28" i="2"/>
  <c r="BL28" i="2" s="1"/>
  <c r="AO11" i="2"/>
  <c r="AM28" i="2"/>
  <c r="AP9" i="2"/>
  <c r="AP18" i="2"/>
  <c r="AP30" i="2"/>
  <c r="AO15" i="2"/>
  <c r="AP15" i="2"/>
  <c r="AO13" i="2"/>
  <c r="AP13" i="2"/>
  <c r="AO8" i="2"/>
  <c r="AP8" i="2"/>
  <c r="AO4" i="2"/>
  <c r="AP4" i="2"/>
  <c r="AO14" i="2"/>
  <c r="AP14" i="2"/>
  <c r="AO32" i="2"/>
  <c r="AP32" i="2"/>
  <c r="AO10" i="2"/>
  <c r="AP10" i="2"/>
  <c r="AP5" i="2"/>
  <c r="AP25" i="2"/>
  <c r="AO3" i="2"/>
  <c r="AP3" i="2"/>
  <c r="AO22" i="2"/>
  <c r="AP22" i="2"/>
  <c r="AO27" i="2"/>
  <c r="AP27" i="2"/>
  <c r="AO7" i="2"/>
  <c r="AP7" i="2"/>
  <c r="AP17" i="2"/>
  <c r="AO6" i="2"/>
  <c r="AP6" i="2"/>
  <c r="AP29" i="2"/>
  <c r="AO16" i="2"/>
  <c r="AP16" i="2"/>
  <c r="AO24" i="2"/>
  <c r="AP24" i="2"/>
  <c r="AO21" i="2"/>
  <c r="AP21" i="2"/>
  <c r="AO2" i="2"/>
  <c r="AP2" i="2"/>
  <c r="AO12" i="2"/>
  <c r="AP12" i="2"/>
  <c r="AP31" i="2"/>
  <c r="AO23" i="2"/>
  <c r="AP23" i="2"/>
  <c r="AO18" i="2"/>
  <c r="AO30" i="2"/>
  <c r="AO29" i="2"/>
  <c r="AO5" i="2"/>
  <c r="AO25" i="2"/>
  <c r="AO33" i="2"/>
  <c r="AO26" i="2"/>
  <c r="AO31" i="2"/>
  <c r="AO17" i="2"/>
  <c r="AO9" i="2"/>
  <c r="BE28" i="2"/>
  <c r="BE35" i="2" s="1"/>
  <c r="BF28" i="2"/>
  <c r="BF36" i="2" s="1"/>
  <c r="BQ67" i="4"/>
  <c r="BQ68" i="4" s="1"/>
  <c r="BP67" i="4"/>
  <c r="BP68" i="4" s="1"/>
  <c r="BS28" i="2"/>
  <c r="BS37" i="2" s="1"/>
  <c r="BD28" i="2"/>
  <c r="BQ67" i="8" l="1"/>
  <c r="BQ68" i="8" s="1"/>
  <c r="BP68" i="8"/>
  <c r="BP68" i="10"/>
  <c r="BM28" i="2"/>
  <c r="AQ9" i="2"/>
  <c r="BM9" i="2"/>
  <c r="AQ19" i="2"/>
  <c r="BM19" i="2"/>
  <c r="AQ10" i="2"/>
  <c r="BM10" i="2"/>
  <c r="AQ16" i="2"/>
  <c r="BM16" i="2"/>
  <c r="AQ12" i="2"/>
  <c r="BM12" i="2"/>
  <c r="AQ20" i="2"/>
  <c r="BM20" i="2"/>
  <c r="AQ5" i="2"/>
  <c r="BM5" i="2"/>
  <c r="AQ15" i="2"/>
  <c r="BM15" i="2"/>
  <c r="AQ23" i="2"/>
  <c r="BM23" i="2"/>
  <c r="AQ14" i="2"/>
  <c r="BM14" i="2"/>
  <c r="AQ32" i="2"/>
  <c r="BM32" i="2"/>
  <c r="AQ21" i="2"/>
  <c r="BM21" i="2"/>
  <c r="AQ26" i="2"/>
  <c r="BM26" i="2"/>
  <c r="AQ4" i="2"/>
  <c r="BM4" i="2"/>
  <c r="AQ24" i="2"/>
  <c r="BM24" i="2"/>
  <c r="AQ29" i="2"/>
  <c r="BM29" i="2"/>
  <c r="AQ30" i="2"/>
  <c r="BM30" i="2"/>
  <c r="AQ13" i="2"/>
  <c r="BM13" i="2"/>
  <c r="AQ17" i="2"/>
  <c r="BM17" i="2"/>
  <c r="AQ8" i="2"/>
  <c r="BM8" i="2"/>
  <c r="AQ31" i="2"/>
  <c r="BM31" i="2"/>
  <c r="AQ27" i="2"/>
  <c r="BM27" i="2"/>
  <c r="AQ11" i="2"/>
  <c r="BM11" i="2"/>
  <c r="AQ25" i="2"/>
  <c r="BM25" i="2"/>
  <c r="AQ18" i="2"/>
  <c r="BM18" i="2"/>
  <c r="AQ33" i="2"/>
  <c r="BM33" i="2"/>
  <c r="AQ22" i="2"/>
  <c r="BM22"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<sst xmlns="http://schemas.openxmlformats.org/spreadsheetml/2006/main" count="8037" uniqueCount="1864">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</sst>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65">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-1</c:v>
                </c:pt>
                <c:pt idx="832">
                  <c:v>-3</c:v>
                </c:pt>
                <c:pt idx="833">
                  <c:v>-3</c:v>
                </c:pt>
                <c:pt idx="834">
                  <c:v>1</c:v>
                </c:pt>
                <c:pt idx="835">
                  <c:v>-5</c:v>
                </c:pt>
                <c:pt idx="836">
                  <c:v>-4</c:v>
                </c:pt>
                <c:pt idx="837">
                  <c:v>-1</c:v>
                </c:pt>
                <c:pt idx="838">
                  <c:v>-1</c:v>
                </c:pt>
                <c:pt idx="839">
                  <c:v>-4</c:v>
                </c:pt>
                <c:pt idx="840">
                  <c:v>-2</c:v>
                </c:pt>
                <c:pt idx="841">
                  <c:v>-4</c:v>
                </c:pt>
                <c:pt idx="842">
                  <c:v>-5</c:v>
                </c:pt>
                <c:pt idx="843">
                  <c:v>-4</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-4</c:v>
                </c:pt>
                <c:pt idx="833">
                  <c:v>-5</c:v>
                </c:pt>
                <c:pt idx="834">
                  <c:v>-3</c:v>
                </c:pt>
                <c:pt idx="835">
                  <c:v>-3</c:v>
                </c:pt>
                <c:pt idx="836">
                  <c:v>-3</c:v>
                </c:pt>
                <c:pt idx="837">
                  <c:v>-2</c:v>
                </c:pt>
                <c:pt idx="838">
                  <c:v>-4</c:v>
                </c:pt>
                <c:pt idx="839">
                  <c:v>-2</c:v>
                </c:pt>
                <c:pt idx="840">
                  <c:v>-5</c:v>
                </c:pt>
                <c:pt idx="841">
                  <c:v>-3</c:v>
                </c:pt>
                <c:pt idx="842">
                  <c:v>-4</c:v>
                </c:pt>
                <c:pt idx="843">
                  <c:v>-3</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5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-13</c:v>
                </c:pt>
                <c:pt idx="827">
                  <c:v>-13</c:v>
                </c:pt>
                <c:pt idx="828">
                  <c:v>-13</c:v>
                </c:pt>
                <c:pt idx="829">
                  <c:v>-13</c:v>
                </c:pt>
                <c:pt idx="830">
                  <c:v>-13</c:v>
                </c:pt>
                <c:pt idx="831">
                  <c:v>-13</c:v>
                </c:pt>
                <c:pt idx="832">
                  <c:v>-13</c:v>
                </c:pt>
                <c:pt idx="833">
                  <c:v>-13</c:v>
                </c:pt>
                <c:pt idx="834">
                  <c:v>-13</c:v>
                </c:pt>
                <c:pt idx="835">
                  <c:v>-30</c:v>
                </c:pt>
                <c:pt idx="836">
                  <c:v>-30</c:v>
                </c:pt>
                <c:pt idx="837">
                  <c:v>-30</c:v>
                </c:pt>
                <c:pt idx="838">
                  <c:v>-30</c:v>
                </c:pt>
                <c:pt idx="839">
                  <c:v>-30</c:v>
                </c:pt>
                <c:pt idx="840">
                  <c:v>-30</c:v>
                </c:pt>
                <c:pt idx="841">
                  <c:v>-30</c:v>
                </c:pt>
                <c:pt idx="842">
                  <c:v>-30</c:v>
                </c:pt>
                <c:pt idx="843">
                  <c:v>-30</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5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-10</c:v>
                </c:pt>
                <c:pt idx="827">
                  <c:v>-10</c:v>
                </c:pt>
                <c:pt idx="828">
                  <c:v>-10</c:v>
                </c:pt>
                <c:pt idx="829">
                  <c:v>-10</c:v>
                </c:pt>
                <c:pt idx="830">
                  <c:v>-10</c:v>
                </c:pt>
                <c:pt idx="831">
                  <c:v>-10</c:v>
                </c:pt>
                <c:pt idx="832">
                  <c:v>-10</c:v>
                </c:pt>
                <c:pt idx="833">
                  <c:v>-10</c:v>
                </c:pt>
                <c:pt idx="834">
                  <c:v>-10</c:v>
                </c:pt>
                <c:pt idx="835">
                  <c:v>-29</c:v>
                </c:pt>
                <c:pt idx="836">
                  <c:v>-29</c:v>
                </c:pt>
                <c:pt idx="837">
                  <c:v>-29</c:v>
                </c:pt>
                <c:pt idx="838">
                  <c:v>-29</c:v>
                </c:pt>
                <c:pt idx="839">
                  <c:v>-29</c:v>
                </c:pt>
                <c:pt idx="840">
                  <c:v>-29</c:v>
                </c:pt>
                <c:pt idx="841">
                  <c:v>-29</c:v>
                </c:pt>
                <c:pt idx="842">
                  <c:v>-29</c:v>
                </c:pt>
                <c:pt idx="843">
                  <c:v>-29</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45</c:v>
                </c:pt>
                <c:pt idx="122">
                  <c:v>45</c:v>
                </c:pt>
                <c:pt idx="123">
                  <c:v>45</c:v>
                </c:pt>
                <c:pt idx="124">
                  <c:v>45</c:v>
                </c:pt>
                <c:pt idx="125">
                  <c:v>45</c:v>
                </c:pt>
                <c:pt idx="126">
                  <c:v>45</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74</c:v>
                </c:pt>
                <c:pt idx="121">
                  <c:v>74</c:v>
                </c:pt>
                <c:pt idx="122">
                  <c:v>74</c:v>
                </c:pt>
                <c:pt idx="123">
                  <c:v>74</c:v>
                </c:pt>
                <c:pt idx="124">
                  <c:v>74</c:v>
                </c:pt>
                <c:pt idx="125">
                  <c:v>74</c:v>
                </c:pt>
                <c:pt idx="126">
                  <c:v>74</c:v>
                </c:pt>
                <c:pt idx="127">
                  <c:v>74</c:v>
                </c:pt>
                <c:pt idx="128">
                  <c:v>74</c:v>
                </c:pt>
                <c:pt idx="129">
                  <c:v>74</c:v>
                </c:pt>
                <c:pt idx="130">
                  <c:v>74</c:v>
                </c:pt>
                <c:pt idx="131">
                  <c:v>74</c:v>
                </c:pt>
                <c:pt idx="132">
                  <c:v>74</c:v>
                </c:pt>
                <c:pt idx="133">
                  <c:v>74</c:v>
                </c:pt>
                <c:pt idx="134">
                  <c:v>74</c:v>
                </c:pt>
                <c:pt idx="135">
                  <c:v>74</c:v>
                </c:pt>
                <c:pt idx="136">
                  <c:v>74</c:v>
                </c:pt>
                <c:pt idx="137">
                  <c:v>74</c:v>
                </c:pt>
                <c:pt idx="138">
                  <c:v>74</c:v>
                </c:pt>
                <c:pt idx="139">
                  <c:v>74</c:v>
                </c:pt>
                <c:pt idx="140">
                  <c:v>74</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4" dataDxfId="762" headerRowBorderDxfId="763">
  <autoFilter ref="A2:AP1314" xr:uid="{5B054025-4CD5-437B-A2B1-4953810278F9}"/>
  <tableColumns count="42">
    <tableColumn id="1" xr3:uid="{4F0EF3E3-5ED2-413B-9486-9498BEF02C85}" name="DatePickMade" totalsRowLabel="Total" dataDxfId="761" totalsRowDxfId="760"/>
    <tableColumn id="2" xr3:uid="{39F623AD-0A71-404E-ACB2-FF5C232C4B60}" name="GameDate" dataDxfId="759" totalsRowDxfId="758"/>
    <tableColumn id="3" xr3:uid="{F9CBDD2B-6977-478D-B9B1-48132BC29B8D}" name="GameID" dataDxfId="757" totalsRowDxfId="756"/>
    <tableColumn id="4" xr3:uid="{2B6D103E-CF04-4221-A032-6566D087A240}" name="AwayTeam" totalsRowFunction="count" dataDxfId="755" totalsRowDxfId="754"/>
    <tableColumn id="5" xr3:uid="{E9B83039-5C7E-45B4-A5F1-F54DF85D8DB5}" name="HomeTeam" totalsRowFunction="count" dataDxfId="753" totalsRowDxfId="752"/>
    <tableColumn id="6" xr3:uid="{CA60FB2E-C878-4F57-9486-8FFAB21268D1}" name="PredictedAwayScore" totalsRowFunction="count" dataDxfId="751" totalsRowDxfId="750"/>
    <tableColumn id="7" xr3:uid="{BDE84EDC-079B-4057-84F6-42C28780CF56}" name="PredictedHomeScore" totalsRowFunction="count" dataDxfId="749" totalsRowDxfId="748"/>
    <tableColumn id="8" xr3:uid="{AB1145B6-73D2-4952-891E-2532100229DC}" name="PredictedWinner" totalsRowFunction="count" dataDxfId="747" totalsRowDxfId="746"/>
    <tableColumn id="9" xr3:uid="{0FDA5C85-1339-41A1-AEB6-455F4E077F46}" name="PredictedResult" totalsRowFunction="count" dataDxfId="745" totalsRowDxfId="744"/>
    <tableColumn id="10" xr3:uid="{6C6A6DF0-F9AE-4DAF-8957-8621DF7520A2}" name="ActualAwayScore" totalsRowFunction="count" dataDxfId="743"/>
    <tableColumn id="11" xr3:uid="{B8B678E5-1823-43AE-95CC-BEE79D908CEE}" name="ActualHomeScore" totalsRowFunction="count" dataDxfId="742" totalsRowDxfId="741"/>
    <tableColumn id="12" xr3:uid="{C650F2F7-7978-49EE-8737-DCE1A6311E23}" name="ActualWinner" totalsRowFunction="count" dataDxfId="740" totalsRowDxfId="739">
      <calculatedColumnFormula>IF(OR($J3=$K3,AND(ISBLANK($J3),ISBLANK($K3))),"_",IF($J3&gt;$K3,$D3,$E3))</calculatedColumnFormula>
    </tableColumn>
    <tableColumn id="13" xr3:uid="{C3C777BB-B7C0-4722-9240-DAC37612029E}" name="ActualResult" totalsRowFunction="count" dataDxfId="738" totalsRowDxfId="737"/>
    <tableColumn id="17" xr3:uid="{239B68C2-07A2-4506-9EC8-00E52DD7178A}" name="GameIsOver" totalsRowFunction="count" dataDxfId="736" totalsRowDxfId="735">
      <calculatedColumnFormula>IF(ISBLANK(Table2[[#This Row],[ActualResult]]), 0, 1)</calculatedColumnFormula>
    </tableColumn>
    <tableColumn id="14" xr3:uid="{C40BC093-C7BF-4F78-9D28-E8E87FFCAD46}" name="CorrectWinnerPrediction" totalsRowFunction="count" dataDxfId="734" totalsRowDxfId="733">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2" totalsRowDxfId="731">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0" totalsRowDxfId="729">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8" totalsRowDxfId="727"/>
    <tableColumn id="19" xr3:uid="{665B4234-0C9B-451F-996C-0671FAEA8ED7}" name="LosingTeam" totalsRowFunction="count" dataDxfId="726" totalsRowDxfId="725">
      <calculatedColumnFormula>IF($L3="_", "_", IF($L3=$D3,$E3,$D3))</calculatedColumnFormula>
    </tableColumn>
    <tableColumn id="20" xr3:uid="{44E37CA6-669F-47CA-95D2-B831EB8B3628}" name="InterConf" totalsRowFunction="count" dataDxfId="724" totalsRowDxfId="723">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2" totalsRowDxfId="721">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0" totalsRowDxfId="719">
      <calculatedColumnFormula>IF(Table2[[#This Row],[InterConf]]=1,IF(Table2[[#This Row],[InterDiv]]=0, 1, 0), 0)</calculatedColumnFormula>
    </tableColumn>
    <tableColumn id="22" xr3:uid="{CF57AF56-FFCF-4952-BAB8-36DAD7FDF03B}" name="CrossConf" totalsRowFunction="count" dataDxfId="718" totalsRowDxfId="717">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6" totalsRowDxfId="715"/>
    <tableColumn id="25" xr3:uid="{5D6968E6-45CE-4B45-818F-1A4B201A39D4}" name="PostGameNotes" totalsRowFunction="count" dataDxfId="714" totalsRowDxfId="713"/>
    <tableColumn id="26" xr3:uid="{4CC012EB-DB6C-4853-A5B9-75650FDCD78B}" name="GameHasShutOut" dataDxfId="712" totalsRowDxfId="711">
      <calculatedColumnFormula>IF(AND(Table2[[#This Row],[GameIsOver]]=1,Table2[[#This Row],[ActualHomeScore]]*Table2[[#This Row],[ActualAwayScore]]=0), 1,0)</calculatedColumnFormula>
    </tableColumn>
    <tableColumn id="30" xr3:uid="{9F2BC698-979E-418D-A635-D09045DEAC35}" name="NewPointsAway" dataDxfId="710" totalsRowDxfId="709">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8" totalsRowDxfId="707">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6" totalsRowDxfId="705">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4" totalsRowDxfId="703">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2" totalsRowDxfId="701">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0" totalsRowDxfId="699">
      <calculatedColumnFormula>Table2[[#This Row],[ActualAwayScore]]-Table2[[#This Row],[PredictedAwayScore]]</calculatedColumnFormula>
    </tableColumn>
    <tableColumn id="33" xr3:uid="{6DAB8D33-9AC0-4212-9CC7-EE429158576E}" name="PredictedHomeScorePlusMinus" dataDxfId="698" totalsRowDxfId="697">
      <calculatedColumnFormula>Table2[[#This Row],[ActualHomeScore]]-Table2[[#This Row],[PredictedHomeScore]]</calculatedColumnFormula>
    </tableColumn>
    <tableColumn id="34" xr3:uid="{A99B5A7F-1537-4AAF-9568-8B0736364400}" name="PredictedAwayScorePlusMinusByDate" dataDxfId="696" totalsRowDxfId="695">
      <calculatedColumnFormula>SUMIF($B$3:$B$1315, $B3, $AF$3:$AF$1315)</calculatedColumnFormula>
    </tableColumn>
    <tableColumn id="35" xr3:uid="{438B3C73-5C9F-4061-9177-ADA21EB41F1F}" name="PredictedHomeScorePlusMinusByDate" dataDxfId="694" totalsRowDxfId="693">
      <calculatedColumnFormula>SUMIF($B$3:$B$1315, $B3, $AG$3:$AG$1315)</calculatedColumnFormula>
    </tableColumn>
    <tableColumn id="36" xr3:uid="{4D822B59-35DC-4091-9231-8369AB949EE5}" name="WatchOrder" dataDxfId="692" totalsRowDxfId="691"/>
    <tableColumn id="37" xr3:uid="{B77EE501-1744-4AD0-B258-0585548DBA89}" name="WatchDate" dataDxfId="690" totalsRowDxfId="689"/>
    <tableColumn id="38" xr3:uid="{6E91C3FB-94AE-4E5D-952D-6DEEE0AE52C5}" name="AwayWon" dataDxfId="688" totalsRowDxfId="687">
      <calculatedColumnFormula>IF(Table2[[#This Row],[GameIsOver]]=0,0,IF(Table2[[#This Row],[ActualWinner]]=Table2[[#This Row],[AwayTeam]], 1, 0))</calculatedColumnFormula>
    </tableColumn>
    <tableColumn id="39" xr3:uid="{8C5EB50B-6F82-4CA5-B10D-C226C8E2B357}" name="HomeWon_" dataDxfId="686" totalsRowDxfId="685">
      <calculatedColumnFormula>IF(Table2[[#This Row],[GameIsOver]]=0,0,IF(Table2[[#This Row],[ActualWinner]]=Table2[[#This Row],[HomeTeam]], 1, 0))</calculatedColumnFormula>
    </tableColumn>
    <tableColumn id="40" xr3:uid="{A42264ED-7176-47E8-841D-E620963E19E8}" name="SearchTeamPlays" dataDxfId="684" totalsRowDxfId="683">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2" totalsRowDxfId="681">
      <calculatedColumnFormula>INDEX(Sheet5!$B$2:$AG$33, MATCH(Table2[[#This Row],[AwayTeam]],Sheet5!$A$2:$A$33, 0), MATCH(Table2[[#This Row],[HomeTeam]],Sheet5!$A$2:$A$33, 0))</calculatedColumnFormula>
    </tableColumn>
    <tableColumn id="42" xr3:uid="{E7973E64-6CCA-434A-8807-8C58A713E826}" name="HomeVSAwayRecord" dataDxfId="680" totalsRowDxfId="679">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W2:DW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820" workbookViewId="0">
      <selection activeCell="K833" sqref="K83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33" t="s">
        <v>78</v>
      </c>
      <c r="F1" s="133"/>
      <c r="G1" s="133"/>
      <c r="H1" s="133"/>
      <c r="I1" s="133" t="s">
        <v>79</v>
      </c>
      <c r="J1" s="133"/>
      <c r="K1" s="133"/>
      <c r="L1" s="133"/>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30" t="s">
        <v>1816</v>
      </c>
      <c r="BE3" s="131"/>
      <c r="BF3" s="131"/>
      <c r="BG3" s="131"/>
      <c r="BH3" s="132"/>
      <c r="BJ3" s="127" t="s">
        <v>1806</v>
      </c>
      <c r="BK3" s="127"/>
      <c r="BL3" s="127"/>
      <c r="BM3" s="127"/>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830</v>
      </c>
      <c r="AZ4" t="s">
        <v>1442</v>
      </c>
      <c r="BA4">
        <v>50</v>
      </c>
      <c r="BC4" s="66"/>
      <c r="BD4" t="s">
        <v>1433</v>
      </c>
      <c r="BE4">
        <f>COUNTIFS($O$3:$O$1315, "Y", $M$3:$M$1315, "REG")</f>
        <v>376</v>
      </c>
      <c r="BH4" s="66"/>
      <c r="BJ4" s="53" t="s">
        <v>1805</v>
      </c>
      <c r="BK4" s="127" t="s">
        <v>1803</v>
      </c>
      <c r="BL4" s="127"/>
      <c r="BM4" s="127" t="s">
        <v>1804</v>
      </c>
      <c r="BN4" s="127"/>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462</v>
      </c>
      <c r="AZ5" t="s">
        <v>1443</v>
      </c>
      <c r="BA5">
        <v>50</v>
      </c>
      <c r="BC5" s="66"/>
      <c r="BD5" t="s">
        <v>1435</v>
      </c>
      <c r="BE5">
        <f>COUNTIFS($O$3:$O$1315, "N", $M$3:$M$1315, "REG")</f>
        <v>289</v>
      </c>
      <c r="BH5" s="66"/>
      <c r="BJ5" s="2">
        <v>0</v>
      </c>
      <c r="BK5" s="2" cm="1">
        <f t="array" ref="BK5">SUM(--(ABS($F$3:$F$1315 - $J$3:$J$1315) = 0)) -(((32*82)/2) - $AV$4)</f>
        <v>138</v>
      </c>
      <c r="BL5" s="2">
        <f>$BK5/$AV$4</f>
        <v>0.16626506024096385</v>
      </c>
      <c r="BM5" s="2" cm="1">
        <f t="array" ref="BM5">SUM(--(ABS($G$3:$G$1315 - $K$3:$K$1315) = 0)) -(((32*82)/2) - $AV$4)</f>
        <v>143</v>
      </c>
      <c r="BN5" s="2">
        <f>$BM5/$AV$4</f>
        <v>0.17228915662650601</v>
      </c>
      <c r="BO5" s="2">
        <f t="shared" ref="BO5:BO15" si="5">BK5+BM5</f>
        <v>281</v>
      </c>
      <c r="BP5">
        <f t="shared" ref="BP5:BP15" si="6">(BK5+BM5)/($AV$4*2)</f>
        <v>0.16927710843373495</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368</v>
      </c>
      <c r="AZ6" t="s">
        <v>1480</v>
      </c>
      <c r="BA6">
        <v>50</v>
      </c>
      <c r="BC6" s="66"/>
      <c r="BD6" t="s">
        <v>1436</v>
      </c>
      <c r="BE6">
        <f>COUNTIFS($O$3:$O$1315, "Y", $M$3:$M$1315, "OT")</f>
        <v>64</v>
      </c>
      <c r="BH6" s="66"/>
      <c r="BJ6" s="2">
        <v>1</v>
      </c>
      <c r="BK6" s="2" cm="1">
        <f t="array" ref="BK6">SUM(--(ABS($F$3:$F$1315 - $J$3:$J$1315) = $BJ6))</f>
        <v>291</v>
      </c>
      <c r="BL6" s="2">
        <f t="shared" ref="BL6:BL15" si="7">$BK6/$AV$4</f>
        <v>0.35060240963855421</v>
      </c>
      <c r="BM6" s="2" cm="1">
        <f t="array" ref="BM6">SUM(--(ABS($G$3:$G$1315 - $K$3:$K$1315) = $BJ6))</f>
        <v>254</v>
      </c>
      <c r="BN6" s="2">
        <f t="shared" ref="BN6:BN15" si="8">$BM6/$AV$4</f>
        <v>0.30602409638554218</v>
      </c>
      <c r="BO6" s="2">
        <f t="shared" si="5"/>
        <v>545</v>
      </c>
      <c r="BP6">
        <f t="shared" si="6"/>
        <v>0.32831325301204817</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0.55662650602409636</v>
      </c>
      <c r="AZ7" t="s">
        <v>1444</v>
      </c>
      <c r="BA7">
        <v>50</v>
      </c>
      <c r="BC7" s="66"/>
      <c r="BD7" t="s">
        <v>1437</v>
      </c>
      <c r="BE7">
        <f>COUNTIFS($O$3:$O$1315, "N", $M$3:$M$1315, "OT")</f>
        <v>61</v>
      </c>
      <c r="BH7" s="66"/>
      <c r="BJ7" s="2">
        <v>2</v>
      </c>
      <c r="BK7" s="2" cm="1">
        <f t="array" ref="BK7">SUM(--(ABS($F$3:$F$1315 - $J$3:$J$1315) = $BJ7))</f>
        <v>195</v>
      </c>
      <c r="BL7" s="2">
        <f t="shared" si="7"/>
        <v>0.23493975903614459</v>
      </c>
      <c r="BM7" s="2" cm="1">
        <f t="array" ref="BM7">SUM(--(ABS($G$3:$G$1315 - $K$3:$K$1315) = $BJ7))</f>
        <v>219</v>
      </c>
      <c r="BN7" s="2">
        <f t="shared" si="8"/>
        <v>0.26385542168674697</v>
      </c>
      <c r="BO7" s="2">
        <f t="shared" si="5"/>
        <v>414</v>
      </c>
      <c r="BP7">
        <f t="shared" si="6"/>
        <v>0.24939759036144579</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126</v>
      </c>
      <c r="BL8" s="2">
        <f t="shared" si="7"/>
        <v>0.15180722891566265</v>
      </c>
      <c r="BM8" s="2" cm="1">
        <f t="array" ref="BM8">SUM(--(ABS($G$3:$G$1315 - $K$3:$K$1315) = $BJ8))</f>
        <v>124</v>
      </c>
      <c r="BN8" s="2">
        <f t="shared" si="8"/>
        <v>0.14939759036144579</v>
      </c>
      <c r="BO8" s="2">
        <f t="shared" si="5"/>
        <v>250</v>
      </c>
      <c r="BP8">
        <f t="shared" si="6"/>
        <v>0.15060240963855423</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400.30000000000126</v>
      </c>
      <c r="AZ9" t="s">
        <v>1456</v>
      </c>
      <c r="BA9">
        <v>40</v>
      </c>
      <c r="BC9" s="66"/>
      <c r="BD9" t="s">
        <v>1439</v>
      </c>
      <c r="BE9">
        <f>COUNTIFS($O$3:$O$1315, "N", $M$3:$M$1315, "SO")</f>
        <v>18</v>
      </c>
      <c r="BH9" s="66"/>
      <c r="BJ9" s="2">
        <v>4</v>
      </c>
      <c r="BK9" s="2" cm="1">
        <f t="array" ref="BK9">SUM(--(ABS($F$3:$F$1315 - $J$3:$J$1315) = $BJ9))</f>
        <v>59</v>
      </c>
      <c r="BL9" s="2">
        <f t="shared" si="7"/>
        <v>7.1084337349397592E-2</v>
      </c>
      <c r="BM9" s="2" cm="1">
        <f t="array" ref="BM9">SUM(--(ABS($G$3:$G$1315 - $K$3:$K$1315) = $BJ9))</f>
        <v>69</v>
      </c>
      <c r="BN9" s="2">
        <f t="shared" si="8"/>
        <v>8.3132530120481926E-2</v>
      </c>
      <c r="BO9" s="2">
        <f t="shared" si="5"/>
        <v>128</v>
      </c>
      <c r="BP9">
        <f t="shared" si="6"/>
        <v>7.7108433734939766E-2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0.48228915662650756</v>
      </c>
      <c r="AZ10" t="s">
        <v>1458</v>
      </c>
      <c r="BA10">
        <v>75</v>
      </c>
      <c r="BC10" s="66"/>
      <c r="BH10" s="66"/>
      <c r="BJ10" s="2">
        <v>5</v>
      </c>
      <c r="BK10" s="2" cm="1">
        <f t="array" ref="BK10">SUM(--(ABS($F$3:$F$1315 - $J$3:$J$1315) = $BJ10))</f>
        <v>17</v>
      </c>
      <c r="BL10" s="2">
        <f t="shared" si="7"/>
        <v>2.0481927710843374E-2</v>
      </c>
      <c r="BM10" s="2" cm="1">
        <f t="array" ref="BM10">SUM(--(ABS($G$3:$G$1315 - $K$3:$K$1315) = $BJ10))</f>
        <v>17</v>
      </c>
      <c r="BN10" s="2">
        <f t="shared" si="8"/>
        <v>2.0481927710843374E-2</v>
      </c>
      <c r="BO10" s="2">
        <f t="shared" si="5"/>
        <v>34</v>
      </c>
      <c r="BP10">
        <f t="shared" si="6"/>
        <v>2.0481927710843374E-2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369.6</v>
      </c>
      <c r="AX11">
        <f>80/100</f>
        <v>0.8</v>
      </c>
      <c r="AZ11" t="s">
        <v>1457</v>
      </c>
      <c r="BA11">
        <v>65</v>
      </c>
      <c r="BC11" s="66"/>
      <c r="BD11" s="134" t="str">
        <f>_xlfn.CONCAT(TEXT(BE4+BE6+BE8, "0"),"-",TEXT(BE5, "0"),"-",TEXT(BE7+BE9, "0"))</f>
        <v>462-289-79</v>
      </c>
      <c r="BE11" s="135"/>
      <c r="BF11" t="s">
        <v>1817</v>
      </c>
      <c r="BH11" s="66"/>
      <c r="BJ11" s="2">
        <v>6</v>
      </c>
      <c r="BK11" s="2" cm="1">
        <f t="array" ref="BK11">SUM(--(ABS($F$3:$F$1315 - $J$3:$J$1315) = $BJ11))</f>
        <v>5</v>
      </c>
      <c r="BL11" s="2">
        <f t="shared" si="7"/>
        <v>6.024096385542169E-3</v>
      </c>
      <c r="BM11" s="2" cm="1">
        <f t="array" ref="BM11">SUM(--(ABS($G$3:$G$1315 - $K$3:$K$1315) = $BJ11))</f>
        <v>5</v>
      </c>
      <c r="BN11" s="2">
        <f t="shared" si="8"/>
        <v>6.024096385542169E-3</v>
      </c>
      <c r="BO11" s="2">
        <f t="shared" si="5"/>
        <v>10</v>
      </c>
      <c r="BP11">
        <f t="shared" si="6"/>
        <v>6.024096385542169E-3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151</v>
      </c>
      <c r="AX12">
        <f>10/100</f>
        <v>0.1</v>
      </c>
      <c r="BC12" s="66"/>
      <c r="BD12" s="128" t="str">
        <f>_xlfn.CONCAT(TEXT(BE4, "0"),"-",TEXT(BE5, "0"),"-",TEXT(BE7+BE9+BE6+BE8, "0"))</f>
        <v>376-289-165</v>
      </c>
      <c r="BE12" s="129"/>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15.600000000000001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7">
        <f>((BJ5*BL5)+(BL6*BJ6)+(BL7*BJ7)+(BL8*BJ8)+(BL9*BJ9)+(BL10*BJ10)+(BL11*BJ11)+(BL12*BJ12)+(BL13*BJ13)+(BL14*BJ14)+(BL15*BJ15))</f>
        <v>1.6987951807228914</v>
      </c>
      <c r="BL16" s="127"/>
      <c r="BM16" s="127">
        <f>((BJ5*BN5)+(BN6*BJ6)+(BN7*BJ7)+(BN8*BJ8)+(BN9*BJ9)+(BN10*BJ10)+(BN11*BJ11)+(BN12*BJ12)+(BN13*BJ13)+(BN14*BJ14)+(BN15*BJ15))</f>
        <v>1.7530120481927711</v>
      </c>
      <c r="BN16" s="127"/>
      <c r="BP16">
        <f>((BJ5*BP5)+(BP6*BJ6)+(BP7*BJ7)+(BP8*BJ8)+(BP9*BJ9)+(BP10*BJ10)+(BP11*BJ11)+(BP12*BJ12)+(BP13*BJ13)+(BP14*BJ14)+(BP15*BJ15))</f>
        <v>1.7259036144578312</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414.22000000000122</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0.49906024096385687</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c r="AU27" t="s">
        <v>1861</v>
      </c>
      <c r="AV27">
        <v>1.8</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c r="AU28" t="s">
        <v>1862</v>
      </c>
      <c r="AV28">
        <f ca="1">COUNTIFS(Table2[PredictedResult], "REG", Table2[ActualResult], "", Table2[GameDate],"&lt;" &amp; NOW())+COUNTIFS(Table2[PredictedResult], "OT", Table2[ActualResult], "", Table2[GameDate],"&lt;" &amp; NOW())+COUNTIFS(Table2[PredictedResult], "SO", Table2[ActualResult], "", Table2[GameDate],"&lt;" &amp; NOW())</f>
        <v>14</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c r="AU29" t="s">
        <v>1863</v>
      </c>
      <c r="AV29" s="30">
        <f ca="1">AV28*AV27</f>
        <v>25.2</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2-0-0</v>
      </c>
      <c r="AP49" s="2" t="str">
        <f>INDEX(Sheet5!$B$2:$AG$33, MATCH(Table2[[#This Row],[HomeTeam]],Sheet5!$A$2:$A$33, 0), MATCH(Table2[[#This Row],[AwayTeam]],Sheet5!$A$2:$A$33, 0))</f>
        <v>0-2-0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1-0-1</v>
      </c>
      <c r="AP138" s="2" t="str">
        <f>INDEX(Sheet5!$B$2:$AG$33, MATCH(Table2[[#This Row],[HomeTeam]],Sheet5!$A$2:$A$33, 0), MATCH(Table2[[#This Row],[AwayTeam]],Sheet5!$A$2:$A$33, 0))</f>
        <v>1-0-1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0-1-1</v>
      </c>
      <c r="AP191" s="2" t="str">
        <f>INDEX(Sheet5!$B$2:$AG$33, MATCH(Table2[[#This Row],[HomeTeam]],Sheet5!$A$2:$A$33, 0), MATCH(Table2[[#This Row],[AwayTeam]],Sheet5!$A$2:$A$33, 0))</f>
        <v>2-0-0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0-2-0</v>
      </c>
      <c r="AP265" s="2" t="str">
        <f>INDEX(Sheet5!$B$2:$AG$33, MATCH(Table2[[#This Row],[HomeTeam]],Sheet5!$A$2:$A$33, 0), MATCH(Table2[[#This Row],[AwayTeam]],Sheet5!$A$2:$A$33, 0))</f>
        <v>2-0-0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1-0-1</v>
      </c>
      <c r="AP281" s="2" t="str">
        <f>INDEX(Sheet5!$B$2:$AG$33, MATCH(Table2[[#This Row],[HomeTeam]],Sheet5!$A$2:$A$33, 0), MATCH(Table2[[#This Row],[AwayTeam]],Sheet5!$A$2:$A$33, 0))</f>
        <v>1-1-0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2-1-0</v>
      </c>
      <c r="AP287" s="2" t="str">
        <f>INDEX(Sheet5!$B$2:$AG$33, MATCH(Table2[[#This Row],[HomeTeam]],Sheet5!$A$2:$A$33, 0), MATCH(Table2[[#This Row],[AwayTeam]],Sheet5!$A$2:$A$33, 0))</f>
        <v>1-2-0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1-1-0</v>
      </c>
      <c r="AP315" s="2" t="str">
        <f>INDEX(Sheet5!$B$2:$AG$33, MATCH(Table2[[#This Row],[HomeTeam]],Sheet5!$A$2:$A$33, 0), MATCH(Table2[[#This Row],[AwayTeam]],Sheet5!$A$2:$A$33, 0))</f>
        <v>1-1-0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1-0-1</v>
      </c>
      <c r="AP328" s="2" t="str">
        <f>INDEX(Sheet5!$B$2:$AG$33, MATCH(Table2[[#This Row],[HomeTeam]],Sheet5!$A$2:$A$33, 0), MATCH(Table2[[#This Row],[AwayTeam]],Sheet5!$A$2:$A$33, 0))</f>
        <v>1-1-0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1-2-0</v>
      </c>
      <c r="AP345" s="2" t="str">
        <f>INDEX(Sheet5!$B$2:$AG$33, MATCH(Table2[[#This Row],[HomeTeam]],Sheet5!$A$2:$A$33, 0), MATCH(Table2[[#This Row],[AwayTeam]],Sheet5!$A$2:$A$33, 0))</f>
        <v>2-1-0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0-3-0</v>
      </c>
      <c r="AP351" s="2" t="str">
        <f>INDEX(Sheet5!$B$2:$AG$33, MATCH(Table2[[#This Row],[HomeTeam]],Sheet5!$A$2:$A$33, 0), MATCH(Table2[[#This Row],[AwayTeam]],Sheet5!$A$2:$A$33, 0))</f>
        <v>3-0-0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0-1-1</v>
      </c>
      <c r="AP352" s="2" t="str">
        <f>INDEX(Sheet5!$B$2:$AG$33, MATCH(Table2[[#This Row],[HomeTeam]],Sheet5!$A$2:$A$33, 0), MATCH(Table2[[#This Row],[AwayTeam]],Sheet5!$A$2:$A$33, 0))</f>
        <v>2-0-0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2-1-0</v>
      </c>
      <c r="AP362" s="2" t="str">
        <f>INDEX(Sheet5!$B$2:$AG$33, MATCH(Table2[[#This Row],[HomeTeam]],Sheet5!$A$2:$A$33, 0), MATCH(Table2[[#This Row],[AwayTeam]],Sheet5!$A$2:$A$33, 0))</f>
        <v>1-2-0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1-2-0</v>
      </c>
      <c r="AP373" s="2" t="str">
        <f>INDEX(Sheet5!$B$2:$AG$33, MATCH(Table2[[#This Row],[HomeTeam]],Sheet5!$A$2:$A$33, 0), MATCH(Table2[[#This Row],[AwayTeam]],Sheet5!$A$2:$A$33, 0))</f>
        <v>2-1-0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2-1-0</v>
      </c>
      <c r="AP389" s="2" t="str">
        <f>INDEX(Sheet5!$B$2:$AG$33, MATCH(Table2[[#This Row],[HomeTeam]],Sheet5!$A$2:$A$33, 0), MATCH(Table2[[#This Row],[AwayTeam]],Sheet5!$A$2:$A$33, 0))</f>
        <v>1-2-0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2-1-0</v>
      </c>
      <c r="AP425" s="2" t="str">
        <f>INDEX(Sheet5!$B$2:$AG$33, MATCH(Table2[[#This Row],[HomeTeam]],Sheet5!$A$2:$A$33, 0), MATCH(Table2[[#This Row],[AwayTeam]],Sheet5!$A$2:$A$33, 0))</f>
        <v>1-1-1</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0-2-0</v>
      </c>
      <c r="AP454" s="2" t="str">
        <f>INDEX(Sheet5!$B$2:$AG$33, MATCH(Table2[[#This Row],[HomeTeam]],Sheet5!$A$2:$A$33, 0), MATCH(Table2[[#This Row],[AwayTeam]],Sheet5!$A$2:$A$33, 0))</f>
        <v>2-0-0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1-1-0</v>
      </c>
      <c r="AP457" s="2" t="str">
        <f>INDEX(Sheet5!$B$2:$AG$33, MATCH(Table2[[#This Row],[HomeTeam]],Sheet5!$A$2:$A$33, 0), MATCH(Table2[[#This Row],[AwayTeam]],Sheet5!$A$2:$A$33, 0))</f>
        <v>1-0-1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0-2-0</v>
      </c>
      <c r="AP484" s="2" t="str">
        <f>INDEX(Sheet5!$B$2:$AG$33, MATCH(Table2[[#This Row],[HomeTeam]],Sheet5!$A$2:$A$33, 0), MATCH(Table2[[#This Row],[AwayTeam]],Sheet5!$A$2:$A$33, 0))</f>
        <v>2-0-0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2-0-0</v>
      </c>
      <c r="AP517" s="2" t="str">
        <f>INDEX(Sheet5!$B$2:$AG$33, MATCH(Table2[[#This Row],[HomeTeam]],Sheet5!$A$2:$A$33, 0), MATCH(Table2[[#This Row],[AwayTeam]],Sheet5!$A$2:$A$33, 0))</f>
        <v>0-1-1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1-1-0</v>
      </c>
      <c r="AP533" s="2" t="str">
        <f>INDEX(Sheet5!$B$2:$AG$33, MATCH(Table2[[#This Row],[HomeTeam]],Sheet5!$A$2:$A$33, 0), MATCH(Table2[[#This Row],[AwayTeam]],Sheet5!$A$2:$A$33, 0))</f>
        <v>1-1-0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3-0-0</v>
      </c>
      <c r="AP541" s="2" t="str">
        <f>INDEX(Sheet5!$B$2:$AG$33, MATCH(Table2[[#This Row],[HomeTeam]],Sheet5!$A$2:$A$33, 0), MATCH(Table2[[#This Row],[AwayTeam]],Sheet5!$A$2:$A$33, 0))</f>
        <v>0-3-0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2-0-0</v>
      </c>
      <c r="AP585" s="2" t="str">
        <f>INDEX(Sheet5!$B$2:$AG$33, MATCH(Table2[[#This Row],[HomeTeam]],Sheet5!$A$2:$A$33, 0), MATCH(Table2[[#This Row],[AwayTeam]],Sheet5!$A$2:$A$33, 0))</f>
        <v>0-2-0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1-1-0</v>
      </c>
      <c r="AP606" s="2" t="str">
        <f>INDEX(Sheet5!$B$2:$AG$33, MATCH(Table2[[#This Row],[HomeTeam]],Sheet5!$A$2:$A$33, 0), MATCH(Table2[[#This Row],[AwayTeam]],Sheet5!$A$2:$A$33, 0))</f>
        <v>1-1-0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2-1-0</v>
      </c>
      <c r="AP621" s="2" t="str">
        <f>INDEX(Sheet5!$B$2:$AG$33, MATCH(Table2[[#This Row],[HomeTeam]],Sheet5!$A$2:$A$33, 0), MATCH(Table2[[#This Row],[AwayTeam]],Sheet5!$A$2:$A$33, 0))</f>
        <v>1-2-0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1-1-0</v>
      </c>
      <c r="AP631" s="2" t="str">
        <f>INDEX(Sheet5!$B$2:$AG$33, MATCH(Table2[[#This Row],[HomeTeam]],Sheet5!$A$2:$A$33, 0), MATCH(Table2[[#This Row],[AwayTeam]],Sheet5!$A$2:$A$33, 0))</f>
        <v>1-1-0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2-0-0</v>
      </c>
      <c r="AP650" s="2" t="str">
        <f>INDEX(Sheet5!$B$2:$AG$33, MATCH(Table2[[#This Row],[HomeTeam]],Sheet5!$A$2:$A$33, 0), MATCH(Table2[[#This Row],[AwayTeam]],Sheet5!$A$2:$A$33, 0))</f>
        <v>0-1-1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1-0-1</v>
      </c>
      <c r="AP710" s="2" t="str">
        <f>INDEX(Sheet5!$B$2:$AG$33, MATCH(Table2[[#This Row],[HomeTeam]],Sheet5!$A$2:$A$33, 0), MATCH(Table2[[#This Row],[AwayTeam]],Sheet5!$A$2:$A$33, 0))</f>
        <v>1-0-1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1-2-0</v>
      </c>
      <c r="AP714" s="2" t="str">
        <f>INDEX(Sheet5!$B$2:$AG$33, MATCH(Table2[[#This Row],[HomeTeam]],Sheet5!$A$2:$A$33, 0), MATCH(Table2[[#This Row],[AwayTeam]],Sheet5!$A$2:$A$33, 0))</f>
        <v>2-1-0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2-1-0</v>
      </c>
      <c r="AP724" s="2" t="str">
        <f>INDEX(Sheet5!$B$2:$AG$33, MATCH(Table2[[#This Row],[HomeTeam]],Sheet5!$A$2:$A$33, 0), MATCH(Table2[[#This Row],[AwayTeam]],Sheet5!$A$2:$A$33, 0))</f>
        <v>1-2-0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2-0-0</v>
      </c>
      <c r="AP748" s="2" t="str">
        <f>INDEX(Sheet5!$B$2:$AG$33, MATCH(Table2[[#This Row],[HomeTeam]],Sheet5!$A$2:$A$33, 0), MATCH(Table2[[#This Row],[AwayTeam]],Sheet5!$A$2:$A$33, 0))</f>
        <v>0-1-1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1-1-0</v>
      </c>
      <c r="AP762" s="2" t="str">
        <f>INDEX(Sheet5!$B$2:$AG$33, MATCH(Table2[[#This Row],[HomeTeam]],Sheet5!$A$2:$A$33, 0), MATCH(Table2[[#This Row],[AwayTeam]],Sheet5!$A$2:$A$33, 0))</f>
        <v>1-1-0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1-2-0</v>
      </c>
      <c r="AP774" s="2" t="str">
        <f>INDEX(Sheet5!$B$2:$AG$33, MATCH(Table2[[#This Row],[HomeTeam]],Sheet5!$A$2:$A$33, 0), MATCH(Table2[[#This Row],[AwayTeam]],Sheet5!$A$2:$A$33, 0))</f>
        <v>2-1-0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1-1-0</v>
      </c>
      <c r="AP775" s="2" t="str">
        <f>INDEX(Sheet5!$B$2:$AG$33, MATCH(Table2[[#This Row],[HomeTeam]],Sheet5!$A$2:$A$33, 0), MATCH(Table2[[#This Row],[AwayTeam]],Sheet5!$A$2:$A$33, 0))</f>
        <v>1-0-1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1-1-1</v>
      </c>
      <c r="AP776" s="2" t="str">
        <f>INDEX(Sheet5!$B$2:$AG$33, MATCH(Table2[[#This Row],[HomeTeam]],Sheet5!$A$2:$A$33, 0), MATCH(Table2[[#This Row],[AwayTeam]],Sheet5!$A$2:$A$33, 0))</f>
        <v>2-1-0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1-2-0</v>
      </c>
      <c r="AP797" s="2" t="str">
        <f>INDEX(Sheet5!$B$2:$AG$33, MATCH(Table2[[#This Row],[HomeTeam]],Sheet5!$A$2:$A$33, 0), MATCH(Table2[[#This Row],[AwayTeam]],Sheet5!$A$2:$A$33, 0))</f>
        <v>2-1-0</v>
      </c>
    </row>
    <row r="798" spans="1:42"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1-0-1</v>
      </c>
      <c r="AP798" s="2" t="str">
        <f>INDEX(Sheet5!$B$2:$AG$33, MATCH(Table2[[#This Row],[HomeTeam]],Sheet5!$A$2:$A$33, 0), MATCH(Table2[[#This Row],[AwayTeam]],Sheet5!$A$2:$A$33, 0))</f>
        <v>1-1-0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1-1-0</v>
      </c>
      <c r="AP800" s="2" t="str">
        <f>INDEX(Sheet5!$B$2:$AG$33, MATCH(Table2[[#This Row],[HomeTeam]],Sheet5!$A$2:$A$33, 0), MATCH(Table2[[#This Row],[AwayTeam]],Sheet5!$A$2:$A$33, 0))</f>
        <v>1-0-1</v>
      </c>
    </row>
    <row r="801" spans="1:42"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1-1-0</v>
      </c>
      <c r="AP801" s="2" t="str">
        <f>INDEX(Sheet5!$B$2:$AG$33, MATCH(Table2[[#This Row],[HomeTeam]],Sheet5!$A$2:$A$33, 0), MATCH(Table2[[#This Row],[AwayTeam]],Sheet5!$A$2:$A$33, 0))</f>
        <v>1-1-0</v>
      </c>
    </row>
    <row r="802" spans="1:42"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0.9</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2-0-0</v>
      </c>
      <c r="AP802" s="2" t="str">
        <f>INDEX(Sheet5!$B$2:$AG$33, MATCH(Table2[[#This Row],[HomeTeam]],Sheet5!$A$2:$A$33, 0), MATCH(Table2[[#This Row],[AwayTeam]],Sheet5!$A$2:$A$33, 0))</f>
        <v>0-2-0</v>
      </c>
    </row>
    <row r="803" spans="1:42"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1-0-1</v>
      </c>
      <c r="AP803" s="2" t="str">
        <f>INDEX(Sheet5!$B$2:$AG$33, MATCH(Table2[[#This Row],[HomeTeam]],Sheet5!$A$2:$A$33, 0), MATCH(Table2[[#This Row],[AwayTeam]],Sheet5!$A$2:$A$33, 0))</f>
        <v>1-1-0</v>
      </c>
    </row>
    <row r="804" spans="1:42"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3-0-0</v>
      </c>
      <c r="AP804" s="2" t="str">
        <f>INDEX(Sheet5!$B$2:$AG$33, MATCH(Table2[[#This Row],[HomeTeam]],Sheet5!$A$2:$A$33, 0), MATCH(Table2[[#This Row],[AwayTeam]],Sheet5!$A$2:$A$33, 0))</f>
        <v>0-3-0</v>
      </c>
    </row>
    <row r="805" spans="1:42"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0-2-0</v>
      </c>
      <c r="AP805" s="2" t="str">
        <f>INDEX(Sheet5!$B$2:$AG$33, MATCH(Table2[[#This Row],[HomeTeam]],Sheet5!$A$2:$A$33, 0), MATCH(Table2[[#This Row],[AwayTeam]],Sheet5!$A$2:$A$33, 0))</f>
        <v>2-0-0</v>
      </c>
    </row>
    <row r="806" spans="1:42"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1-0-0</v>
      </c>
      <c r="AP806" s="2" t="str">
        <f>INDEX(Sheet5!$B$2:$AG$33, MATCH(Table2[[#This Row],[HomeTeam]],Sheet5!$A$2:$A$33, 0), MATCH(Table2[[#This Row],[AwayTeam]],Sheet5!$A$2:$A$33, 0))</f>
        <v>0-1-0</v>
      </c>
    </row>
    <row r="807" spans="1:42"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2-1-0</v>
      </c>
      <c r="AP807" s="2" t="str">
        <f>INDEX(Sheet5!$B$2:$AG$33, MATCH(Table2[[#This Row],[HomeTeam]],Sheet5!$A$2:$A$33, 0), MATCH(Table2[[#This Row],[AwayTeam]],Sheet5!$A$2:$A$33, 0))</f>
        <v>1-1-1</v>
      </c>
    </row>
    <row r="808" spans="1:42"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0.1</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2-1-0</v>
      </c>
      <c r="AP808" s="2" t="str">
        <f>INDEX(Sheet5!$B$2:$AG$33, MATCH(Table2[[#This Row],[HomeTeam]],Sheet5!$A$2:$A$33, 0), MATCH(Table2[[#This Row],[AwayTeam]],Sheet5!$A$2:$A$33, 0))</f>
        <v>1-2-0</v>
      </c>
    </row>
    <row r="809" spans="1:42"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2-0-0</v>
      </c>
      <c r="AP809" s="2" t="str">
        <f>INDEX(Sheet5!$B$2:$AG$33, MATCH(Table2[[#This Row],[HomeTeam]],Sheet5!$A$2:$A$33, 0), MATCH(Table2[[#This Row],[AwayTeam]],Sheet5!$A$2:$A$33, 0))</f>
        <v>0-1-1</v>
      </c>
    </row>
    <row r="810" spans="1:42"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(($AX$11)*IF(Table2[[#This Row],[CorrectWinnerPrediction]]="Y", 1, 0))+(($AX$12)*IF(Table2[[#This Row],[CorrectAwayScorePrediction]]="Y", 1, 0))+(($AX$13)*IF(Table2[[#This Row],[CorrectHomeScorePrediction]]="Y", 1, 0))</f>
        <v>0.9</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1-1-0</v>
      </c>
      <c r="AP810" s="2" t="str">
        <f>INDEX(Sheet5!$B$2:$AG$33, MATCH(Table2[[#This Row],[HomeTeam]],Sheet5!$A$2:$A$33, 0), MATCH(Table2[[#This Row],[AwayTeam]],Sheet5!$A$2:$A$33, 0))</f>
        <v>1-1-0</v>
      </c>
    </row>
    <row r="811" spans="1:42"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(($AX$11)*IF(Table2[[#This Row],[CorrectWinnerPrediction]]="Y", 1, 0))+(($AX$12)*IF(Table2[[#This Row],[CorrectAwayScorePrediction]]="Y", 1, 0))+(($AX$13)*IF(Table2[[#This Row],[CorrectHomeScorePrediction]]="Y", 1, 0))</f>
        <v>0.8</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2-1-0</v>
      </c>
      <c r="AP811" s="2" t="str">
        <f>INDEX(Sheet5!$B$2:$AG$33, MATCH(Table2[[#This Row],[HomeTeam]],Sheet5!$A$2:$A$33, 0), MATCH(Table2[[#This Row],[AwayTeam]],Sheet5!$A$2:$A$33, 0))</f>
        <v>1-2-0</v>
      </c>
    </row>
    <row r="812" spans="1:42"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1-2-0</v>
      </c>
      <c r="AP812" s="2" t="str">
        <f>INDEX(Sheet5!$B$2:$AG$33, MATCH(Table2[[#This Row],[HomeTeam]],Sheet5!$A$2:$A$33, 0), MATCH(Table2[[#This Row],[AwayTeam]],Sheet5!$A$2:$A$33, 0))</f>
        <v>2-1-0</v>
      </c>
    </row>
    <row r="813" spans="1:42"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(($AX$11)*IF(Table2[[#This Row],[CorrectWinnerPrediction]]="Y", 1, 0))+(($AX$12)*IF(Table2[[#This Row],[CorrectAwayScorePrediction]]="Y", 1, 0))+(($AX$13)*IF(Table2[[#This Row],[CorrectHomeScorePrediction]]="Y", 1, 0))</f>
        <v>0.8</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1-1-0</v>
      </c>
      <c r="AP813" s="2" t="str">
        <f>INDEX(Sheet5!$B$2:$AG$33, MATCH(Table2[[#This Row],[HomeTeam]],Sheet5!$A$2:$A$33, 0), MATCH(Table2[[#This Row],[AwayTeam]],Sheet5!$A$2:$A$33, 0))</f>
        <v>1-0-1</v>
      </c>
    </row>
    <row r="814" spans="1:42"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0.9</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2-0-0</v>
      </c>
      <c r="AP814" s="2" t="str">
        <f>INDEX(Sheet5!$B$2:$AG$33, MATCH(Table2[[#This Row],[HomeTeam]],Sheet5!$A$2:$A$33, 0), MATCH(Table2[[#This Row],[AwayTeam]],Sheet5!$A$2:$A$33, 0))</f>
        <v>0-2-0</v>
      </c>
    </row>
    <row r="815" spans="1:42"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0.9</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2-0-0</v>
      </c>
      <c r="AP815" s="2" t="str">
        <f>INDEX(Sheet5!$B$2:$AG$33, MATCH(Table2[[#This Row],[HomeTeam]],Sheet5!$A$2:$A$33, 0), MATCH(Table2[[#This Row],[AwayTeam]],Sheet5!$A$2:$A$33, 0))</f>
        <v>0-2-0</v>
      </c>
    </row>
    <row r="816" spans="1:42"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1-0-1</v>
      </c>
      <c r="AP816" s="2" t="str">
        <f>INDEX(Sheet5!$B$2:$AG$33, MATCH(Table2[[#This Row],[HomeTeam]],Sheet5!$A$2:$A$33, 0), MATCH(Table2[[#This Row],[AwayTeam]],Sheet5!$A$2:$A$33, 0))</f>
        <v>1-0-1</v>
      </c>
    </row>
    <row r="817" spans="1:42"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(($AX$11)*IF(Table2[[#This Row],[CorrectWinnerPrediction]]="Y", 1, 0))+(($AX$12)*IF(Table2[[#This Row],[CorrectAwayScorePrediction]]="Y", 1, 0))+(($AX$13)*IF(Table2[[#This Row],[CorrectHomeScorePrediction]]="Y", 1, 0))</f>
        <v>0.1</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1-1-0</v>
      </c>
      <c r="AP817" s="2" t="str">
        <f>INDEX(Sheet5!$B$2:$AG$33, MATCH(Table2[[#This Row],[HomeTeam]],Sheet5!$A$2:$A$33, 0), MATCH(Table2[[#This Row],[AwayTeam]],Sheet5!$A$2:$A$33, 0))</f>
        <v>1-1-0</v>
      </c>
    </row>
    <row r="818" spans="1:42"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0.1</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2-1-0</v>
      </c>
      <c r="AP818" s="2" t="str">
        <f>INDEX(Sheet5!$B$2:$AG$33, MATCH(Table2[[#This Row],[HomeTeam]],Sheet5!$A$2:$A$33, 0), MATCH(Table2[[#This Row],[AwayTeam]],Sheet5!$A$2:$A$33, 0))</f>
        <v>1-2-0</v>
      </c>
    </row>
    <row r="819" spans="1:42"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(($AX$11)*IF(Table2[[#This Row],[CorrectWinnerPrediction]]="Y", 1, 0))+(($AX$12)*IF(Table2[[#This Row],[CorrectAwayScorePrediction]]="Y", 1, 0))+(($AX$13)*IF(Table2[[#This Row],[CorrectHomeScorePrediction]]="Y", 1, 0))</f>
        <v>0.9</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0-1-1</v>
      </c>
      <c r="AP819" s="2" t="str">
        <f>INDEX(Sheet5!$B$2:$AG$33, MATCH(Table2[[#This Row],[HomeTeam]],Sheet5!$A$2:$A$33, 0), MATCH(Table2[[#This Row],[AwayTeam]],Sheet5!$A$2:$A$33, 0))</f>
        <v>2-0-0</v>
      </c>
    </row>
    <row r="820" spans="1:42"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(($AX$11)*IF(Table2[[#This Row],[CorrectWinnerPrediction]]="Y", 1, 0))+(($AX$12)*IF(Table2[[#This Row],[CorrectAwayScorePrediction]]="Y", 1, 0))+(($AX$13)*IF(Table2[[#This Row],[CorrectHomeScorePrediction]]="Y", 1, 0))</f>
        <v>0.8</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0-1-1</v>
      </c>
      <c r="AP820" s="2" t="str">
        <f>INDEX(Sheet5!$B$2:$AG$33, MATCH(Table2[[#This Row],[HomeTeam]],Sheet5!$A$2:$A$33, 0), MATCH(Table2[[#This Row],[AwayTeam]],Sheet5!$A$2:$A$33, 0))</f>
        <v>2-0-0</v>
      </c>
    </row>
    <row r="821" spans="1:42"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1-0-1</v>
      </c>
      <c r="AP821" s="2" t="str">
        <f>INDEX(Sheet5!$B$2:$AG$33, MATCH(Table2[[#This Row],[HomeTeam]],Sheet5!$A$2:$A$33, 0), MATCH(Table2[[#This Row],[AwayTeam]],Sheet5!$A$2:$A$33, 0))</f>
        <v>1-0-1</v>
      </c>
    </row>
    <row r="822" spans="1:42"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1-0-0</v>
      </c>
      <c r="AP822" s="2" t="str">
        <f>INDEX(Sheet5!$B$2:$AG$33, MATCH(Table2[[#This Row],[HomeTeam]],Sheet5!$A$2:$A$33, 0), MATCH(Table2[[#This Row],[AwayTeam]],Sheet5!$A$2:$A$33, 0))</f>
        <v>0-0-1</v>
      </c>
    </row>
    <row r="823" spans="1:42"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(($AX$11)*IF(Table2[[#This Row],[CorrectWinnerPrediction]]="Y", 1, 0))+(($AX$12)*IF(Table2[[#This Row],[CorrectAwayScorePrediction]]="Y", 1, 0))+(($AX$13)*IF(Table2[[#This Row],[CorrectHomeScorePrediction]]="Y", 1, 0))</f>
        <v>0.8</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2-1-0</v>
      </c>
      <c r="AP823" s="2" t="str">
        <f>INDEX(Sheet5!$B$2:$AG$33, MATCH(Table2[[#This Row],[HomeTeam]],Sheet5!$A$2:$A$33, 0), MATCH(Table2[[#This Row],[AwayTeam]],Sheet5!$A$2:$A$33, 0))</f>
        <v>1-2-0</v>
      </c>
    </row>
    <row r="824" spans="1:42"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(($AX$11)*IF(Table2[[#This Row],[CorrectWinnerPrediction]]="Y", 1, 0))+(($AX$12)*IF(Table2[[#This Row],[CorrectAwayScorePrediction]]="Y", 1, 0))+(($AX$13)*IF(Table2[[#This Row],[CorrectHomeScorePrediction]]="Y", 1, 0))</f>
        <v>0.9</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0-1-0</v>
      </c>
      <c r="AP824" s="2" t="str">
        <f>INDEX(Sheet5!$B$2:$AG$33, MATCH(Table2[[#This Row],[HomeTeam]],Sheet5!$A$2:$A$33, 0), MATCH(Table2[[#This Row],[AwayTeam]],Sheet5!$A$2:$A$33, 0))</f>
        <v>1-0-0</v>
      </c>
    </row>
    <row r="825" spans="1:42"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(($AX$11)*IF(Table2[[#This Row],[CorrectWinnerPrediction]]="Y", 1, 0))+(($AX$12)*IF(Table2[[#This Row],[CorrectAwayScorePrediction]]="Y", 1, 0))+(($AX$13)*IF(Table2[[#This Row],[CorrectHomeScorePrediction]]="Y", 1, 0))</f>
        <v>0.9</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0-1-0</v>
      </c>
      <c r="AP825" s="2" t="str">
        <f>INDEX(Sheet5!$B$2:$AG$33, MATCH(Table2[[#This Row],[HomeTeam]],Sheet5!$A$2:$A$33, 0), MATCH(Table2[[#This Row],[AwayTeam]],Sheet5!$A$2:$A$33, 0))</f>
        <v>1-0-0</v>
      </c>
    </row>
    <row r="826" spans="1:42"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(($AX$11)*IF(Table2[[#This Row],[CorrectWinnerPrediction]]="Y", 1, 0))+(($AX$12)*IF(Table2[[#This Row],[CorrectAwayScorePrediction]]="Y", 1, 0))+(($AX$13)*IF(Table2[[#This Row],[CorrectHomeScorePrediction]]="Y", 1, 0))</f>
        <v>0.8</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0-1-0</v>
      </c>
      <c r="AP826" s="2" t="str">
        <f>INDEX(Sheet5!$B$2:$AG$33, MATCH(Table2[[#This Row],[HomeTeam]],Sheet5!$A$2:$A$33, 0), MATCH(Table2[[#This Row],[AwayTeam]],Sheet5!$A$2:$A$33, 0))</f>
        <v>1-0-0</v>
      </c>
    </row>
    <row r="827" spans="1:42"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(($AX$11)*IF(Table2[[#This Row],[CorrectWinnerPrediction]]="Y", 1, 0))+(($AX$12)*IF(Table2[[#This Row],[CorrectAwayScorePrediction]]="Y", 1, 0))+(($AX$13)*IF(Table2[[#This Row],[CorrectHomeScorePrediction]]="Y", 1, 0))</f>
        <v>0.8</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1-0-0</v>
      </c>
      <c r="AP827" s="2" t="str">
        <f>INDEX(Sheet5!$B$2:$AG$33, MATCH(Table2[[#This Row],[HomeTeam]],Sheet5!$A$2:$A$33, 0), MATCH(Table2[[#This Row],[AwayTeam]],Sheet5!$A$2:$A$33, 0))</f>
        <v>0-0-1</v>
      </c>
    </row>
    <row r="828" spans="1:42"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(($AX$11)*IF(Table2[[#This Row],[CorrectWinnerPrediction]]="Y", 1, 0))+(($AX$12)*IF(Table2[[#This Row],[CorrectAwayScorePrediction]]="Y", 1, 0))+(($AX$13)*IF(Table2[[#This Row],[CorrectHomeScorePrediction]]="Y", 1, 0))</f>
        <v>0.8</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-13</v>
      </c>
      <c r="AI828" s="2">
        <f t="shared" si="68"/>
        <v>-10</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1-1-0</v>
      </c>
      <c r="AP828" s="2" t="str">
        <f>INDEX(Sheet5!$B$2:$AG$33, MATCH(Table2[[#This Row],[HomeTeam]],Sheet5!$A$2:$A$33, 0), MATCH(Table2[[#This Row],[AwayTeam]],Sheet5!$A$2:$A$33, 0))</f>
        <v>1-1-0</v>
      </c>
    </row>
    <row r="829" spans="1:42"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(($AX$11)*IF(Table2[[#This Row],[CorrectWinnerPrediction]]="Y", 1, 0))+(($AX$12)*IF(Table2[[#This Row],[CorrectAwayScorePrediction]]="Y", 1, 0))+(($AX$13)*IF(Table2[[#This Row],[CorrectHomeScorePrediction]]="Y", 1, 0))</f>
        <v>0.1</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-13</v>
      </c>
      <c r="AI829" s="2">
        <f t="shared" si="68"/>
        <v>-10</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1-1-0</v>
      </c>
      <c r="AP829" s="2" t="str">
        <f>INDEX(Sheet5!$B$2:$AG$33, MATCH(Table2[[#This Row],[HomeTeam]],Sheet5!$A$2:$A$33, 0), MATCH(Table2[[#This Row],[AwayTeam]],Sheet5!$A$2:$A$33, 0))</f>
        <v>1-1-0</v>
      </c>
    </row>
    <row r="830" spans="1:42"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-13</v>
      </c>
      <c r="AI830" s="2">
        <f t="shared" si="68"/>
        <v>-10</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0-2-0</v>
      </c>
      <c r="AP830" s="2" t="str">
        <f>INDEX(Sheet5!$B$2:$AG$33, MATCH(Table2[[#This Row],[HomeTeam]],Sheet5!$A$2:$A$33, 0), MATCH(Table2[[#This Row],[AwayTeam]],Sheet5!$A$2:$A$33, 0))</f>
        <v>2-0-0</v>
      </c>
    </row>
    <row r="831" spans="1:42"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-13</v>
      </c>
      <c r="AI831" s="2">
        <f t="shared" si="68"/>
        <v>-10</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1-0-0</v>
      </c>
      <c r="AP831" s="2" t="str">
        <f>INDEX(Sheet5!$B$2:$AG$33, MATCH(Table2[[#This Row],[HomeTeam]],Sheet5!$A$2:$A$33, 0), MATCH(Table2[[#This Row],[AwayTeam]],Sheet5!$A$2:$A$33, 0))</f>
        <v>0-0-1</v>
      </c>
    </row>
    <row r="832" spans="1:42"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(($AX$11)*IF(Table2[[#This Row],[CorrectWinnerPrediction]]="Y", 1, 0))+(($AX$12)*IF(Table2[[#This Row],[CorrectAwayScorePrediction]]="Y", 1, 0))+(($AX$13)*IF(Table2[[#This Row],[CorrectHomeScorePrediction]]="Y", 1, 0))</f>
        <v>0.8</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-13</v>
      </c>
      <c r="AI832" s="2">
        <f t="shared" si="68"/>
        <v>-10</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0-1-1</v>
      </c>
      <c r="AP832" s="2" t="str">
        <f>INDEX(Sheet5!$B$2:$AG$33, MATCH(Table2[[#This Row],[HomeTeam]],Sheet5!$A$2:$A$33, 0), MATCH(Table2[[#This Row],[AwayTeam]],Sheet5!$A$2:$A$33, 0))</f>
        <v>2-0-0</v>
      </c>
    </row>
    <row r="833" spans="1:42" x14ac:dyDescent="0.25">
      <c r="A833" s="4">
        <v>45688</v>
      </c>
      <c r="B833" s="4">
        <v>45689</v>
      </c>
      <c r="C833" s="7" t="s">
        <v>942</v>
      </c>
      <c r="D833" s="2" t="s">
        <v>22</v>
      </c>
      <c r="E833" s="2" t="s">
        <v>46</v>
      </c>
      <c r="F833" s="2">
        <v>3</v>
      </c>
      <c r="G833" s="2">
        <v>2</v>
      </c>
      <c r="H833" s="2" t="str">
        <f t="shared" si="64"/>
        <v>WPG</v>
      </c>
      <c r="I833" s="2" t="s">
        <v>40</v>
      </c>
      <c r="J833" s="2">
        <v>2</v>
      </c>
      <c r="K833" s="2">
        <v>0</v>
      </c>
      <c r="L833" s="2" t="str">
        <f t="shared" si="65"/>
        <v>WPG</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-1</v>
      </c>
      <c r="AG833" s="2">
        <f>Table2[[#This Row],[ActualHomeScore]]-Table2[[#This Row],[PredictedHomeScore]]</f>
        <v>-2</v>
      </c>
      <c r="AH833" s="2">
        <f t="shared" si="67"/>
        <v>-13</v>
      </c>
      <c r="AI833" s="2">
        <f t="shared" si="68"/>
        <v>-10</v>
      </c>
      <c r="AJ833" s="2">
        <v>7</v>
      </c>
      <c r="AK833" s="4">
        <v>45692</v>
      </c>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A834" s="4">
        <v>45688</v>
      </c>
      <c r="B834" s="4">
        <v>45689</v>
      </c>
      <c r="C834" s="7" t="s">
        <v>943</v>
      </c>
      <c r="D834" s="2" t="s">
        <v>28</v>
      </c>
      <c r="E834" s="2" t="s">
        <v>44</v>
      </c>
      <c r="F834" s="2">
        <v>3</v>
      </c>
      <c r="G834" s="2">
        <v>4</v>
      </c>
      <c r="H834" s="2" t="str">
        <f t="shared" si="64"/>
        <v>CAR</v>
      </c>
      <c r="I834" s="2" t="s">
        <v>40</v>
      </c>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-3</v>
      </c>
      <c r="AG834" s="2">
        <f>Table2[[#This Row],[ActualHomeScore]]-Table2[[#This Row],[PredictedHomeScore]]</f>
        <v>-4</v>
      </c>
      <c r="AH834" s="2">
        <f t="shared" si="67"/>
        <v>-13</v>
      </c>
      <c r="AI834" s="2">
        <f t="shared" si="68"/>
        <v>-10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-3</v>
      </c>
      <c r="AG835" s="2">
        <f>Table2[[#This Row],[ActualHomeScore]]-Table2[[#This Row],[PredictedHomeScore]]</f>
        <v>-5</v>
      </c>
      <c r="AH835" s="2">
        <f t="shared" ref="AH835:AH898" si="72">SUMIF($B$3:$B$1315, $B835, $AF$3:$AF$1315)</f>
        <v>-13</v>
      </c>
      <c r="AI835" s="2">
        <f t="shared" ref="AI835:AI898" si="73">SUMIF($B$3:$B$1315, $B835, $AG$3:$AG$1315)</f>
        <v>-10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-13</v>
      </c>
      <c r="AI836" s="3">
        <f t="shared" si="73"/>
        <v>-10</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2-0-0</v>
      </c>
      <c r="AP836" s="2" t="str">
        <f>INDEX(Sheet5!$B$2:$AG$33, MATCH(Table2[[#This Row],[HomeTeam]],Sheet5!$A$2:$A$33, 0), MATCH(Table2[[#This Row],[AwayTeam]],Sheet5!$A$2:$A$33, 0))</f>
        <v>0-1-1</v>
      </c>
    </row>
    <row r="837" spans="1:42" x14ac:dyDescent="0.25">
      <c r="A837" s="4">
        <v>45688</v>
      </c>
      <c r="B837" s="4">
        <v>45690</v>
      </c>
      <c r="C837" s="7" t="s">
        <v>946</v>
      </c>
      <c r="D837" s="2" t="s">
        <v>32</v>
      </c>
      <c r="E837" s="2" t="s">
        <v>29</v>
      </c>
      <c r="F837" s="2">
        <v>5</v>
      </c>
      <c r="G837" s="2">
        <v>3</v>
      </c>
      <c r="H837" s="2" t="str">
        <f t="shared" si="69"/>
        <v>NJD</v>
      </c>
      <c r="I837" s="2" t="s">
        <v>40</v>
      </c>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-5</v>
      </c>
      <c r="AG837" s="2">
        <f>Table2[[#This Row],[ActualHomeScore]]-Table2[[#This Row],[PredictedHomeScore]]</f>
        <v>-3</v>
      </c>
      <c r="AH837" s="2">
        <f t="shared" si="72"/>
        <v>-30</v>
      </c>
      <c r="AI837" s="2">
        <f t="shared" si="73"/>
        <v>-29</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A838" s="4">
        <v>45688</v>
      </c>
      <c r="B838" s="4">
        <v>45690</v>
      </c>
      <c r="C838" s="7" t="s">
        <v>947</v>
      </c>
      <c r="D838" s="2" t="s">
        <v>45</v>
      </c>
      <c r="E838" s="2" t="s">
        <v>26</v>
      </c>
      <c r="F838" s="2">
        <v>4</v>
      </c>
      <c r="G838" s="2">
        <v>3</v>
      </c>
      <c r="H838" s="2" t="str">
        <f t="shared" si="69"/>
        <v>PHI</v>
      </c>
      <c r="I838" s="2" t="s">
        <v>77</v>
      </c>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-3</v>
      </c>
      <c r="AH838" s="2">
        <f t="shared" si="72"/>
        <v>-30</v>
      </c>
      <c r="AI838" s="2">
        <f t="shared" si="73"/>
        <v>-29</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A839" s="4">
        <v>45688</v>
      </c>
      <c r="B839" s="4">
        <v>45690</v>
      </c>
      <c r="C839" s="7" t="s">
        <v>948</v>
      </c>
      <c r="D839" s="2" t="s">
        <v>19</v>
      </c>
      <c r="E839" s="2" t="s">
        <v>47</v>
      </c>
      <c r="F839" s="2">
        <v>1</v>
      </c>
      <c r="G839" s="2">
        <v>2</v>
      </c>
      <c r="H839" s="2" t="str">
        <f t="shared" si="69"/>
        <v>ANA</v>
      </c>
      <c r="I839" s="2" t="s">
        <v>77</v>
      </c>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v>0</v>
      </c>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-2</v>
      </c>
      <c r="AH839" s="2">
        <f t="shared" si="72"/>
        <v>-30</v>
      </c>
      <c r="AI839" s="2">
        <f t="shared" si="73"/>
        <v>-29</v>
      </c>
      <c r="AJ839" s="2">
        <v>1</v>
      </c>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-30</v>
      </c>
      <c r="AI840" s="2">
        <f t="shared" si="73"/>
        <v>-29</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-30</v>
      </c>
      <c r="AI841" s="2">
        <f t="shared" si="73"/>
        <v>-29</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-30</v>
      </c>
      <c r="AI842" s="2">
        <f t="shared" si="73"/>
        <v>-29</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-30</v>
      </c>
      <c r="AI843" s="2">
        <f t="shared" si="73"/>
        <v>-29</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-30</v>
      </c>
      <c r="AI844" s="2">
        <f t="shared" si="73"/>
        <v>-29</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-30</v>
      </c>
      <c r="AI845" s="3">
        <f t="shared" si="73"/>
        <v>-29</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A847" s="4">
        <v>45692</v>
      </c>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A848" s="4">
        <v>45692</v>
      </c>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A849" s="4">
        <v>45692</v>
      </c>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v>0</v>
      </c>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v>1</v>
      </c>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A850" s="4">
        <v>45692</v>
      </c>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A851" s="4">
        <v>45692</v>
      </c>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A852" s="4">
        <v>45692</v>
      </c>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A853" s="4">
        <v>45692</v>
      </c>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A854" s="4">
        <v>45692</v>
      </c>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A855" s="4">
        <v>45692</v>
      </c>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A856" s="4">
        <v>45692</v>
      </c>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A857" s="4">
        <v>45692</v>
      </c>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A858" s="4">
        <v>45692</v>
      </c>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A859" s="4">
        <v>45692</v>
      </c>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5">
        <v>45692</v>
      </c>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v>0</v>
      </c>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v>2</v>
      </c>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1-1-0</v>
      </c>
      <c r="AP861" s="2" t="str">
        <f>INDEX(Sheet5!$B$2:$AG$33, MATCH(Table2[[#This Row],[HomeTeam]],Sheet5!$A$2:$A$33, 0), MATCH(Table2[[#This Row],[AwayTeam]],Sheet5!$A$2:$A$33, 0))</f>
        <v>1-1-0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v>0</v>
      </c>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v>1</v>
      </c>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v>0</v>
      </c>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v>1</v>
      </c>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0-0-1</v>
      </c>
      <c r="AP867" s="2" t="str">
        <f>INDEX(Sheet5!$B$2:$AG$33, MATCH(Table2[[#This Row],[HomeTeam]],Sheet5!$A$2:$A$33, 0), MATCH(Table2[[#This Row],[AwayTeam]],Sheet5!$A$2:$A$33, 0))</f>
        <v>1-0-0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1-0-0</v>
      </c>
      <c r="AP887" s="2" t="str">
        <f>INDEX(Sheet5!$B$2:$AG$33, MATCH(Table2[[#This Row],[HomeTeam]],Sheet5!$A$2:$A$33, 0), MATCH(Table2[[#This Row],[AwayTeam]],Sheet5!$A$2:$A$33, 0))</f>
        <v>0-1-0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ht="15.75" thickBot="1" x14ac:dyDescent="0.3">
      <c r="A893" s="123"/>
      <c r="B893" s="124">
        <v>45697</v>
      </c>
      <c r="C893" s="125" t="s">
        <v>1002</v>
      </c>
      <c r="D893" s="123" t="s">
        <v>43</v>
      </c>
      <c r="E893" s="123" t="s">
        <v>19</v>
      </c>
      <c r="F893" s="123"/>
      <c r="G893" s="123"/>
      <c r="H893" s="123" t="str">
        <f t="shared" si="69"/>
        <v>_</v>
      </c>
      <c r="I893" s="123"/>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(($AX$11)*IF(Table2[[#This Row],[CorrectWinnerPrediction]]="Y", 1, 0))+(($AX$12)*IF(Table2[[#This Row],[CorrectAwayScorePrediction]]="Y", 1, 0))+(($AX$13)*IF(Table2[[#This Row],[CorrectHomeScorePrediction]]="Y", 1, 0))</f>
        <v>0</v>
      </c>
      <c r="AD893" s="126">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0</v>
      </c>
      <c r="AH893" s="123">
        <f t="shared" si="72"/>
        <v>0</v>
      </c>
      <c r="AI893" s="123">
        <f t="shared" si="73"/>
        <v>0</v>
      </c>
      <c r="AJ893" s="123"/>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$AV$31:$AV$40)), 0) &gt; 0, 1, 0) + IF(IFERROR(FIND(Table2[[#This Row],[HomeTeam]], _xlfn.TEXTJOIN(";", 1, $AV$31:$AV$40)), 0) &gt; 0, 1, 0)</f>
        <v>1</v>
      </c>
      <c r="AO893" s="123" t="str">
        <f>INDEX(Sheet5!$B$2:$AG$33, MATCH(Table2[[#This Row],[AwayTeam]],Sheet5!$A$2:$A$33, 0), MATCH(Table2[[#This Row],[HomeTeam]],Sheet5!$A$2:$A$33, 0))</f>
        <v>0-2-0</v>
      </c>
      <c r="AP893" s="123" t="str">
        <f>INDEX(Sheet5!$B$2:$AG$33, MATCH(Table2[[#This Row],[HomeTeam]],Sheet5!$A$2:$A$33, 0), MATCH(Table2[[#This Row],[AwayTeam]],Sheet5!$A$2:$A$33, 0))</f>
        <v>2-0-0</v>
      </c>
    </row>
    <row r="894" spans="1:42"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1-0-0</v>
      </c>
      <c r="AP912" s="2" t="str">
        <f>INDEX(Sheet5!$B$2:$AG$33, MATCH(Table2[[#This Row],[HomeTeam]],Sheet5!$A$2:$A$33, 0), MATCH(Table2[[#This Row],[AwayTeam]],Sheet5!$A$2:$A$33, 0))</f>
        <v>0-1-0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0-1-0</v>
      </c>
      <c r="AP925" s="2" t="str">
        <f>INDEX(Sheet5!$B$2:$AG$33, MATCH(Table2[[#This Row],[HomeTeam]],Sheet5!$A$2:$A$33, 0), MATCH(Table2[[#This Row],[AwayTeam]],Sheet5!$A$2:$A$33, 0))</f>
        <v>1-0-0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1-0-1</v>
      </c>
      <c r="AP969" s="2" t="str">
        <f>INDEX(Sheet5!$B$2:$AG$33, MATCH(Table2[[#This Row],[HomeTeam]],Sheet5!$A$2:$A$33, 0), MATCH(Table2[[#This Row],[AwayTeam]],Sheet5!$A$2:$A$33, 0))</f>
        <v>1-0-1</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1-2-0</v>
      </c>
      <c r="AP1015" s="2" t="str">
        <f>INDEX(Sheet5!$B$2:$AG$33, MATCH(Table2[[#This Row],[HomeTeam]],Sheet5!$A$2:$A$33, 0), MATCH(Table2[[#This Row],[AwayTeam]],Sheet5!$A$2:$A$33, 0))</f>
        <v>2-1-0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1-0-0</v>
      </c>
      <c r="AP1021" s="2" t="str">
        <f>INDEX(Sheet5!$B$2:$AG$33, MATCH(Table2[[#This Row],[HomeTeam]],Sheet5!$A$2:$A$33, 0), MATCH(Table2[[#This Row],[AwayTeam]],Sheet5!$A$2:$A$33, 0))</f>
        <v>0-1-0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0-0-1</v>
      </c>
      <c r="AP1047" s="2" t="str">
        <f>INDEX(Sheet5!$B$2:$AG$33, MATCH(Table2[[#This Row],[HomeTeam]],Sheet5!$A$2:$A$33, 0), MATCH(Table2[[#This Row],[AwayTeam]],Sheet5!$A$2:$A$33, 0))</f>
        <v>1-0-0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1-1-0</v>
      </c>
      <c r="AP1075" s="2" t="str">
        <f>INDEX(Sheet5!$B$2:$AG$33, MATCH(Table2[[#This Row],[HomeTeam]],Sheet5!$A$2:$A$33, 0), MATCH(Table2[[#This Row],[AwayTeam]],Sheet5!$A$2:$A$33, 0))</f>
        <v>1-1-0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1-0-1</v>
      </c>
      <c r="AP1097" s="2" t="str">
        <f>INDEX(Sheet5!$B$2:$AG$33, MATCH(Table2[[#This Row],[HomeTeam]],Sheet5!$A$2:$A$33, 0), MATCH(Table2[[#This Row],[AwayTeam]],Sheet5!$A$2:$A$33, 0))</f>
        <v>1-1-0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1-0-0</v>
      </c>
      <c r="AP1162" s="2" t="str">
        <f>INDEX(Sheet5!$B$2:$AG$33, MATCH(Table2[[#This Row],[HomeTeam]],Sheet5!$A$2:$A$33, 0), MATCH(Table2[[#This Row],[AwayTeam]],Sheet5!$A$2:$A$33, 0))</f>
        <v>0-0-1</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0-1-0</v>
      </c>
      <c r="AP1163" s="2" t="str">
        <f>INDEX(Sheet5!$B$2:$AG$33, MATCH(Table2[[#This Row],[HomeTeam]],Sheet5!$A$2:$A$33, 0), MATCH(Table2[[#This Row],[AwayTeam]],Sheet5!$A$2:$A$33, 0))</f>
        <v>1-0-0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0-0-1</v>
      </c>
      <c r="AP1188" s="2" t="str">
        <f>INDEX(Sheet5!$B$2:$AG$33, MATCH(Table2[[#This Row],[HomeTeam]],Sheet5!$A$2:$A$33, 0), MATCH(Table2[[#This Row],[AwayTeam]],Sheet5!$A$2:$A$33, 0))</f>
        <v>1-0-0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0-1-1</v>
      </c>
      <c r="AP1205" s="2" t="str">
        <f>INDEX(Sheet5!$B$2:$AG$33, MATCH(Table2[[#This Row],[HomeTeam]],Sheet5!$A$2:$A$33, 0), MATCH(Table2[[#This Row],[AwayTeam]],Sheet5!$A$2:$A$33, 0))</f>
        <v>2-0-0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1-0-0</v>
      </c>
      <c r="AP1220" s="2" t="str">
        <f>INDEX(Sheet5!$B$2:$AG$33, MATCH(Table2[[#This Row],[HomeTeam]],Sheet5!$A$2:$A$33, 0), MATCH(Table2[[#This Row],[AwayTeam]],Sheet5!$A$2:$A$33, 0))</f>
        <v>0-1-0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1-2-0</v>
      </c>
      <c r="AP1223" s="2" t="str">
        <f>INDEX(Sheet5!$B$2:$AG$33, MATCH(Table2[[#This Row],[HomeTeam]],Sheet5!$A$2:$A$33, 0), MATCH(Table2[[#This Row],[AwayTeam]],Sheet5!$A$2:$A$33, 0))</f>
        <v>2-1-0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1-1-0</v>
      </c>
      <c r="AP1228" s="2" t="str">
        <f>INDEX(Sheet5!$B$2:$AG$33, MATCH(Table2[[#This Row],[HomeTeam]],Sheet5!$A$2:$A$33, 0), MATCH(Table2[[#This Row],[AwayTeam]],Sheet5!$A$2:$A$33, 0))</f>
        <v>1-1-0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0-1-0</v>
      </c>
      <c r="AP1244" s="2" t="str">
        <f>INDEX(Sheet5!$B$2:$AG$33, MATCH(Table2[[#This Row],[HomeTeam]],Sheet5!$A$2:$A$33, 0), MATCH(Table2[[#This Row],[AwayTeam]],Sheet5!$A$2:$A$33, 0))</f>
        <v>1-0-0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2-0-0</v>
      </c>
      <c r="AP1251" s="2" t="str">
        <f>INDEX(Sheet5!$B$2:$AG$33, MATCH(Table2[[#This Row],[HomeTeam]],Sheet5!$A$2:$A$33, 0), MATCH(Table2[[#This Row],[AwayTeam]],Sheet5!$A$2:$A$33, 0))</f>
        <v>0-1-1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2-1-0</v>
      </c>
      <c r="AP1267" s="2" t="str">
        <f>INDEX(Sheet5!$B$2:$AG$33, MATCH(Table2[[#This Row],[HomeTeam]],Sheet5!$A$2:$A$33, 0), MATCH(Table2[[#This Row],[AwayTeam]],Sheet5!$A$2:$A$33, 0))</f>
        <v>1-2-0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0-3-0</v>
      </c>
      <c r="AP1268" s="2" t="str">
        <f>INDEX(Sheet5!$B$2:$AG$33, MATCH(Table2[[#This Row],[HomeTeam]],Sheet5!$A$2:$A$33, 0), MATCH(Table2[[#This Row],[AwayTeam]],Sheet5!$A$2:$A$33, 0))</f>
        <v>3-0-0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O23:BA1314 AE1:AE1314 AT3:BA5 X4:Y7 AT6:AY11 BA6:BA11 AZ6:AZ12 AS12:BA16 AS17:AY17 AS18:BA22 C664:AM1314 A1:B1048576">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75</v>
      </c>
      <c r="AG123" s="2">
        <f>SUMIFS(DataRegularSeason20242025!$AA$3:$AA$1315,DataRegularSeason20242025!$B$3:$B$1315, "&lt;=" &amp; $A123, DataRegularSeason20242025!$D$3:$D$1315, AG$1)+SUMIFS(DataRegularSeason20242025!$AB$3:$AB$1315,DataRegularSeason20242025!$B$3:$B$1315, "&lt;=" &amp; $A123, DataRegularSeason20242025!$E$3:$E$1315, AG$1)</f>
        <v>74</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48</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45</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57</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62</v>
      </c>
      <c r="J124" s="2">
        <f>SUMIFS(DataRegularSeason20242025!$AA$3:$AA$1315,DataRegularSeason20242025!$B$3:$B$1315, "&lt;=" &amp; $A124, DataRegularSeason20242025!$D$3:$D$1315, J$1)+SUMIFS(DataRegularSeason20242025!$AB$3:$AB$1315,DataRegularSeason20242025!$B$3:$B$1315, "&lt;=" &amp; $A124, DataRegularSeason20242025!$E$3:$E$1315, J$1)</f>
        <v>67</v>
      </c>
      <c r="K124" s="2">
        <f>SUMIFS(DataRegularSeason20242025!$AA$3:$AA$1315,DataRegularSeason20242025!$B$3:$B$1315, "&lt;=" &amp; $A124, DataRegularSeason20242025!$D$3:$D$1315, K$1)+SUMIFS(DataRegularSeason20242025!$AB$3:$AB$1315,DataRegularSeason20242025!$B$3:$B$1315, "&lt;=" &amp; $A124, DataRegularSeason20242025!$E$3:$E$1315, K$1)</f>
        <v>57</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65</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75</v>
      </c>
      <c r="AG124" s="2">
        <f>SUMIFS(DataRegularSeason20242025!$AA$3:$AA$1315,DataRegularSeason20242025!$B$3:$B$1315, "&lt;=" &amp; $A124, DataRegularSeason20242025!$D$3:$D$1315, AG$1)+SUMIFS(DataRegularSeason20242025!$AB$3:$AB$1315,DataRegularSeason20242025!$B$3:$B$1315, "&lt;=" &amp; $A124, DataRegularSeason20242025!$E$3:$E$1315, AG$1)</f>
        <v>74</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48</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45</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57</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62</v>
      </c>
      <c r="J125" s="2">
        <f>SUMIFS(DataRegularSeason20242025!$AA$3:$AA$1315,DataRegularSeason20242025!$B$3:$B$1315, "&lt;=" &amp; $A125, DataRegularSeason20242025!$D$3:$D$1315, J$1)+SUMIFS(DataRegularSeason20242025!$AB$3:$AB$1315,DataRegularSeason20242025!$B$3:$B$1315, "&lt;=" &amp; $A125, DataRegularSeason20242025!$E$3:$E$1315, J$1)</f>
        <v>67</v>
      </c>
      <c r="K125" s="2">
        <f>SUMIFS(DataRegularSeason20242025!$AA$3:$AA$1315,DataRegularSeason20242025!$B$3:$B$1315, "&lt;=" &amp; $A125, DataRegularSeason20242025!$D$3:$D$1315, K$1)+SUMIFS(DataRegularSeason20242025!$AB$3:$AB$1315,DataRegularSeason20242025!$B$3:$B$1315, "&lt;=" &amp; $A125, DataRegularSeason20242025!$E$3:$E$1315, K$1)</f>
        <v>57</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65</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60</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75</v>
      </c>
      <c r="AG125" s="2">
        <f>SUMIFS(DataRegularSeason20242025!$AA$3:$AA$1315,DataRegularSeason20242025!$B$3:$B$1315, "&lt;=" &amp; $A125, DataRegularSeason20242025!$D$3:$D$1315, AG$1)+SUMIFS(DataRegularSeason20242025!$AB$3:$AB$1315,DataRegularSeason20242025!$B$3:$B$1315, "&lt;=" &amp; $A125, DataRegularSeason20242025!$E$3:$E$1315, AG$1)</f>
        <v>74</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48</v>
      </c>
      <c r="C126" s="2">
        <f>SUMIFS(DataRegularSeason20242025!$AA$3:$AA$1315,DataRegularSeason20242025!$B$3:$B$1315, "&lt;=" &amp; $A126, DataRegularSeason20242025!$D$3:$D$1315, C$1)+SUMIFS(DataRegularSeason20242025!$AB$3:$AB$1315,DataRegularSeason20242025!$B$3:$B$1315, "&lt;=" &amp; $A126, DataRegularSeason20242025!$E$3:$E$1315, C$1)</f>
        <v>58</v>
      </c>
      <c r="D126" s="2">
        <f>SUMIFS(DataRegularSeason20242025!$AA$3:$AA$1315,DataRegularSeason20242025!$B$3:$B$1315, "&lt;=" &amp; $A126, DataRegularSeason20242025!$D$3:$D$1315, D$1)+SUMIFS(DataRegularSeason20242025!$AB$3:$AB$1315,DataRegularSeason20242025!$B$3:$B$1315, "&lt;=" &amp; $A126, DataRegularSeason20242025!$E$3:$E$1315, D$1)</f>
        <v>45</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57</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62</v>
      </c>
      <c r="J126" s="2">
        <f>SUMIFS(DataRegularSeason20242025!$AA$3:$AA$1315,DataRegularSeason20242025!$B$3:$B$1315, "&lt;=" &amp; $A126, DataRegularSeason20242025!$D$3:$D$1315, J$1)+SUMIFS(DataRegularSeason20242025!$AB$3:$AB$1315,DataRegularSeason20242025!$B$3:$B$1315, "&lt;=" &amp; $A126, DataRegularSeason20242025!$E$3:$E$1315, J$1)</f>
        <v>67</v>
      </c>
      <c r="K126" s="2">
        <f>SUMIFS(DataRegularSeason20242025!$AA$3:$AA$1315,DataRegularSeason20242025!$B$3:$B$1315, "&lt;=" &amp; $A126, DataRegularSeason20242025!$D$3:$D$1315, K$1)+SUMIFS(DataRegularSeason20242025!$AB$3:$AB$1315,DataRegularSeason20242025!$B$3:$B$1315, "&lt;=" &amp; $A126, DataRegularSeason20242025!$E$3:$E$1315, K$1)</f>
        <v>57</v>
      </c>
      <c r="L126" s="2">
        <f>SUMIFS(DataRegularSeason20242025!$AA$3:$AA$1315,DataRegularSeason20242025!$B$3:$B$1315, "&lt;=" &amp; $A126, DataRegularSeason20242025!$D$3:$D$1315, L$1)+SUMIFS(DataRegularSeason20242025!$AB$3:$AB$1315,DataRegularSeason20242025!$B$3:$B$1315, "&lt;=" &amp; $A126, DataRegularSeason20242025!$E$3:$E$1315, L$1)</f>
        <v>68</v>
      </c>
      <c r="M126" s="2">
        <f>SUMIFS(DataRegularSeason20242025!$AA$3:$AA$1315,DataRegularSeason20242025!$B$3:$B$1315, "&lt;=" &amp; $A126, DataRegularSeason20242025!$D$3:$D$1315, M$1)+SUMIFS(DataRegularSeason20242025!$AB$3:$AB$1315,DataRegularSeason20242025!$B$3:$B$1315, "&lt;=" &amp; $A126, DataRegularSeason20242025!$E$3:$E$1315, M$1)</f>
        <v>65</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64</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55</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60</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52</v>
      </c>
      <c r="X126" s="2">
        <f>SUMIFS(DataRegularSeason20242025!$AA$3:$AA$1315,DataRegularSeason20242025!$B$3:$B$1315, "&lt;=" &amp; $A126, DataRegularSeason20242025!$D$3:$D$1315, X$1)+SUMIFS(DataRegularSeason20242025!$AB$3:$AB$1315,DataRegularSeason20242025!$B$3:$B$1315, "&lt;=" &amp; $A126, DataRegularSeason20242025!$E$3:$E$1315, X$1)</f>
        <v>49</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58</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51</v>
      </c>
      <c r="AD126" s="2">
        <f>SUMIFS(DataRegularSeason20242025!$AA$3:$AA$1315,DataRegularSeason20242025!$B$3:$B$1315, "&lt;=" &amp; $A126, DataRegularSeason20242025!$D$3:$D$1315, AD$1)+SUMIFS(DataRegularSeason20242025!$AB$3:$AB$1315,DataRegularSeason20242025!$B$3:$B$1315, "&lt;=" &amp; $A126, DataRegularSeason20242025!$E$3:$E$1315, AD$1)</f>
        <v>56</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75</v>
      </c>
      <c r="AG126" s="2">
        <f>SUMIFS(DataRegularSeason20242025!$AA$3:$AA$1315,DataRegularSeason20242025!$B$3:$B$1315, "&lt;=" &amp; $A126, DataRegularSeason20242025!$D$3:$D$1315, AG$1)+SUMIFS(DataRegularSeason20242025!$AB$3:$AB$1315,DataRegularSeason20242025!$B$3:$B$1315, "&lt;=" &amp; $A126, DataRegularSeason20242025!$E$3:$E$1315, AG$1)</f>
        <v>74</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48</v>
      </c>
      <c r="C127" s="2">
        <f>SUMIFS(DataRegularSeason20242025!$AA$3:$AA$1315,DataRegularSeason20242025!$B$3:$B$1315, "&lt;=" &amp; $A127, DataRegularSeason20242025!$D$3:$D$1315, C$1)+SUMIFS(DataRegularSeason20242025!$AB$3:$AB$1315,DataRegularSeason20242025!$B$3:$B$1315, "&lt;=" &amp; $A127, DataRegularSeason20242025!$E$3:$E$1315, C$1)</f>
        <v>58</v>
      </c>
      <c r="D127" s="2">
        <f>SUMIFS(DataRegularSeason20242025!$AA$3:$AA$1315,DataRegularSeason20242025!$B$3:$B$1315, "&lt;=" &amp; $A127, DataRegularSeason20242025!$D$3:$D$1315, D$1)+SUMIFS(DataRegularSeason20242025!$AB$3:$AB$1315,DataRegularSeason20242025!$B$3:$B$1315, "&lt;=" &amp; $A127, DataRegularSeason20242025!$E$3:$E$1315, D$1)</f>
        <v>45</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57</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62</v>
      </c>
      <c r="J127" s="2">
        <f>SUMIFS(DataRegularSeason20242025!$AA$3:$AA$1315,DataRegularSeason20242025!$B$3:$B$1315, "&lt;=" &amp; $A127, DataRegularSeason20242025!$D$3:$D$1315, J$1)+SUMIFS(DataRegularSeason20242025!$AB$3:$AB$1315,DataRegularSeason20242025!$B$3:$B$1315, "&lt;=" &amp; $A127, DataRegularSeason20242025!$E$3:$E$1315, J$1)</f>
        <v>67</v>
      </c>
      <c r="K127" s="2">
        <f>SUMIFS(DataRegularSeason20242025!$AA$3:$AA$1315,DataRegularSeason20242025!$B$3:$B$1315, "&lt;=" &amp; $A127, DataRegularSeason20242025!$D$3:$D$1315, K$1)+SUMIFS(DataRegularSeason20242025!$AB$3:$AB$1315,DataRegularSeason20242025!$B$3:$B$1315, "&lt;=" &amp; $A127, DataRegularSeason20242025!$E$3:$E$1315, K$1)</f>
        <v>57</v>
      </c>
      <c r="L127" s="2">
        <f>SUMIFS(DataRegularSeason20242025!$AA$3:$AA$1315,DataRegularSeason20242025!$B$3:$B$1315, "&lt;=" &amp; $A127, DataRegularSeason20242025!$D$3:$D$1315, L$1)+SUMIFS(DataRegularSeason20242025!$AB$3:$AB$1315,DataRegularSeason20242025!$B$3:$B$1315, "&lt;=" &amp; $A127, DataRegularSeason20242025!$E$3:$E$1315, L$1)</f>
        <v>68</v>
      </c>
      <c r="M127" s="2">
        <f>SUMIFS(DataRegularSeason20242025!$AA$3:$AA$1315,DataRegularSeason20242025!$B$3:$B$1315, "&lt;=" &amp; $A127, DataRegularSeason20242025!$D$3:$D$1315, M$1)+SUMIFS(DataRegularSeason20242025!$AB$3:$AB$1315,DataRegularSeason20242025!$B$3:$B$1315, "&lt;=" &amp; $A127, DataRegularSeason20242025!$E$3:$E$1315, M$1)</f>
        <v>65</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64</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55</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60</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52</v>
      </c>
      <c r="X127" s="2">
        <f>SUMIFS(DataRegularSeason20242025!$AA$3:$AA$1315,DataRegularSeason20242025!$B$3:$B$1315, "&lt;=" &amp; $A127, DataRegularSeason20242025!$D$3:$D$1315, X$1)+SUMIFS(DataRegularSeason20242025!$AB$3:$AB$1315,DataRegularSeason20242025!$B$3:$B$1315, "&lt;=" &amp; $A127, DataRegularSeason20242025!$E$3:$E$1315, X$1)</f>
        <v>49</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58</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51</v>
      </c>
      <c r="AD127" s="2">
        <f>SUMIFS(DataRegularSeason20242025!$AA$3:$AA$1315,DataRegularSeason20242025!$B$3:$B$1315, "&lt;=" &amp; $A127, DataRegularSeason20242025!$D$3:$D$1315, AD$1)+SUMIFS(DataRegularSeason20242025!$AB$3:$AB$1315,DataRegularSeason20242025!$B$3:$B$1315, "&lt;=" &amp; $A127, DataRegularSeason20242025!$E$3:$E$1315, AD$1)</f>
        <v>56</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75</v>
      </c>
      <c r="AG127" s="2">
        <f>SUMIFS(DataRegularSeason20242025!$AA$3:$AA$1315,DataRegularSeason20242025!$B$3:$B$1315, "&lt;=" &amp; $A127, DataRegularSeason20242025!$D$3:$D$1315, AG$1)+SUMIFS(DataRegularSeason20242025!$AB$3:$AB$1315,DataRegularSeason20242025!$B$3:$B$1315, "&lt;=" &amp; $A127, DataRegularSeason20242025!$E$3:$E$1315, AG$1)</f>
        <v>74</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48</v>
      </c>
      <c r="C128" s="2">
        <f>SUMIFS(DataRegularSeason20242025!$AA$3:$AA$1315,DataRegularSeason20242025!$B$3:$B$1315, "&lt;=" &amp; $A128, DataRegularSeason20242025!$D$3:$D$1315, C$1)+SUMIFS(DataRegularSeason20242025!$AB$3:$AB$1315,DataRegularSeason20242025!$B$3:$B$1315, "&lt;=" &amp; $A128, DataRegularSeason20242025!$E$3:$E$1315, C$1)</f>
        <v>58</v>
      </c>
      <c r="D128" s="2">
        <f>SUMIFS(DataRegularSeason20242025!$AA$3:$AA$1315,DataRegularSeason20242025!$B$3:$B$1315, "&lt;=" &amp; $A128, DataRegularSeason20242025!$D$3:$D$1315, D$1)+SUMIFS(DataRegularSeason20242025!$AB$3:$AB$1315,DataRegularSeason20242025!$B$3:$B$1315, "&lt;=" &amp; $A128, DataRegularSeason20242025!$E$3:$E$1315, D$1)</f>
        <v>45</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57</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62</v>
      </c>
      <c r="J128" s="2">
        <f>SUMIFS(DataRegularSeason20242025!$AA$3:$AA$1315,DataRegularSeason20242025!$B$3:$B$1315, "&lt;=" &amp; $A128, DataRegularSeason20242025!$D$3:$D$1315, J$1)+SUMIFS(DataRegularSeason20242025!$AB$3:$AB$1315,DataRegularSeason20242025!$B$3:$B$1315, "&lt;=" &amp; $A128, DataRegularSeason20242025!$E$3:$E$1315, J$1)</f>
        <v>67</v>
      </c>
      <c r="K128" s="2">
        <f>SUMIFS(DataRegularSeason20242025!$AA$3:$AA$1315,DataRegularSeason20242025!$B$3:$B$1315, "&lt;=" &amp; $A128, DataRegularSeason20242025!$D$3:$D$1315, K$1)+SUMIFS(DataRegularSeason20242025!$AB$3:$AB$1315,DataRegularSeason20242025!$B$3:$B$1315, "&lt;=" &amp; $A128, DataRegularSeason20242025!$E$3:$E$1315, K$1)</f>
        <v>57</v>
      </c>
      <c r="L128" s="2">
        <f>SUMIFS(DataRegularSeason20242025!$AA$3:$AA$1315,DataRegularSeason20242025!$B$3:$B$1315, "&lt;=" &amp; $A128, DataRegularSeason20242025!$D$3:$D$1315, L$1)+SUMIFS(DataRegularSeason20242025!$AB$3:$AB$1315,DataRegularSeason20242025!$B$3:$B$1315, "&lt;=" &amp; $A128, DataRegularSeason20242025!$E$3:$E$1315, L$1)</f>
        <v>68</v>
      </c>
      <c r="M128" s="2">
        <f>SUMIFS(DataRegularSeason20242025!$AA$3:$AA$1315,DataRegularSeason20242025!$B$3:$B$1315, "&lt;=" &amp; $A128, DataRegularSeason20242025!$D$3:$D$1315, M$1)+SUMIFS(DataRegularSeason20242025!$AB$3:$AB$1315,DataRegularSeason20242025!$B$3:$B$1315, "&lt;=" &amp; $A128, DataRegularSeason20242025!$E$3:$E$1315, M$1)</f>
        <v>65</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64</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55</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60</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52</v>
      </c>
      <c r="X128" s="2">
        <f>SUMIFS(DataRegularSeason20242025!$AA$3:$AA$1315,DataRegularSeason20242025!$B$3:$B$1315, "&lt;=" &amp; $A128, DataRegularSeason20242025!$D$3:$D$1315, X$1)+SUMIFS(DataRegularSeason20242025!$AB$3:$AB$1315,DataRegularSeason20242025!$B$3:$B$1315, "&lt;=" &amp; $A128, DataRegularSeason20242025!$E$3:$E$1315, X$1)</f>
        <v>49</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58</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51</v>
      </c>
      <c r="AD128" s="2">
        <f>SUMIFS(DataRegularSeason20242025!$AA$3:$AA$1315,DataRegularSeason20242025!$B$3:$B$1315, "&lt;=" &amp; $A128, DataRegularSeason20242025!$D$3:$D$1315, AD$1)+SUMIFS(DataRegularSeason20242025!$AB$3:$AB$1315,DataRegularSeason20242025!$B$3:$B$1315, "&lt;=" &amp; $A128, DataRegularSeason20242025!$E$3:$E$1315, AD$1)</f>
        <v>56</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75</v>
      </c>
      <c r="AG128" s="2">
        <f>SUMIFS(DataRegularSeason20242025!$AA$3:$AA$1315,DataRegularSeason20242025!$B$3:$B$1315, "&lt;=" &amp; $A128, DataRegularSeason20242025!$D$3:$D$1315, AG$1)+SUMIFS(DataRegularSeason20242025!$AB$3:$AB$1315,DataRegularSeason20242025!$B$3:$B$1315, "&lt;=" &amp; $A128, DataRegularSeason20242025!$E$3:$E$1315, AG$1)</f>
        <v>74</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48</v>
      </c>
      <c r="C129" s="2">
        <f>SUMIFS(DataRegularSeason20242025!$AA$3:$AA$1315,DataRegularSeason20242025!$B$3:$B$1315, "&lt;=" &amp; $A129, DataRegularSeason20242025!$D$3:$D$1315, C$1)+SUMIFS(DataRegularSeason20242025!$AB$3:$AB$1315,DataRegularSeason20242025!$B$3:$B$1315, "&lt;=" &amp; $A129, DataRegularSeason20242025!$E$3:$E$1315, C$1)</f>
        <v>58</v>
      </c>
      <c r="D129" s="2">
        <f>SUMIFS(DataRegularSeason20242025!$AA$3:$AA$1315,DataRegularSeason20242025!$B$3:$B$1315, "&lt;=" &amp; $A129, DataRegularSeason20242025!$D$3:$D$1315, D$1)+SUMIFS(DataRegularSeason20242025!$AB$3:$AB$1315,DataRegularSeason20242025!$B$3:$B$1315, "&lt;=" &amp; $A129, DataRegularSeason20242025!$E$3:$E$1315, D$1)</f>
        <v>45</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57</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62</v>
      </c>
      <c r="J129" s="2">
        <f>SUMIFS(DataRegularSeason20242025!$AA$3:$AA$1315,DataRegularSeason20242025!$B$3:$B$1315, "&lt;=" &amp; $A129, DataRegularSeason20242025!$D$3:$D$1315, J$1)+SUMIFS(DataRegularSeason20242025!$AB$3:$AB$1315,DataRegularSeason20242025!$B$3:$B$1315, "&lt;=" &amp; $A129, DataRegularSeason20242025!$E$3:$E$1315, J$1)</f>
        <v>67</v>
      </c>
      <c r="K129" s="2">
        <f>SUMIFS(DataRegularSeason20242025!$AA$3:$AA$1315,DataRegularSeason20242025!$B$3:$B$1315, "&lt;=" &amp; $A129, DataRegularSeason20242025!$D$3:$D$1315, K$1)+SUMIFS(DataRegularSeason20242025!$AB$3:$AB$1315,DataRegularSeason20242025!$B$3:$B$1315, "&lt;=" &amp; $A129, DataRegularSeason20242025!$E$3:$E$1315, K$1)</f>
        <v>57</v>
      </c>
      <c r="L129" s="2">
        <f>SUMIFS(DataRegularSeason20242025!$AA$3:$AA$1315,DataRegularSeason20242025!$B$3:$B$1315, "&lt;=" &amp; $A129, DataRegularSeason20242025!$D$3:$D$1315, L$1)+SUMIFS(DataRegularSeason20242025!$AB$3:$AB$1315,DataRegularSeason20242025!$B$3:$B$1315, "&lt;=" &amp; $A129, DataRegularSeason20242025!$E$3:$E$1315, L$1)</f>
        <v>68</v>
      </c>
      <c r="M129" s="2">
        <f>SUMIFS(DataRegularSeason20242025!$AA$3:$AA$1315,DataRegularSeason20242025!$B$3:$B$1315, "&lt;=" &amp; $A129, DataRegularSeason20242025!$D$3:$D$1315, M$1)+SUMIFS(DataRegularSeason20242025!$AB$3:$AB$1315,DataRegularSeason20242025!$B$3:$B$1315, "&lt;=" &amp; $A129, DataRegularSeason20242025!$E$3:$E$1315, M$1)</f>
        <v>65</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64</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55</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60</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52</v>
      </c>
      <c r="X129" s="2">
        <f>SUMIFS(DataRegularSeason20242025!$AA$3:$AA$1315,DataRegularSeason20242025!$B$3:$B$1315, "&lt;=" &amp; $A129, DataRegularSeason20242025!$D$3:$D$1315, X$1)+SUMIFS(DataRegularSeason20242025!$AB$3:$AB$1315,DataRegularSeason20242025!$B$3:$B$1315, "&lt;=" &amp; $A129, DataRegularSeason20242025!$E$3:$E$1315, X$1)</f>
        <v>49</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58</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51</v>
      </c>
      <c r="AD129" s="2">
        <f>SUMIFS(DataRegularSeason20242025!$AA$3:$AA$1315,DataRegularSeason20242025!$B$3:$B$1315, "&lt;=" &amp; $A129, DataRegularSeason20242025!$D$3:$D$1315, AD$1)+SUMIFS(DataRegularSeason20242025!$AB$3:$AB$1315,DataRegularSeason20242025!$B$3:$B$1315, "&lt;=" &amp; $A129, DataRegularSeason20242025!$E$3:$E$1315, AD$1)</f>
        <v>56</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75</v>
      </c>
      <c r="AG129" s="2">
        <f>SUMIFS(DataRegularSeason20242025!$AA$3:$AA$1315,DataRegularSeason20242025!$B$3:$B$1315, "&lt;=" &amp; $A129, DataRegularSeason20242025!$D$3:$D$1315, AG$1)+SUMIFS(DataRegularSeason20242025!$AB$3:$AB$1315,DataRegularSeason20242025!$B$3:$B$1315, "&lt;=" &amp; $A129, DataRegularSeason20242025!$E$3:$E$1315, AG$1)</f>
        <v>74</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48</v>
      </c>
      <c r="C130" s="2">
        <f>SUMIFS(DataRegularSeason20242025!$AA$3:$AA$1315,DataRegularSeason20242025!$B$3:$B$1315, "&lt;=" &amp; $A130, DataRegularSeason20242025!$D$3:$D$1315, C$1)+SUMIFS(DataRegularSeason20242025!$AB$3:$AB$1315,DataRegularSeason20242025!$B$3:$B$1315, "&lt;=" &amp; $A130, DataRegularSeason20242025!$E$3:$E$1315, C$1)</f>
        <v>58</v>
      </c>
      <c r="D130" s="2">
        <f>SUMIFS(DataRegularSeason20242025!$AA$3:$AA$1315,DataRegularSeason20242025!$B$3:$B$1315, "&lt;=" &amp; $A130, DataRegularSeason20242025!$D$3:$D$1315, D$1)+SUMIFS(DataRegularSeason20242025!$AB$3:$AB$1315,DataRegularSeason20242025!$B$3:$B$1315, "&lt;=" &amp; $A130, DataRegularSeason20242025!$E$3:$E$1315, D$1)</f>
        <v>45</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57</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62</v>
      </c>
      <c r="J130" s="2">
        <f>SUMIFS(DataRegularSeason20242025!$AA$3:$AA$1315,DataRegularSeason20242025!$B$3:$B$1315, "&lt;=" &amp; $A130, DataRegularSeason20242025!$D$3:$D$1315, J$1)+SUMIFS(DataRegularSeason20242025!$AB$3:$AB$1315,DataRegularSeason20242025!$B$3:$B$1315, "&lt;=" &amp; $A130, DataRegularSeason20242025!$E$3:$E$1315, J$1)</f>
        <v>67</v>
      </c>
      <c r="K130" s="2">
        <f>SUMIFS(DataRegularSeason20242025!$AA$3:$AA$1315,DataRegularSeason20242025!$B$3:$B$1315, "&lt;=" &amp; $A130, DataRegularSeason20242025!$D$3:$D$1315, K$1)+SUMIFS(DataRegularSeason20242025!$AB$3:$AB$1315,DataRegularSeason20242025!$B$3:$B$1315, "&lt;=" &amp; $A130, DataRegularSeason20242025!$E$3:$E$1315, K$1)</f>
        <v>57</v>
      </c>
      <c r="L130" s="2">
        <f>SUMIFS(DataRegularSeason20242025!$AA$3:$AA$1315,DataRegularSeason20242025!$B$3:$B$1315, "&lt;=" &amp; $A130, DataRegularSeason20242025!$D$3:$D$1315, L$1)+SUMIFS(DataRegularSeason20242025!$AB$3:$AB$1315,DataRegularSeason20242025!$B$3:$B$1315, "&lt;=" &amp; $A130, DataRegularSeason20242025!$E$3:$E$1315, L$1)</f>
        <v>68</v>
      </c>
      <c r="M130" s="2">
        <f>SUMIFS(DataRegularSeason20242025!$AA$3:$AA$1315,DataRegularSeason20242025!$B$3:$B$1315, "&lt;=" &amp; $A130, DataRegularSeason20242025!$D$3:$D$1315, M$1)+SUMIFS(DataRegularSeason20242025!$AB$3:$AB$1315,DataRegularSeason20242025!$B$3:$B$1315, "&lt;=" &amp; $A130, DataRegularSeason20242025!$E$3:$E$1315, M$1)</f>
        <v>65</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64</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55</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60</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52</v>
      </c>
      <c r="X130" s="2">
        <f>SUMIFS(DataRegularSeason20242025!$AA$3:$AA$1315,DataRegularSeason20242025!$B$3:$B$1315, "&lt;=" &amp; $A130, DataRegularSeason20242025!$D$3:$D$1315, X$1)+SUMIFS(DataRegularSeason20242025!$AB$3:$AB$1315,DataRegularSeason20242025!$B$3:$B$1315, "&lt;=" &amp; $A130, DataRegularSeason20242025!$E$3:$E$1315, X$1)</f>
        <v>49</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58</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51</v>
      </c>
      <c r="AD130" s="2">
        <f>SUMIFS(DataRegularSeason20242025!$AA$3:$AA$1315,DataRegularSeason20242025!$B$3:$B$1315, "&lt;=" &amp; $A130, DataRegularSeason20242025!$D$3:$D$1315, AD$1)+SUMIFS(DataRegularSeason20242025!$AB$3:$AB$1315,DataRegularSeason20242025!$B$3:$B$1315, "&lt;=" &amp; $A130, DataRegularSeason20242025!$E$3:$E$1315, AD$1)</f>
        <v>56</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75</v>
      </c>
      <c r="AG130" s="2">
        <f>SUMIFS(DataRegularSeason20242025!$AA$3:$AA$1315,DataRegularSeason20242025!$B$3:$B$1315, "&lt;=" &amp; $A130, DataRegularSeason20242025!$D$3:$D$1315, AG$1)+SUMIFS(DataRegularSeason20242025!$AB$3:$AB$1315,DataRegularSeason20242025!$B$3:$B$1315, "&lt;=" &amp; $A130, DataRegularSeason20242025!$E$3:$E$1315, AG$1)</f>
        <v>74</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48</v>
      </c>
      <c r="C131" s="2">
        <f>SUMIFS(DataRegularSeason20242025!$AA$3:$AA$1315,DataRegularSeason20242025!$B$3:$B$1315, "&lt;=" &amp; $A131, DataRegularSeason20242025!$D$3:$D$1315, C$1)+SUMIFS(DataRegularSeason20242025!$AB$3:$AB$1315,DataRegularSeason20242025!$B$3:$B$1315, "&lt;=" &amp; $A131, DataRegularSeason20242025!$E$3:$E$1315, C$1)</f>
        <v>58</v>
      </c>
      <c r="D131" s="2">
        <f>SUMIFS(DataRegularSeason20242025!$AA$3:$AA$1315,DataRegularSeason20242025!$B$3:$B$1315, "&lt;=" &amp; $A131, DataRegularSeason20242025!$D$3:$D$1315, D$1)+SUMIFS(DataRegularSeason20242025!$AB$3:$AB$1315,DataRegularSeason20242025!$B$3:$B$1315, "&lt;=" &amp; $A131, DataRegularSeason20242025!$E$3:$E$1315, D$1)</f>
        <v>45</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57</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62</v>
      </c>
      <c r="J131" s="2">
        <f>SUMIFS(DataRegularSeason20242025!$AA$3:$AA$1315,DataRegularSeason20242025!$B$3:$B$1315, "&lt;=" &amp; $A131, DataRegularSeason20242025!$D$3:$D$1315, J$1)+SUMIFS(DataRegularSeason20242025!$AB$3:$AB$1315,DataRegularSeason20242025!$B$3:$B$1315, "&lt;=" &amp; $A131, DataRegularSeason20242025!$E$3:$E$1315, J$1)</f>
        <v>67</v>
      </c>
      <c r="K131" s="2">
        <f>SUMIFS(DataRegularSeason20242025!$AA$3:$AA$1315,DataRegularSeason20242025!$B$3:$B$1315, "&lt;=" &amp; $A131, DataRegularSeason20242025!$D$3:$D$1315, K$1)+SUMIFS(DataRegularSeason20242025!$AB$3:$AB$1315,DataRegularSeason20242025!$B$3:$B$1315, "&lt;=" &amp; $A131, DataRegularSeason20242025!$E$3:$E$1315, K$1)</f>
        <v>57</v>
      </c>
      <c r="L131" s="2">
        <f>SUMIFS(DataRegularSeason20242025!$AA$3:$AA$1315,DataRegularSeason20242025!$B$3:$B$1315, "&lt;=" &amp; $A131, DataRegularSeason20242025!$D$3:$D$1315, L$1)+SUMIFS(DataRegularSeason20242025!$AB$3:$AB$1315,DataRegularSeason20242025!$B$3:$B$1315, "&lt;=" &amp; $A131, DataRegularSeason20242025!$E$3:$E$1315, L$1)</f>
        <v>68</v>
      </c>
      <c r="M131" s="2">
        <f>SUMIFS(DataRegularSeason20242025!$AA$3:$AA$1315,DataRegularSeason20242025!$B$3:$B$1315, "&lt;=" &amp; $A131, DataRegularSeason20242025!$D$3:$D$1315, M$1)+SUMIFS(DataRegularSeason20242025!$AB$3:$AB$1315,DataRegularSeason20242025!$B$3:$B$1315, "&lt;=" &amp; $A131, DataRegularSeason20242025!$E$3:$E$1315, M$1)</f>
        <v>65</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64</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55</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60</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52</v>
      </c>
      <c r="X131" s="2">
        <f>SUMIFS(DataRegularSeason20242025!$AA$3:$AA$1315,DataRegularSeason20242025!$B$3:$B$1315, "&lt;=" &amp; $A131, DataRegularSeason20242025!$D$3:$D$1315, X$1)+SUMIFS(DataRegularSeason20242025!$AB$3:$AB$1315,DataRegularSeason20242025!$B$3:$B$1315, "&lt;=" &amp; $A131, DataRegularSeason20242025!$E$3:$E$1315, X$1)</f>
        <v>49</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58</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51</v>
      </c>
      <c r="AD131" s="2">
        <f>SUMIFS(DataRegularSeason20242025!$AA$3:$AA$1315,DataRegularSeason20242025!$B$3:$B$1315, "&lt;=" &amp; $A131, DataRegularSeason20242025!$D$3:$D$1315, AD$1)+SUMIFS(DataRegularSeason20242025!$AB$3:$AB$1315,DataRegularSeason20242025!$B$3:$B$1315, "&lt;=" &amp; $A131, DataRegularSeason20242025!$E$3:$E$1315, AD$1)</f>
        <v>56</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75</v>
      </c>
      <c r="AG131" s="2">
        <f>SUMIFS(DataRegularSeason20242025!$AA$3:$AA$1315,DataRegularSeason20242025!$B$3:$B$1315, "&lt;=" &amp; $A131, DataRegularSeason20242025!$D$3:$D$1315, AG$1)+SUMIFS(DataRegularSeason20242025!$AB$3:$AB$1315,DataRegularSeason20242025!$B$3:$B$1315, "&lt;=" &amp; $A131, DataRegularSeason20242025!$E$3:$E$1315, AG$1)</f>
        <v>74</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48</v>
      </c>
      <c r="C132" s="2">
        <f>SUMIFS(DataRegularSeason20242025!$AA$3:$AA$1315,DataRegularSeason20242025!$B$3:$B$1315, "&lt;=" &amp; $A132, DataRegularSeason20242025!$D$3:$D$1315, C$1)+SUMIFS(DataRegularSeason20242025!$AB$3:$AB$1315,DataRegularSeason20242025!$B$3:$B$1315, "&lt;=" &amp; $A132, DataRegularSeason20242025!$E$3:$E$1315, C$1)</f>
        <v>58</v>
      </c>
      <c r="D132" s="2">
        <f>SUMIFS(DataRegularSeason20242025!$AA$3:$AA$1315,DataRegularSeason20242025!$B$3:$B$1315, "&lt;=" &amp; $A132, DataRegularSeason20242025!$D$3:$D$1315, D$1)+SUMIFS(DataRegularSeason20242025!$AB$3:$AB$1315,DataRegularSeason20242025!$B$3:$B$1315, "&lt;=" &amp; $A132, DataRegularSeason20242025!$E$3:$E$1315, D$1)</f>
        <v>45</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57</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62</v>
      </c>
      <c r="J132" s="2">
        <f>SUMIFS(DataRegularSeason20242025!$AA$3:$AA$1315,DataRegularSeason20242025!$B$3:$B$1315, "&lt;=" &amp; $A132, DataRegularSeason20242025!$D$3:$D$1315, J$1)+SUMIFS(DataRegularSeason20242025!$AB$3:$AB$1315,DataRegularSeason20242025!$B$3:$B$1315, "&lt;=" &amp; $A132, DataRegularSeason20242025!$E$3:$E$1315, J$1)</f>
        <v>67</v>
      </c>
      <c r="K132" s="2">
        <f>SUMIFS(DataRegularSeason20242025!$AA$3:$AA$1315,DataRegularSeason20242025!$B$3:$B$1315, "&lt;=" &amp; $A132, DataRegularSeason20242025!$D$3:$D$1315, K$1)+SUMIFS(DataRegularSeason20242025!$AB$3:$AB$1315,DataRegularSeason20242025!$B$3:$B$1315, "&lt;=" &amp; $A132, DataRegularSeason20242025!$E$3:$E$1315, K$1)</f>
        <v>57</v>
      </c>
      <c r="L132" s="2">
        <f>SUMIFS(DataRegularSeason20242025!$AA$3:$AA$1315,DataRegularSeason20242025!$B$3:$B$1315, "&lt;=" &amp; $A132, DataRegularSeason20242025!$D$3:$D$1315, L$1)+SUMIFS(DataRegularSeason20242025!$AB$3:$AB$1315,DataRegularSeason20242025!$B$3:$B$1315, "&lt;=" &amp; $A132, DataRegularSeason20242025!$E$3:$E$1315, L$1)</f>
        <v>68</v>
      </c>
      <c r="M132" s="2">
        <f>SUMIFS(DataRegularSeason20242025!$AA$3:$AA$1315,DataRegularSeason20242025!$B$3:$B$1315, "&lt;=" &amp; $A132, DataRegularSeason20242025!$D$3:$D$1315, M$1)+SUMIFS(DataRegularSeason20242025!$AB$3:$AB$1315,DataRegularSeason20242025!$B$3:$B$1315, "&lt;=" &amp; $A132, DataRegularSeason20242025!$E$3:$E$1315, M$1)</f>
        <v>65</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64</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55</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60</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52</v>
      </c>
      <c r="X132" s="2">
        <f>SUMIFS(DataRegularSeason20242025!$AA$3:$AA$1315,DataRegularSeason20242025!$B$3:$B$1315, "&lt;=" &amp; $A132, DataRegularSeason20242025!$D$3:$D$1315, X$1)+SUMIFS(DataRegularSeason20242025!$AB$3:$AB$1315,DataRegularSeason20242025!$B$3:$B$1315, "&lt;=" &amp; $A132, DataRegularSeason20242025!$E$3:$E$1315, X$1)</f>
        <v>49</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58</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51</v>
      </c>
      <c r="AD132" s="2">
        <f>SUMIFS(DataRegularSeason20242025!$AA$3:$AA$1315,DataRegularSeason20242025!$B$3:$B$1315, "&lt;=" &amp; $A132, DataRegularSeason20242025!$D$3:$D$1315, AD$1)+SUMIFS(DataRegularSeason20242025!$AB$3:$AB$1315,DataRegularSeason20242025!$B$3:$B$1315, "&lt;=" &amp; $A132, DataRegularSeason20242025!$E$3:$E$1315, AD$1)</f>
        <v>56</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75</v>
      </c>
      <c r="AG132" s="2">
        <f>SUMIFS(DataRegularSeason20242025!$AA$3:$AA$1315,DataRegularSeason20242025!$B$3:$B$1315, "&lt;=" &amp; $A132, DataRegularSeason20242025!$D$3:$D$1315, AG$1)+SUMIFS(DataRegularSeason20242025!$AB$3:$AB$1315,DataRegularSeason20242025!$B$3:$B$1315, "&lt;=" &amp; $A132, DataRegularSeason20242025!$E$3:$E$1315, AG$1)</f>
        <v>74</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48</v>
      </c>
      <c r="C133" s="2">
        <f>SUMIFS(DataRegularSeason20242025!$AA$3:$AA$1315,DataRegularSeason20242025!$B$3:$B$1315, "&lt;=" &amp; $A133, DataRegularSeason20242025!$D$3:$D$1315, C$1)+SUMIFS(DataRegularSeason20242025!$AB$3:$AB$1315,DataRegularSeason20242025!$B$3:$B$1315, "&lt;=" &amp; $A133, DataRegularSeason20242025!$E$3:$E$1315, C$1)</f>
        <v>58</v>
      </c>
      <c r="D133" s="2">
        <f>SUMIFS(DataRegularSeason20242025!$AA$3:$AA$1315,DataRegularSeason20242025!$B$3:$B$1315, "&lt;=" &amp; $A133, DataRegularSeason20242025!$D$3:$D$1315, D$1)+SUMIFS(DataRegularSeason20242025!$AB$3:$AB$1315,DataRegularSeason20242025!$B$3:$B$1315, "&lt;=" &amp; $A133, DataRegularSeason20242025!$E$3:$E$1315, D$1)</f>
        <v>45</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57</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62</v>
      </c>
      <c r="J133" s="2">
        <f>SUMIFS(DataRegularSeason20242025!$AA$3:$AA$1315,DataRegularSeason20242025!$B$3:$B$1315, "&lt;=" &amp; $A133, DataRegularSeason20242025!$D$3:$D$1315, J$1)+SUMIFS(DataRegularSeason20242025!$AB$3:$AB$1315,DataRegularSeason20242025!$B$3:$B$1315, "&lt;=" &amp; $A133, DataRegularSeason20242025!$E$3:$E$1315, J$1)</f>
        <v>67</v>
      </c>
      <c r="K133" s="2">
        <f>SUMIFS(DataRegularSeason20242025!$AA$3:$AA$1315,DataRegularSeason20242025!$B$3:$B$1315, "&lt;=" &amp; $A133, DataRegularSeason20242025!$D$3:$D$1315, K$1)+SUMIFS(DataRegularSeason20242025!$AB$3:$AB$1315,DataRegularSeason20242025!$B$3:$B$1315, "&lt;=" &amp; $A133, DataRegularSeason20242025!$E$3:$E$1315, K$1)</f>
        <v>57</v>
      </c>
      <c r="L133" s="2">
        <f>SUMIFS(DataRegularSeason20242025!$AA$3:$AA$1315,DataRegularSeason20242025!$B$3:$B$1315, "&lt;=" &amp; $A133, DataRegularSeason20242025!$D$3:$D$1315, L$1)+SUMIFS(DataRegularSeason20242025!$AB$3:$AB$1315,DataRegularSeason20242025!$B$3:$B$1315, "&lt;=" &amp; $A133, DataRegularSeason20242025!$E$3:$E$1315, L$1)</f>
        <v>68</v>
      </c>
      <c r="M133" s="2">
        <f>SUMIFS(DataRegularSeason20242025!$AA$3:$AA$1315,DataRegularSeason20242025!$B$3:$B$1315, "&lt;=" &amp; $A133, DataRegularSeason20242025!$D$3:$D$1315, M$1)+SUMIFS(DataRegularSeason20242025!$AB$3:$AB$1315,DataRegularSeason20242025!$B$3:$B$1315, "&lt;=" &amp; $A133, DataRegularSeason20242025!$E$3:$E$1315, M$1)</f>
        <v>65</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64</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55</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60</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52</v>
      </c>
      <c r="X133" s="2">
        <f>SUMIFS(DataRegularSeason20242025!$AA$3:$AA$1315,DataRegularSeason20242025!$B$3:$B$1315, "&lt;=" &amp; $A133, DataRegularSeason20242025!$D$3:$D$1315, X$1)+SUMIFS(DataRegularSeason20242025!$AB$3:$AB$1315,DataRegularSeason20242025!$B$3:$B$1315, "&lt;=" &amp; $A133, DataRegularSeason20242025!$E$3:$E$1315, X$1)</f>
        <v>49</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58</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51</v>
      </c>
      <c r="AD133" s="2">
        <f>SUMIFS(DataRegularSeason20242025!$AA$3:$AA$1315,DataRegularSeason20242025!$B$3:$B$1315, "&lt;=" &amp; $A133, DataRegularSeason20242025!$D$3:$D$1315, AD$1)+SUMIFS(DataRegularSeason20242025!$AB$3:$AB$1315,DataRegularSeason20242025!$B$3:$B$1315, "&lt;=" &amp; $A133, DataRegularSeason20242025!$E$3:$E$1315, AD$1)</f>
        <v>56</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75</v>
      </c>
      <c r="AG133" s="2">
        <f>SUMIFS(DataRegularSeason20242025!$AA$3:$AA$1315,DataRegularSeason20242025!$B$3:$B$1315, "&lt;=" &amp; $A133, DataRegularSeason20242025!$D$3:$D$1315, AG$1)+SUMIFS(DataRegularSeason20242025!$AB$3:$AB$1315,DataRegularSeason20242025!$B$3:$B$1315, "&lt;=" &amp; $A133, DataRegularSeason20242025!$E$3:$E$1315, AG$1)</f>
        <v>74</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48</v>
      </c>
      <c r="C134" s="2">
        <f>SUMIFS(DataRegularSeason20242025!$AA$3:$AA$1315,DataRegularSeason20242025!$B$3:$B$1315, "&lt;=" &amp; $A134, DataRegularSeason20242025!$D$3:$D$1315, C$1)+SUMIFS(DataRegularSeason20242025!$AB$3:$AB$1315,DataRegularSeason20242025!$B$3:$B$1315, "&lt;=" &amp; $A134, DataRegularSeason20242025!$E$3:$E$1315, C$1)</f>
        <v>58</v>
      </c>
      <c r="D134" s="2">
        <f>SUMIFS(DataRegularSeason20242025!$AA$3:$AA$1315,DataRegularSeason20242025!$B$3:$B$1315, "&lt;=" &amp; $A134, DataRegularSeason20242025!$D$3:$D$1315, D$1)+SUMIFS(DataRegularSeason20242025!$AB$3:$AB$1315,DataRegularSeason20242025!$B$3:$B$1315, "&lt;=" &amp; $A134, DataRegularSeason20242025!$E$3:$E$1315, D$1)</f>
        <v>45</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57</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62</v>
      </c>
      <c r="J134" s="2">
        <f>SUMIFS(DataRegularSeason20242025!$AA$3:$AA$1315,DataRegularSeason20242025!$B$3:$B$1315, "&lt;=" &amp; $A134, DataRegularSeason20242025!$D$3:$D$1315, J$1)+SUMIFS(DataRegularSeason20242025!$AB$3:$AB$1315,DataRegularSeason20242025!$B$3:$B$1315, "&lt;=" &amp; $A134, DataRegularSeason20242025!$E$3:$E$1315, J$1)</f>
        <v>67</v>
      </c>
      <c r="K134" s="2">
        <f>SUMIFS(DataRegularSeason20242025!$AA$3:$AA$1315,DataRegularSeason20242025!$B$3:$B$1315, "&lt;=" &amp; $A134, DataRegularSeason20242025!$D$3:$D$1315, K$1)+SUMIFS(DataRegularSeason20242025!$AB$3:$AB$1315,DataRegularSeason20242025!$B$3:$B$1315, "&lt;=" &amp; $A134, DataRegularSeason20242025!$E$3:$E$1315, K$1)</f>
        <v>57</v>
      </c>
      <c r="L134" s="2">
        <f>SUMIFS(DataRegularSeason20242025!$AA$3:$AA$1315,DataRegularSeason20242025!$B$3:$B$1315, "&lt;=" &amp; $A134, DataRegularSeason20242025!$D$3:$D$1315, L$1)+SUMIFS(DataRegularSeason20242025!$AB$3:$AB$1315,DataRegularSeason20242025!$B$3:$B$1315, "&lt;=" &amp; $A134, DataRegularSeason20242025!$E$3:$E$1315, L$1)</f>
        <v>68</v>
      </c>
      <c r="M134" s="2">
        <f>SUMIFS(DataRegularSeason20242025!$AA$3:$AA$1315,DataRegularSeason20242025!$B$3:$B$1315, "&lt;=" &amp; $A134, DataRegularSeason20242025!$D$3:$D$1315, M$1)+SUMIFS(DataRegularSeason20242025!$AB$3:$AB$1315,DataRegularSeason20242025!$B$3:$B$1315, "&lt;=" &amp; $A134, DataRegularSeason20242025!$E$3:$E$1315, M$1)</f>
        <v>65</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64</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55</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60</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52</v>
      </c>
      <c r="X134" s="2">
        <f>SUMIFS(DataRegularSeason20242025!$AA$3:$AA$1315,DataRegularSeason20242025!$B$3:$B$1315, "&lt;=" &amp; $A134, DataRegularSeason20242025!$D$3:$D$1315, X$1)+SUMIFS(DataRegularSeason20242025!$AB$3:$AB$1315,DataRegularSeason20242025!$B$3:$B$1315, "&lt;=" &amp; $A134, DataRegularSeason20242025!$E$3:$E$1315, X$1)</f>
        <v>49</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58</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51</v>
      </c>
      <c r="AD134" s="2">
        <f>SUMIFS(DataRegularSeason20242025!$AA$3:$AA$1315,DataRegularSeason20242025!$B$3:$B$1315, "&lt;=" &amp; $A134, DataRegularSeason20242025!$D$3:$D$1315, AD$1)+SUMIFS(DataRegularSeason20242025!$AB$3:$AB$1315,DataRegularSeason20242025!$B$3:$B$1315, "&lt;=" &amp; $A134, DataRegularSeason20242025!$E$3:$E$1315, AD$1)</f>
        <v>56</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75</v>
      </c>
      <c r="AG134" s="2">
        <f>SUMIFS(DataRegularSeason20242025!$AA$3:$AA$1315,DataRegularSeason20242025!$B$3:$B$1315, "&lt;=" &amp; $A134, DataRegularSeason20242025!$D$3:$D$1315, AG$1)+SUMIFS(DataRegularSeason20242025!$AB$3:$AB$1315,DataRegularSeason20242025!$B$3:$B$1315, "&lt;=" &amp; $A134, DataRegularSeason20242025!$E$3:$E$1315, AG$1)</f>
        <v>74</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48</v>
      </c>
      <c r="C135" s="2">
        <f>SUMIFS(DataRegularSeason20242025!$AA$3:$AA$1315,DataRegularSeason20242025!$B$3:$B$1315, "&lt;=" &amp; $A135, DataRegularSeason20242025!$D$3:$D$1315, C$1)+SUMIFS(DataRegularSeason20242025!$AB$3:$AB$1315,DataRegularSeason20242025!$B$3:$B$1315, "&lt;=" &amp; $A135, DataRegularSeason20242025!$E$3:$E$1315, C$1)</f>
        <v>58</v>
      </c>
      <c r="D135" s="2">
        <f>SUMIFS(DataRegularSeason20242025!$AA$3:$AA$1315,DataRegularSeason20242025!$B$3:$B$1315, "&lt;=" &amp; $A135, DataRegularSeason20242025!$D$3:$D$1315, D$1)+SUMIFS(DataRegularSeason20242025!$AB$3:$AB$1315,DataRegularSeason20242025!$B$3:$B$1315, "&lt;=" &amp; $A135, DataRegularSeason20242025!$E$3:$E$1315, D$1)</f>
        <v>45</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57</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62</v>
      </c>
      <c r="J135" s="2">
        <f>SUMIFS(DataRegularSeason20242025!$AA$3:$AA$1315,DataRegularSeason20242025!$B$3:$B$1315, "&lt;=" &amp; $A135, DataRegularSeason20242025!$D$3:$D$1315, J$1)+SUMIFS(DataRegularSeason20242025!$AB$3:$AB$1315,DataRegularSeason20242025!$B$3:$B$1315, "&lt;=" &amp; $A135, DataRegularSeason20242025!$E$3:$E$1315, J$1)</f>
        <v>67</v>
      </c>
      <c r="K135" s="2">
        <f>SUMIFS(DataRegularSeason20242025!$AA$3:$AA$1315,DataRegularSeason20242025!$B$3:$B$1315, "&lt;=" &amp; $A135, DataRegularSeason20242025!$D$3:$D$1315, K$1)+SUMIFS(DataRegularSeason20242025!$AB$3:$AB$1315,DataRegularSeason20242025!$B$3:$B$1315, "&lt;=" &amp; $A135, DataRegularSeason20242025!$E$3:$E$1315, K$1)</f>
        <v>57</v>
      </c>
      <c r="L135" s="2">
        <f>SUMIFS(DataRegularSeason20242025!$AA$3:$AA$1315,DataRegularSeason20242025!$B$3:$B$1315, "&lt;=" &amp; $A135, DataRegularSeason20242025!$D$3:$D$1315, L$1)+SUMIFS(DataRegularSeason20242025!$AB$3:$AB$1315,DataRegularSeason20242025!$B$3:$B$1315, "&lt;=" &amp; $A135, DataRegularSeason20242025!$E$3:$E$1315, L$1)</f>
        <v>68</v>
      </c>
      <c r="M135" s="2">
        <f>SUMIFS(DataRegularSeason20242025!$AA$3:$AA$1315,DataRegularSeason20242025!$B$3:$B$1315, "&lt;=" &amp; $A135, DataRegularSeason20242025!$D$3:$D$1315, M$1)+SUMIFS(DataRegularSeason20242025!$AB$3:$AB$1315,DataRegularSeason20242025!$B$3:$B$1315, "&lt;=" &amp; $A135, DataRegularSeason20242025!$E$3:$E$1315, M$1)</f>
        <v>65</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64</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55</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60</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52</v>
      </c>
      <c r="X135" s="2">
        <f>SUMIFS(DataRegularSeason20242025!$AA$3:$AA$1315,DataRegularSeason20242025!$B$3:$B$1315, "&lt;=" &amp; $A135, DataRegularSeason20242025!$D$3:$D$1315, X$1)+SUMIFS(DataRegularSeason20242025!$AB$3:$AB$1315,DataRegularSeason20242025!$B$3:$B$1315, "&lt;=" &amp; $A135, DataRegularSeason20242025!$E$3:$E$1315, X$1)</f>
        <v>49</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58</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51</v>
      </c>
      <c r="AD135" s="2">
        <f>SUMIFS(DataRegularSeason20242025!$AA$3:$AA$1315,DataRegularSeason20242025!$B$3:$B$1315, "&lt;=" &amp; $A135, DataRegularSeason20242025!$D$3:$D$1315, AD$1)+SUMIFS(DataRegularSeason20242025!$AB$3:$AB$1315,DataRegularSeason20242025!$B$3:$B$1315, "&lt;=" &amp; $A135, DataRegularSeason20242025!$E$3:$E$1315, AD$1)</f>
        <v>56</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75</v>
      </c>
      <c r="AG135" s="2">
        <f>SUMIFS(DataRegularSeason20242025!$AA$3:$AA$1315,DataRegularSeason20242025!$B$3:$B$1315, "&lt;=" &amp; $A135, DataRegularSeason20242025!$D$3:$D$1315, AG$1)+SUMIFS(DataRegularSeason20242025!$AB$3:$AB$1315,DataRegularSeason20242025!$B$3:$B$1315, "&lt;=" &amp; $A135, DataRegularSeason20242025!$E$3:$E$1315, AG$1)</f>
        <v>74</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48</v>
      </c>
      <c r="C136" s="2">
        <f>SUMIFS(DataRegularSeason20242025!$AA$3:$AA$1315,DataRegularSeason20242025!$B$3:$B$1315, "&lt;=" &amp; $A136, DataRegularSeason20242025!$D$3:$D$1315, C$1)+SUMIFS(DataRegularSeason20242025!$AB$3:$AB$1315,DataRegularSeason20242025!$B$3:$B$1315, "&lt;=" &amp; $A136, DataRegularSeason20242025!$E$3:$E$1315, C$1)</f>
        <v>58</v>
      </c>
      <c r="D136" s="2">
        <f>SUMIFS(DataRegularSeason20242025!$AA$3:$AA$1315,DataRegularSeason20242025!$B$3:$B$1315, "&lt;=" &amp; $A136, DataRegularSeason20242025!$D$3:$D$1315, D$1)+SUMIFS(DataRegularSeason20242025!$AB$3:$AB$1315,DataRegularSeason20242025!$B$3:$B$1315, "&lt;=" &amp; $A136, DataRegularSeason20242025!$E$3:$E$1315, D$1)</f>
        <v>45</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57</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62</v>
      </c>
      <c r="J136" s="2">
        <f>SUMIFS(DataRegularSeason20242025!$AA$3:$AA$1315,DataRegularSeason20242025!$B$3:$B$1315, "&lt;=" &amp; $A136, DataRegularSeason20242025!$D$3:$D$1315, J$1)+SUMIFS(DataRegularSeason20242025!$AB$3:$AB$1315,DataRegularSeason20242025!$B$3:$B$1315, "&lt;=" &amp; $A136, DataRegularSeason20242025!$E$3:$E$1315, J$1)</f>
        <v>67</v>
      </c>
      <c r="K136" s="2">
        <f>SUMIFS(DataRegularSeason20242025!$AA$3:$AA$1315,DataRegularSeason20242025!$B$3:$B$1315, "&lt;=" &amp; $A136, DataRegularSeason20242025!$D$3:$D$1315, K$1)+SUMIFS(DataRegularSeason20242025!$AB$3:$AB$1315,DataRegularSeason20242025!$B$3:$B$1315, "&lt;=" &amp; $A136, DataRegularSeason20242025!$E$3:$E$1315, K$1)</f>
        <v>57</v>
      </c>
      <c r="L136" s="2">
        <f>SUMIFS(DataRegularSeason20242025!$AA$3:$AA$1315,DataRegularSeason20242025!$B$3:$B$1315, "&lt;=" &amp; $A136, DataRegularSeason20242025!$D$3:$D$1315, L$1)+SUMIFS(DataRegularSeason20242025!$AB$3:$AB$1315,DataRegularSeason20242025!$B$3:$B$1315, "&lt;=" &amp; $A136, DataRegularSeason20242025!$E$3:$E$1315, L$1)</f>
        <v>68</v>
      </c>
      <c r="M136" s="2">
        <f>SUMIFS(DataRegularSeason20242025!$AA$3:$AA$1315,DataRegularSeason20242025!$B$3:$B$1315, "&lt;=" &amp; $A136, DataRegularSeason20242025!$D$3:$D$1315, M$1)+SUMIFS(DataRegularSeason20242025!$AB$3:$AB$1315,DataRegularSeason20242025!$B$3:$B$1315, "&lt;=" &amp; $A136, DataRegularSeason20242025!$E$3:$E$1315, M$1)</f>
        <v>65</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64</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55</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60</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52</v>
      </c>
      <c r="X136" s="2">
        <f>SUMIFS(DataRegularSeason20242025!$AA$3:$AA$1315,DataRegularSeason20242025!$B$3:$B$1315, "&lt;=" &amp; $A136, DataRegularSeason20242025!$D$3:$D$1315, X$1)+SUMIFS(DataRegularSeason20242025!$AB$3:$AB$1315,DataRegularSeason20242025!$B$3:$B$1315, "&lt;=" &amp; $A136, DataRegularSeason20242025!$E$3:$E$1315, X$1)</f>
        <v>49</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58</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51</v>
      </c>
      <c r="AD136" s="2">
        <f>SUMIFS(DataRegularSeason20242025!$AA$3:$AA$1315,DataRegularSeason20242025!$B$3:$B$1315, "&lt;=" &amp; $A136, DataRegularSeason20242025!$D$3:$D$1315, AD$1)+SUMIFS(DataRegularSeason20242025!$AB$3:$AB$1315,DataRegularSeason20242025!$B$3:$B$1315, "&lt;=" &amp; $A136, DataRegularSeason20242025!$E$3:$E$1315, AD$1)</f>
        <v>56</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75</v>
      </c>
      <c r="AG136" s="2">
        <f>SUMIFS(DataRegularSeason20242025!$AA$3:$AA$1315,DataRegularSeason20242025!$B$3:$B$1315, "&lt;=" &amp; $A136, DataRegularSeason20242025!$D$3:$D$1315, AG$1)+SUMIFS(DataRegularSeason20242025!$AB$3:$AB$1315,DataRegularSeason20242025!$B$3:$B$1315, "&lt;=" &amp; $A136, DataRegularSeason20242025!$E$3:$E$1315, AG$1)</f>
        <v>74</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48</v>
      </c>
      <c r="C137" s="2">
        <f>SUMIFS(DataRegularSeason20242025!$AA$3:$AA$1315,DataRegularSeason20242025!$B$3:$B$1315, "&lt;=" &amp; $A137, DataRegularSeason20242025!$D$3:$D$1315, C$1)+SUMIFS(DataRegularSeason20242025!$AB$3:$AB$1315,DataRegularSeason20242025!$B$3:$B$1315, "&lt;=" &amp; $A137, DataRegularSeason20242025!$E$3:$E$1315, C$1)</f>
        <v>58</v>
      </c>
      <c r="D137" s="2">
        <f>SUMIFS(DataRegularSeason20242025!$AA$3:$AA$1315,DataRegularSeason20242025!$B$3:$B$1315, "&lt;=" &amp; $A137, DataRegularSeason20242025!$D$3:$D$1315, D$1)+SUMIFS(DataRegularSeason20242025!$AB$3:$AB$1315,DataRegularSeason20242025!$B$3:$B$1315, "&lt;=" &amp; $A137, DataRegularSeason20242025!$E$3:$E$1315, D$1)</f>
        <v>45</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57</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62</v>
      </c>
      <c r="J137" s="2">
        <f>SUMIFS(DataRegularSeason20242025!$AA$3:$AA$1315,DataRegularSeason20242025!$B$3:$B$1315, "&lt;=" &amp; $A137, DataRegularSeason20242025!$D$3:$D$1315, J$1)+SUMIFS(DataRegularSeason20242025!$AB$3:$AB$1315,DataRegularSeason20242025!$B$3:$B$1315, "&lt;=" &amp; $A137, DataRegularSeason20242025!$E$3:$E$1315, J$1)</f>
        <v>67</v>
      </c>
      <c r="K137" s="2">
        <f>SUMIFS(DataRegularSeason20242025!$AA$3:$AA$1315,DataRegularSeason20242025!$B$3:$B$1315, "&lt;=" &amp; $A137, DataRegularSeason20242025!$D$3:$D$1315, K$1)+SUMIFS(DataRegularSeason20242025!$AB$3:$AB$1315,DataRegularSeason20242025!$B$3:$B$1315, "&lt;=" &amp; $A137, DataRegularSeason20242025!$E$3:$E$1315, K$1)</f>
        <v>57</v>
      </c>
      <c r="L137" s="2">
        <f>SUMIFS(DataRegularSeason20242025!$AA$3:$AA$1315,DataRegularSeason20242025!$B$3:$B$1315, "&lt;=" &amp; $A137, DataRegularSeason20242025!$D$3:$D$1315, L$1)+SUMIFS(DataRegularSeason20242025!$AB$3:$AB$1315,DataRegularSeason20242025!$B$3:$B$1315, "&lt;=" &amp; $A137, DataRegularSeason20242025!$E$3:$E$1315, L$1)</f>
        <v>68</v>
      </c>
      <c r="M137" s="2">
        <f>SUMIFS(DataRegularSeason20242025!$AA$3:$AA$1315,DataRegularSeason20242025!$B$3:$B$1315, "&lt;=" &amp; $A137, DataRegularSeason20242025!$D$3:$D$1315, M$1)+SUMIFS(DataRegularSeason20242025!$AB$3:$AB$1315,DataRegularSeason20242025!$B$3:$B$1315, "&lt;=" &amp; $A137, DataRegularSeason20242025!$E$3:$E$1315, M$1)</f>
        <v>65</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64</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55</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60</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52</v>
      </c>
      <c r="X137" s="2">
        <f>SUMIFS(DataRegularSeason20242025!$AA$3:$AA$1315,DataRegularSeason20242025!$B$3:$B$1315, "&lt;=" &amp; $A137, DataRegularSeason20242025!$D$3:$D$1315, X$1)+SUMIFS(DataRegularSeason20242025!$AB$3:$AB$1315,DataRegularSeason20242025!$B$3:$B$1315, "&lt;=" &amp; $A137, DataRegularSeason20242025!$E$3:$E$1315, X$1)</f>
        <v>49</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58</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51</v>
      </c>
      <c r="AD137" s="2">
        <f>SUMIFS(DataRegularSeason20242025!$AA$3:$AA$1315,DataRegularSeason20242025!$B$3:$B$1315, "&lt;=" &amp; $A137, DataRegularSeason20242025!$D$3:$D$1315, AD$1)+SUMIFS(DataRegularSeason20242025!$AB$3:$AB$1315,DataRegularSeason20242025!$B$3:$B$1315, "&lt;=" &amp; $A137, DataRegularSeason20242025!$E$3:$E$1315, AD$1)</f>
        <v>56</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75</v>
      </c>
      <c r="AG137" s="2">
        <f>SUMIFS(DataRegularSeason20242025!$AA$3:$AA$1315,DataRegularSeason20242025!$B$3:$B$1315, "&lt;=" &amp; $A137, DataRegularSeason20242025!$D$3:$D$1315, AG$1)+SUMIFS(DataRegularSeason20242025!$AB$3:$AB$1315,DataRegularSeason20242025!$B$3:$B$1315, "&lt;=" &amp; $A137, DataRegularSeason20242025!$E$3:$E$1315, AG$1)</f>
        <v>74</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48</v>
      </c>
      <c r="C138" s="2">
        <f>SUMIFS(DataRegularSeason20242025!$AA$3:$AA$1315,DataRegularSeason20242025!$B$3:$B$1315, "&lt;=" &amp; $A138, DataRegularSeason20242025!$D$3:$D$1315, C$1)+SUMIFS(DataRegularSeason20242025!$AB$3:$AB$1315,DataRegularSeason20242025!$B$3:$B$1315, "&lt;=" &amp; $A138, DataRegularSeason20242025!$E$3:$E$1315, C$1)</f>
        <v>58</v>
      </c>
      <c r="D138" s="2">
        <f>SUMIFS(DataRegularSeason20242025!$AA$3:$AA$1315,DataRegularSeason20242025!$B$3:$B$1315, "&lt;=" &amp; $A138, DataRegularSeason20242025!$D$3:$D$1315, D$1)+SUMIFS(DataRegularSeason20242025!$AB$3:$AB$1315,DataRegularSeason20242025!$B$3:$B$1315, "&lt;=" &amp; $A138, DataRegularSeason20242025!$E$3:$E$1315, D$1)</f>
        <v>45</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57</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62</v>
      </c>
      <c r="J138" s="2">
        <f>SUMIFS(DataRegularSeason20242025!$AA$3:$AA$1315,DataRegularSeason20242025!$B$3:$B$1315, "&lt;=" &amp; $A138, DataRegularSeason20242025!$D$3:$D$1315, J$1)+SUMIFS(DataRegularSeason20242025!$AB$3:$AB$1315,DataRegularSeason20242025!$B$3:$B$1315, "&lt;=" &amp; $A138, DataRegularSeason20242025!$E$3:$E$1315, J$1)</f>
        <v>67</v>
      </c>
      <c r="K138" s="2">
        <f>SUMIFS(DataRegularSeason20242025!$AA$3:$AA$1315,DataRegularSeason20242025!$B$3:$B$1315, "&lt;=" &amp; $A138, DataRegularSeason20242025!$D$3:$D$1315, K$1)+SUMIFS(DataRegularSeason20242025!$AB$3:$AB$1315,DataRegularSeason20242025!$B$3:$B$1315, "&lt;=" &amp; $A138, DataRegularSeason20242025!$E$3:$E$1315, K$1)</f>
        <v>57</v>
      </c>
      <c r="L138" s="2">
        <f>SUMIFS(DataRegularSeason20242025!$AA$3:$AA$1315,DataRegularSeason20242025!$B$3:$B$1315, "&lt;=" &amp; $A138, DataRegularSeason20242025!$D$3:$D$1315, L$1)+SUMIFS(DataRegularSeason20242025!$AB$3:$AB$1315,DataRegularSeason20242025!$B$3:$B$1315, "&lt;=" &amp; $A138, DataRegularSeason20242025!$E$3:$E$1315, L$1)</f>
        <v>68</v>
      </c>
      <c r="M138" s="2">
        <f>SUMIFS(DataRegularSeason20242025!$AA$3:$AA$1315,DataRegularSeason20242025!$B$3:$B$1315, "&lt;=" &amp; $A138, DataRegularSeason20242025!$D$3:$D$1315, M$1)+SUMIFS(DataRegularSeason20242025!$AB$3:$AB$1315,DataRegularSeason20242025!$B$3:$B$1315, "&lt;=" &amp; $A138, DataRegularSeason20242025!$E$3:$E$1315, M$1)</f>
        <v>65</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64</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55</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60</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52</v>
      </c>
      <c r="X138" s="2">
        <f>SUMIFS(DataRegularSeason20242025!$AA$3:$AA$1315,DataRegularSeason20242025!$B$3:$B$1315, "&lt;=" &amp; $A138, DataRegularSeason20242025!$D$3:$D$1315, X$1)+SUMIFS(DataRegularSeason20242025!$AB$3:$AB$1315,DataRegularSeason20242025!$B$3:$B$1315, "&lt;=" &amp; $A138, DataRegularSeason20242025!$E$3:$E$1315, X$1)</f>
        <v>49</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58</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51</v>
      </c>
      <c r="AD138" s="2">
        <f>SUMIFS(DataRegularSeason20242025!$AA$3:$AA$1315,DataRegularSeason20242025!$B$3:$B$1315, "&lt;=" &amp; $A138, DataRegularSeason20242025!$D$3:$D$1315, AD$1)+SUMIFS(DataRegularSeason20242025!$AB$3:$AB$1315,DataRegularSeason20242025!$B$3:$B$1315, "&lt;=" &amp; $A138, DataRegularSeason20242025!$E$3:$E$1315, AD$1)</f>
        <v>56</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75</v>
      </c>
      <c r="AG138" s="2">
        <f>SUMIFS(DataRegularSeason20242025!$AA$3:$AA$1315,DataRegularSeason20242025!$B$3:$B$1315, "&lt;=" &amp; $A138, DataRegularSeason20242025!$D$3:$D$1315, AG$1)+SUMIFS(DataRegularSeason20242025!$AB$3:$AB$1315,DataRegularSeason20242025!$B$3:$B$1315, "&lt;=" &amp; $A138, DataRegularSeason20242025!$E$3:$E$1315, AG$1)</f>
        <v>74</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48</v>
      </c>
      <c r="C139" s="2">
        <f>SUMIFS(DataRegularSeason20242025!$AA$3:$AA$1315,DataRegularSeason20242025!$B$3:$B$1315, "&lt;=" &amp; $A139, DataRegularSeason20242025!$D$3:$D$1315, C$1)+SUMIFS(DataRegularSeason20242025!$AB$3:$AB$1315,DataRegularSeason20242025!$B$3:$B$1315, "&lt;=" &amp; $A139, DataRegularSeason20242025!$E$3:$E$1315, C$1)</f>
        <v>58</v>
      </c>
      <c r="D139" s="2">
        <f>SUMIFS(DataRegularSeason20242025!$AA$3:$AA$1315,DataRegularSeason20242025!$B$3:$B$1315, "&lt;=" &amp; $A139, DataRegularSeason20242025!$D$3:$D$1315, D$1)+SUMIFS(DataRegularSeason20242025!$AB$3:$AB$1315,DataRegularSeason20242025!$B$3:$B$1315, "&lt;=" &amp; $A139, DataRegularSeason20242025!$E$3:$E$1315, D$1)</f>
        <v>45</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57</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62</v>
      </c>
      <c r="J139" s="2">
        <f>SUMIFS(DataRegularSeason20242025!$AA$3:$AA$1315,DataRegularSeason20242025!$B$3:$B$1315, "&lt;=" &amp; $A139, DataRegularSeason20242025!$D$3:$D$1315, J$1)+SUMIFS(DataRegularSeason20242025!$AB$3:$AB$1315,DataRegularSeason20242025!$B$3:$B$1315, "&lt;=" &amp; $A139, DataRegularSeason20242025!$E$3:$E$1315, J$1)</f>
        <v>67</v>
      </c>
      <c r="K139" s="2">
        <f>SUMIFS(DataRegularSeason20242025!$AA$3:$AA$1315,DataRegularSeason20242025!$B$3:$B$1315, "&lt;=" &amp; $A139, DataRegularSeason20242025!$D$3:$D$1315, K$1)+SUMIFS(DataRegularSeason20242025!$AB$3:$AB$1315,DataRegularSeason20242025!$B$3:$B$1315, "&lt;=" &amp; $A139, DataRegularSeason20242025!$E$3:$E$1315, K$1)</f>
        <v>57</v>
      </c>
      <c r="L139" s="2">
        <f>SUMIFS(DataRegularSeason20242025!$AA$3:$AA$1315,DataRegularSeason20242025!$B$3:$B$1315, "&lt;=" &amp; $A139, DataRegularSeason20242025!$D$3:$D$1315, L$1)+SUMIFS(DataRegularSeason20242025!$AB$3:$AB$1315,DataRegularSeason20242025!$B$3:$B$1315, "&lt;=" &amp; $A139, DataRegularSeason20242025!$E$3:$E$1315, L$1)</f>
        <v>68</v>
      </c>
      <c r="M139" s="2">
        <f>SUMIFS(DataRegularSeason20242025!$AA$3:$AA$1315,DataRegularSeason20242025!$B$3:$B$1315, "&lt;=" &amp; $A139, DataRegularSeason20242025!$D$3:$D$1315, M$1)+SUMIFS(DataRegularSeason20242025!$AB$3:$AB$1315,DataRegularSeason20242025!$B$3:$B$1315, "&lt;=" &amp; $A139, DataRegularSeason20242025!$E$3:$E$1315, M$1)</f>
        <v>65</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64</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55</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60</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52</v>
      </c>
      <c r="X139" s="2">
        <f>SUMIFS(DataRegularSeason20242025!$AA$3:$AA$1315,DataRegularSeason20242025!$B$3:$B$1315, "&lt;=" &amp; $A139, DataRegularSeason20242025!$D$3:$D$1315, X$1)+SUMIFS(DataRegularSeason20242025!$AB$3:$AB$1315,DataRegularSeason20242025!$B$3:$B$1315, "&lt;=" &amp; $A139, DataRegularSeason20242025!$E$3:$E$1315, X$1)</f>
        <v>49</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58</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51</v>
      </c>
      <c r="AD139" s="2">
        <f>SUMIFS(DataRegularSeason20242025!$AA$3:$AA$1315,DataRegularSeason20242025!$B$3:$B$1315, "&lt;=" &amp; $A139, DataRegularSeason20242025!$D$3:$D$1315, AD$1)+SUMIFS(DataRegularSeason20242025!$AB$3:$AB$1315,DataRegularSeason20242025!$B$3:$B$1315, "&lt;=" &amp; $A139, DataRegularSeason20242025!$E$3:$E$1315, AD$1)</f>
        <v>56</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75</v>
      </c>
      <c r="AG139" s="2">
        <f>SUMIFS(DataRegularSeason20242025!$AA$3:$AA$1315,DataRegularSeason20242025!$B$3:$B$1315, "&lt;=" &amp; $A139, DataRegularSeason20242025!$D$3:$D$1315, AG$1)+SUMIFS(DataRegularSeason20242025!$AB$3:$AB$1315,DataRegularSeason20242025!$B$3:$B$1315, "&lt;=" &amp; $A139, DataRegularSeason20242025!$E$3:$E$1315, AG$1)</f>
        <v>74</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48</v>
      </c>
      <c r="C140" s="2">
        <f>SUMIFS(DataRegularSeason20242025!$AA$3:$AA$1315,DataRegularSeason20242025!$B$3:$B$1315, "&lt;=" &amp; $A140, DataRegularSeason20242025!$D$3:$D$1315, C$1)+SUMIFS(DataRegularSeason20242025!$AB$3:$AB$1315,DataRegularSeason20242025!$B$3:$B$1315, "&lt;=" &amp; $A140, DataRegularSeason20242025!$E$3:$E$1315, C$1)</f>
        <v>58</v>
      </c>
      <c r="D140" s="2">
        <f>SUMIFS(DataRegularSeason20242025!$AA$3:$AA$1315,DataRegularSeason20242025!$B$3:$B$1315, "&lt;=" &amp; $A140, DataRegularSeason20242025!$D$3:$D$1315, D$1)+SUMIFS(DataRegularSeason20242025!$AB$3:$AB$1315,DataRegularSeason20242025!$B$3:$B$1315, "&lt;=" &amp; $A140, DataRegularSeason20242025!$E$3:$E$1315, D$1)</f>
        <v>45</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57</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62</v>
      </c>
      <c r="J140" s="2">
        <f>SUMIFS(DataRegularSeason20242025!$AA$3:$AA$1315,DataRegularSeason20242025!$B$3:$B$1315, "&lt;=" &amp; $A140, DataRegularSeason20242025!$D$3:$D$1315, J$1)+SUMIFS(DataRegularSeason20242025!$AB$3:$AB$1315,DataRegularSeason20242025!$B$3:$B$1315, "&lt;=" &amp; $A140, DataRegularSeason20242025!$E$3:$E$1315, J$1)</f>
        <v>67</v>
      </c>
      <c r="K140" s="2">
        <f>SUMIFS(DataRegularSeason20242025!$AA$3:$AA$1315,DataRegularSeason20242025!$B$3:$B$1315, "&lt;=" &amp; $A140, DataRegularSeason20242025!$D$3:$D$1315, K$1)+SUMIFS(DataRegularSeason20242025!$AB$3:$AB$1315,DataRegularSeason20242025!$B$3:$B$1315, "&lt;=" &amp; $A140, DataRegularSeason20242025!$E$3:$E$1315, K$1)</f>
        <v>57</v>
      </c>
      <c r="L140" s="2">
        <f>SUMIFS(DataRegularSeason20242025!$AA$3:$AA$1315,DataRegularSeason20242025!$B$3:$B$1315, "&lt;=" &amp; $A140, DataRegularSeason20242025!$D$3:$D$1315, L$1)+SUMIFS(DataRegularSeason20242025!$AB$3:$AB$1315,DataRegularSeason20242025!$B$3:$B$1315, "&lt;=" &amp; $A140, DataRegularSeason20242025!$E$3:$E$1315, L$1)</f>
        <v>68</v>
      </c>
      <c r="M140" s="2">
        <f>SUMIFS(DataRegularSeason20242025!$AA$3:$AA$1315,DataRegularSeason20242025!$B$3:$B$1315, "&lt;=" &amp; $A140, DataRegularSeason20242025!$D$3:$D$1315, M$1)+SUMIFS(DataRegularSeason20242025!$AB$3:$AB$1315,DataRegularSeason20242025!$B$3:$B$1315, "&lt;=" &amp; $A140, DataRegularSeason20242025!$E$3:$E$1315, M$1)</f>
        <v>65</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64</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55</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60</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52</v>
      </c>
      <c r="X140" s="2">
        <f>SUMIFS(DataRegularSeason20242025!$AA$3:$AA$1315,DataRegularSeason20242025!$B$3:$B$1315, "&lt;=" &amp; $A140, DataRegularSeason20242025!$D$3:$D$1315, X$1)+SUMIFS(DataRegularSeason20242025!$AB$3:$AB$1315,DataRegularSeason20242025!$B$3:$B$1315, "&lt;=" &amp; $A140, DataRegularSeason20242025!$E$3:$E$1315, X$1)</f>
        <v>49</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58</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51</v>
      </c>
      <c r="AD140" s="2">
        <f>SUMIFS(DataRegularSeason20242025!$AA$3:$AA$1315,DataRegularSeason20242025!$B$3:$B$1315, "&lt;=" &amp; $A140, DataRegularSeason20242025!$D$3:$D$1315, AD$1)+SUMIFS(DataRegularSeason20242025!$AB$3:$AB$1315,DataRegularSeason20242025!$B$3:$B$1315, "&lt;=" &amp; $A140, DataRegularSeason20242025!$E$3:$E$1315, AD$1)</f>
        <v>56</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75</v>
      </c>
      <c r="AG140" s="2">
        <f>SUMIFS(DataRegularSeason20242025!$AA$3:$AA$1315,DataRegularSeason20242025!$B$3:$B$1315, "&lt;=" &amp; $A140, DataRegularSeason20242025!$D$3:$D$1315, AG$1)+SUMIFS(DataRegularSeason20242025!$AB$3:$AB$1315,DataRegularSeason20242025!$B$3:$B$1315, "&lt;=" &amp; $A140, DataRegularSeason20242025!$E$3:$E$1315, AG$1)</f>
        <v>74</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48</v>
      </c>
      <c r="C141" s="2">
        <f>SUMIFS(DataRegularSeason20242025!$AA$3:$AA$1315,DataRegularSeason20242025!$B$3:$B$1315, "&lt;=" &amp; $A141, DataRegularSeason20242025!$D$3:$D$1315, C$1)+SUMIFS(DataRegularSeason20242025!$AB$3:$AB$1315,DataRegularSeason20242025!$B$3:$B$1315, "&lt;=" &amp; $A141, DataRegularSeason20242025!$E$3:$E$1315, C$1)</f>
        <v>58</v>
      </c>
      <c r="D141" s="2">
        <f>SUMIFS(DataRegularSeason20242025!$AA$3:$AA$1315,DataRegularSeason20242025!$B$3:$B$1315, "&lt;=" &amp; $A141, DataRegularSeason20242025!$D$3:$D$1315, D$1)+SUMIFS(DataRegularSeason20242025!$AB$3:$AB$1315,DataRegularSeason20242025!$B$3:$B$1315, "&lt;=" &amp; $A141, DataRegularSeason20242025!$E$3:$E$1315, D$1)</f>
        <v>45</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57</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62</v>
      </c>
      <c r="J141" s="2">
        <f>SUMIFS(DataRegularSeason20242025!$AA$3:$AA$1315,DataRegularSeason20242025!$B$3:$B$1315, "&lt;=" &amp; $A141, DataRegularSeason20242025!$D$3:$D$1315, J$1)+SUMIFS(DataRegularSeason20242025!$AB$3:$AB$1315,DataRegularSeason20242025!$B$3:$B$1315, "&lt;=" &amp; $A141, DataRegularSeason20242025!$E$3:$E$1315, J$1)</f>
        <v>67</v>
      </c>
      <c r="K141" s="2">
        <f>SUMIFS(DataRegularSeason20242025!$AA$3:$AA$1315,DataRegularSeason20242025!$B$3:$B$1315, "&lt;=" &amp; $A141, DataRegularSeason20242025!$D$3:$D$1315, K$1)+SUMIFS(DataRegularSeason20242025!$AB$3:$AB$1315,DataRegularSeason20242025!$B$3:$B$1315, "&lt;=" &amp; $A141, DataRegularSeason20242025!$E$3:$E$1315, K$1)</f>
        <v>57</v>
      </c>
      <c r="L141" s="2">
        <f>SUMIFS(DataRegularSeason20242025!$AA$3:$AA$1315,DataRegularSeason20242025!$B$3:$B$1315, "&lt;=" &amp; $A141, DataRegularSeason20242025!$D$3:$D$1315, L$1)+SUMIFS(DataRegularSeason20242025!$AB$3:$AB$1315,DataRegularSeason20242025!$B$3:$B$1315, "&lt;=" &amp; $A141, DataRegularSeason20242025!$E$3:$E$1315, L$1)</f>
        <v>68</v>
      </c>
      <c r="M141" s="2">
        <f>SUMIFS(DataRegularSeason20242025!$AA$3:$AA$1315,DataRegularSeason20242025!$B$3:$B$1315, "&lt;=" &amp; $A141, DataRegularSeason20242025!$D$3:$D$1315, M$1)+SUMIFS(DataRegularSeason20242025!$AB$3:$AB$1315,DataRegularSeason20242025!$B$3:$B$1315, "&lt;=" &amp; $A141, DataRegularSeason20242025!$E$3:$E$1315, M$1)</f>
        <v>65</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64</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55</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60</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52</v>
      </c>
      <c r="X141" s="2">
        <f>SUMIFS(DataRegularSeason20242025!$AA$3:$AA$1315,DataRegularSeason20242025!$B$3:$B$1315, "&lt;=" &amp; $A141, DataRegularSeason20242025!$D$3:$D$1315, X$1)+SUMIFS(DataRegularSeason20242025!$AB$3:$AB$1315,DataRegularSeason20242025!$B$3:$B$1315, "&lt;=" &amp; $A141, DataRegularSeason20242025!$E$3:$E$1315, X$1)</f>
        <v>49</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58</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51</v>
      </c>
      <c r="AD141" s="2">
        <f>SUMIFS(DataRegularSeason20242025!$AA$3:$AA$1315,DataRegularSeason20242025!$B$3:$B$1315, "&lt;=" &amp; $A141, DataRegularSeason20242025!$D$3:$D$1315, AD$1)+SUMIFS(DataRegularSeason20242025!$AB$3:$AB$1315,DataRegularSeason20242025!$B$3:$B$1315, "&lt;=" &amp; $A141, DataRegularSeason20242025!$E$3:$E$1315, AD$1)</f>
        <v>56</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75</v>
      </c>
      <c r="AG141" s="2">
        <f>SUMIFS(DataRegularSeason20242025!$AA$3:$AA$1315,DataRegularSeason20242025!$B$3:$B$1315, "&lt;=" &amp; $A141, DataRegularSeason20242025!$D$3:$D$1315, AG$1)+SUMIFS(DataRegularSeason20242025!$AB$3:$AB$1315,DataRegularSeason20242025!$B$3:$B$1315, "&lt;=" &amp; $A141, DataRegularSeason20242025!$E$3:$E$1315, AG$1)</f>
        <v>74</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48</v>
      </c>
      <c r="C142" s="2">
        <f>SUMIFS(DataRegularSeason20242025!$AA$3:$AA$1315,DataRegularSeason20242025!$B$3:$B$1315, "&lt;=" &amp; $A142, DataRegularSeason20242025!$D$3:$D$1315, C$1)+SUMIFS(DataRegularSeason20242025!$AB$3:$AB$1315,DataRegularSeason20242025!$B$3:$B$1315, "&lt;=" &amp; $A142, DataRegularSeason20242025!$E$3:$E$1315, C$1)</f>
        <v>58</v>
      </c>
      <c r="D142" s="2">
        <f>SUMIFS(DataRegularSeason20242025!$AA$3:$AA$1315,DataRegularSeason20242025!$B$3:$B$1315, "&lt;=" &amp; $A142, DataRegularSeason20242025!$D$3:$D$1315, D$1)+SUMIFS(DataRegularSeason20242025!$AB$3:$AB$1315,DataRegularSeason20242025!$B$3:$B$1315, "&lt;=" &amp; $A142, DataRegularSeason20242025!$E$3:$E$1315, D$1)</f>
        <v>45</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57</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62</v>
      </c>
      <c r="J142" s="2">
        <f>SUMIFS(DataRegularSeason20242025!$AA$3:$AA$1315,DataRegularSeason20242025!$B$3:$B$1315, "&lt;=" &amp; $A142, DataRegularSeason20242025!$D$3:$D$1315, J$1)+SUMIFS(DataRegularSeason20242025!$AB$3:$AB$1315,DataRegularSeason20242025!$B$3:$B$1315, "&lt;=" &amp; $A142, DataRegularSeason20242025!$E$3:$E$1315, J$1)</f>
        <v>67</v>
      </c>
      <c r="K142" s="2">
        <f>SUMIFS(DataRegularSeason20242025!$AA$3:$AA$1315,DataRegularSeason20242025!$B$3:$B$1315, "&lt;=" &amp; $A142, DataRegularSeason20242025!$D$3:$D$1315, K$1)+SUMIFS(DataRegularSeason20242025!$AB$3:$AB$1315,DataRegularSeason20242025!$B$3:$B$1315, "&lt;=" &amp; $A142, DataRegularSeason20242025!$E$3:$E$1315, K$1)</f>
        <v>57</v>
      </c>
      <c r="L142" s="2">
        <f>SUMIFS(DataRegularSeason20242025!$AA$3:$AA$1315,DataRegularSeason20242025!$B$3:$B$1315, "&lt;=" &amp; $A142, DataRegularSeason20242025!$D$3:$D$1315, L$1)+SUMIFS(DataRegularSeason20242025!$AB$3:$AB$1315,DataRegularSeason20242025!$B$3:$B$1315, "&lt;=" &amp; $A142, DataRegularSeason20242025!$E$3:$E$1315, L$1)</f>
        <v>68</v>
      </c>
      <c r="M142" s="2">
        <f>SUMIFS(DataRegularSeason20242025!$AA$3:$AA$1315,DataRegularSeason20242025!$B$3:$B$1315, "&lt;=" &amp; $A142, DataRegularSeason20242025!$D$3:$D$1315, M$1)+SUMIFS(DataRegularSeason20242025!$AB$3:$AB$1315,DataRegularSeason20242025!$B$3:$B$1315, "&lt;=" &amp; $A142, DataRegularSeason20242025!$E$3:$E$1315, M$1)</f>
        <v>65</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64</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55</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60</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52</v>
      </c>
      <c r="X142" s="2">
        <f>SUMIFS(DataRegularSeason20242025!$AA$3:$AA$1315,DataRegularSeason20242025!$B$3:$B$1315, "&lt;=" &amp; $A142, DataRegularSeason20242025!$D$3:$D$1315, X$1)+SUMIFS(DataRegularSeason20242025!$AB$3:$AB$1315,DataRegularSeason20242025!$B$3:$B$1315, "&lt;=" &amp; $A142, DataRegularSeason20242025!$E$3:$E$1315, X$1)</f>
        <v>49</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58</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51</v>
      </c>
      <c r="AD142" s="2">
        <f>SUMIFS(DataRegularSeason20242025!$AA$3:$AA$1315,DataRegularSeason20242025!$B$3:$B$1315, "&lt;=" &amp; $A142, DataRegularSeason20242025!$D$3:$D$1315, AD$1)+SUMIFS(DataRegularSeason20242025!$AB$3:$AB$1315,DataRegularSeason20242025!$B$3:$B$1315, "&lt;=" &amp; $A142, DataRegularSeason20242025!$E$3:$E$1315, AD$1)</f>
        <v>56</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75</v>
      </c>
      <c r="AG142" s="2">
        <f>SUMIFS(DataRegularSeason20242025!$AA$3:$AA$1315,DataRegularSeason20242025!$B$3:$B$1315, "&lt;=" &amp; $A142, DataRegularSeason20242025!$D$3:$D$1315, AG$1)+SUMIFS(DataRegularSeason20242025!$AB$3:$AB$1315,DataRegularSeason20242025!$B$3:$B$1315, "&lt;=" &amp; $A142, DataRegularSeason20242025!$E$3:$E$1315, AG$1)</f>
        <v>74</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48</v>
      </c>
      <c r="C143" s="2">
        <f>SUMIFS(DataRegularSeason20242025!$AA$3:$AA$1315,DataRegularSeason20242025!$B$3:$B$1315, "&lt;=" &amp; $A143, DataRegularSeason20242025!$D$3:$D$1315, C$1)+SUMIFS(DataRegularSeason20242025!$AB$3:$AB$1315,DataRegularSeason20242025!$B$3:$B$1315, "&lt;=" &amp; $A143, DataRegularSeason20242025!$E$3:$E$1315, C$1)</f>
        <v>58</v>
      </c>
      <c r="D143" s="2">
        <f>SUMIFS(DataRegularSeason20242025!$AA$3:$AA$1315,DataRegularSeason20242025!$B$3:$B$1315, "&lt;=" &amp; $A143, DataRegularSeason20242025!$D$3:$D$1315, D$1)+SUMIFS(DataRegularSeason20242025!$AB$3:$AB$1315,DataRegularSeason20242025!$B$3:$B$1315, "&lt;=" &amp; $A143, DataRegularSeason20242025!$E$3:$E$1315, D$1)</f>
        <v>45</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57</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62</v>
      </c>
      <c r="J143" s="2">
        <f>SUMIFS(DataRegularSeason20242025!$AA$3:$AA$1315,DataRegularSeason20242025!$B$3:$B$1315, "&lt;=" &amp; $A143, DataRegularSeason20242025!$D$3:$D$1315, J$1)+SUMIFS(DataRegularSeason20242025!$AB$3:$AB$1315,DataRegularSeason20242025!$B$3:$B$1315, "&lt;=" &amp; $A143, DataRegularSeason20242025!$E$3:$E$1315, J$1)</f>
        <v>67</v>
      </c>
      <c r="K143" s="2">
        <f>SUMIFS(DataRegularSeason20242025!$AA$3:$AA$1315,DataRegularSeason20242025!$B$3:$B$1315, "&lt;=" &amp; $A143, DataRegularSeason20242025!$D$3:$D$1315, K$1)+SUMIFS(DataRegularSeason20242025!$AB$3:$AB$1315,DataRegularSeason20242025!$B$3:$B$1315, "&lt;=" &amp; $A143, DataRegularSeason20242025!$E$3:$E$1315, K$1)</f>
        <v>57</v>
      </c>
      <c r="L143" s="2">
        <f>SUMIFS(DataRegularSeason20242025!$AA$3:$AA$1315,DataRegularSeason20242025!$B$3:$B$1315, "&lt;=" &amp; $A143, DataRegularSeason20242025!$D$3:$D$1315, L$1)+SUMIFS(DataRegularSeason20242025!$AB$3:$AB$1315,DataRegularSeason20242025!$B$3:$B$1315, "&lt;=" &amp; $A143, DataRegularSeason20242025!$E$3:$E$1315, L$1)</f>
        <v>68</v>
      </c>
      <c r="M143" s="2">
        <f>SUMIFS(DataRegularSeason20242025!$AA$3:$AA$1315,DataRegularSeason20242025!$B$3:$B$1315, "&lt;=" &amp; $A143, DataRegularSeason20242025!$D$3:$D$1315, M$1)+SUMIFS(DataRegularSeason20242025!$AB$3:$AB$1315,DataRegularSeason20242025!$B$3:$B$1315, "&lt;=" &amp; $A143, DataRegularSeason20242025!$E$3:$E$1315, M$1)</f>
        <v>65</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64</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55</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60</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52</v>
      </c>
      <c r="X143" s="2">
        <f>SUMIFS(DataRegularSeason20242025!$AA$3:$AA$1315,DataRegularSeason20242025!$B$3:$B$1315, "&lt;=" &amp; $A143, DataRegularSeason20242025!$D$3:$D$1315, X$1)+SUMIFS(DataRegularSeason20242025!$AB$3:$AB$1315,DataRegularSeason20242025!$B$3:$B$1315, "&lt;=" &amp; $A143, DataRegularSeason20242025!$E$3:$E$1315, X$1)</f>
        <v>49</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58</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51</v>
      </c>
      <c r="AD143" s="2">
        <f>SUMIFS(DataRegularSeason20242025!$AA$3:$AA$1315,DataRegularSeason20242025!$B$3:$B$1315, "&lt;=" &amp; $A143, DataRegularSeason20242025!$D$3:$D$1315, AD$1)+SUMIFS(DataRegularSeason20242025!$AB$3:$AB$1315,DataRegularSeason20242025!$B$3:$B$1315, "&lt;=" &amp; $A143, DataRegularSeason20242025!$E$3:$E$1315, AD$1)</f>
        <v>56</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75</v>
      </c>
      <c r="AG143" s="2">
        <f>SUMIFS(DataRegularSeason20242025!$AA$3:$AA$1315,DataRegularSeason20242025!$B$3:$B$1315, "&lt;=" &amp; $A143, DataRegularSeason20242025!$D$3:$D$1315, AG$1)+SUMIFS(DataRegularSeason20242025!$AB$3:$AB$1315,DataRegularSeason20242025!$B$3:$B$1315, "&lt;=" &amp; $A143, DataRegularSeason20242025!$E$3:$E$1315, AG$1)</f>
        <v>74</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48</v>
      </c>
      <c r="C144" s="2">
        <f>SUMIFS(DataRegularSeason20242025!$AA$3:$AA$1315,DataRegularSeason20242025!$B$3:$B$1315, "&lt;=" &amp; $A144, DataRegularSeason20242025!$D$3:$D$1315, C$1)+SUMIFS(DataRegularSeason20242025!$AB$3:$AB$1315,DataRegularSeason20242025!$B$3:$B$1315, "&lt;=" &amp; $A144, DataRegularSeason20242025!$E$3:$E$1315, C$1)</f>
        <v>58</v>
      </c>
      <c r="D144" s="2">
        <f>SUMIFS(DataRegularSeason20242025!$AA$3:$AA$1315,DataRegularSeason20242025!$B$3:$B$1315, "&lt;=" &amp; $A144, DataRegularSeason20242025!$D$3:$D$1315, D$1)+SUMIFS(DataRegularSeason20242025!$AB$3:$AB$1315,DataRegularSeason20242025!$B$3:$B$1315, "&lt;=" &amp; $A144, DataRegularSeason20242025!$E$3:$E$1315, D$1)</f>
        <v>45</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57</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62</v>
      </c>
      <c r="J144" s="2">
        <f>SUMIFS(DataRegularSeason20242025!$AA$3:$AA$1315,DataRegularSeason20242025!$B$3:$B$1315, "&lt;=" &amp; $A144, DataRegularSeason20242025!$D$3:$D$1315, J$1)+SUMIFS(DataRegularSeason20242025!$AB$3:$AB$1315,DataRegularSeason20242025!$B$3:$B$1315, "&lt;=" &amp; $A144, DataRegularSeason20242025!$E$3:$E$1315, J$1)</f>
        <v>67</v>
      </c>
      <c r="K144" s="2">
        <f>SUMIFS(DataRegularSeason20242025!$AA$3:$AA$1315,DataRegularSeason20242025!$B$3:$B$1315, "&lt;=" &amp; $A144, DataRegularSeason20242025!$D$3:$D$1315, K$1)+SUMIFS(DataRegularSeason20242025!$AB$3:$AB$1315,DataRegularSeason20242025!$B$3:$B$1315, "&lt;=" &amp; $A144, DataRegularSeason20242025!$E$3:$E$1315, K$1)</f>
        <v>57</v>
      </c>
      <c r="L144" s="2">
        <f>SUMIFS(DataRegularSeason20242025!$AA$3:$AA$1315,DataRegularSeason20242025!$B$3:$B$1315, "&lt;=" &amp; $A144, DataRegularSeason20242025!$D$3:$D$1315, L$1)+SUMIFS(DataRegularSeason20242025!$AB$3:$AB$1315,DataRegularSeason20242025!$B$3:$B$1315, "&lt;=" &amp; $A144, DataRegularSeason20242025!$E$3:$E$1315, L$1)</f>
        <v>68</v>
      </c>
      <c r="M144" s="2">
        <f>SUMIFS(DataRegularSeason20242025!$AA$3:$AA$1315,DataRegularSeason20242025!$B$3:$B$1315, "&lt;=" &amp; $A144, DataRegularSeason20242025!$D$3:$D$1315, M$1)+SUMIFS(DataRegularSeason20242025!$AB$3:$AB$1315,DataRegularSeason20242025!$B$3:$B$1315, "&lt;=" &amp; $A144, DataRegularSeason20242025!$E$3:$E$1315, M$1)</f>
        <v>65</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64</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55</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60</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52</v>
      </c>
      <c r="X144" s="2">
        <f>SUMIFS(DataRegularSeason20242025!$AA$3:$AA$1315,DataRegularSeason20242025!$B$3:$B$1315, "&lt;=" &amp; $A144, DataRegularSeason20242025!$D$3:$D$1315, X$1)+SUMIFS(DataRegularSeason20242025!$AB$3:$AB$1315,DataRegularSeason20242025!$B$3:$B$1315, "&lt;=" &amp; $A144, DataRegularSeason20242025!$E$3:$E$1315, X$1)</f>
        <v>49</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58</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51</v>
      </c>
      <c r="AD144" s="2">
        <f>SUMIFS(DataRegularSeason20242025!$AA$3:$AA$1315,DataRegularSeason20242025!$B$3:$B$1315, "&lt;=" &amp; $A144, DataRegularSeason20242025!$D$3:$D$1315, AD$1)+SUMIFS(DataRegularSeason20242025!$AB$3:$AB$1315,DataRegularSeason20242025!$B$3:$B$1315, "&lt;=" &amp; $A144, DataRegularSeason20242025!$E$3:$E$1315, AD$1)</f>
        <v>56</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75</v>
      </c>
      <c r="AG144" s="2">
        <f>SUMIFS(DataRegularSeason20242025!$AA$3:$AA$1315,DataRegularSeason20242025!$B$3:$B$1315, "&lt;=" &amp; $A144, DataRegularSeason20242025!$D$3:$D$1315, AG$1)+SUMIFS(DataRegularSeason20242025!$AB$3:$AB$1315,DataRegularSeason20242025!$B$3:$B$1315, "&lt;=" &amp; $A144, DataRegularSeason20242025!$E$3:$E$1315, AG$1)</f>
        <v>74</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48</v>
      </c>
      <c r="C145" s="2">
        <f>SUMIFS(DataRegularSeason20242025!$AA$3:$AA$1315,DataRegularSeason20242025!$B$3:$B$1315, "&lt;=" &amp; $A145, DataRegularSeason20242025!$D$3:$D$1315, C$1)+SUMIFS(DataRegularSeason20242025!$AB$3:$AB$1315,DataRegularSeason20242025!$B$3:$B$1315, "&lt;=" &amp; $A145, DataRegularSeason20242025!$E$3:$E$1315, C$1)</f>
        <v>58</v>
      </c>
      <c r="D145" s="2">
        <f>SUMIFS(DataRegularSeason20242025!$AA$3:$AA$1315,DataRegularSeason20242025!$B$3:$B$1315, "&lt;=" &amp; $A145, DataRegularSeason20242025!$D$3:$D$1315, D$1)+SUMIFS(DataRegularSeason20242025!$AB$3:$AB$1315,DataRegularSeason20242025!$B$3:$B$1315, "&lt;=" &amp; $A145, DataRegularSeason20242025!$E$3:$E$1315, D$1)</f>
        <v>45</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57</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62</v>
      </c>
      <c r="J145" s="2">
        <f>SUMIFS(DataRegularSeason20242025!$AA$3:$AA$1315,DataRegularSeason20242025!$B$3:$B$1315, "&lt;=" &amp; $A145, DataRegularSeason20242025!$D$3:$D$1315, J$1)+SUMIFS(DataRegularSeason20242025!$AB$3:$AB$1315,DataRegularSeason20242025!$B$3:$B$1315, "&lt;=" &amp; $A145, DataRegularSeason20242025!$E$3:$E$1315, J$1)</f>
        <v>67</v>
      </c>
      <c r="K145" s="2">
        <f>SUMIFS(DataRegularSeason20242025!$AA$3:$AA$1315,DataRegularSeason20242025!$B$3:$B$1315, "&lt;=" &amp; $A145, DataRegularSeason20242025!$D$3:$D$1315, K$1)+SUMIFS(DataRegularSeason20242025!$AB$3:$AB$1315,DataRegularSeason20242025!$B$3:$B$1315, "&lt;=" &amp; $A145, DataRegularSeason20242025!$E$3:$E$1315, K$1)</f>
        <v>57</v>
      </c>
      <c r="L145" s="2">
        <f>SUMIFS(DataRegularSeason20242025!$AA$3:$AA$1315,DataRegularSeason20242025!$B$3:$B$1315, "&lt;=" &amp; $A145, DataRegularSeason20242025!$D$3:$D$1315, L$1)+SUMIFS(DataRegularSeason20242025!$AB$3:$AB$1315,DataRegularSeason20242025!$B$3:$B$1315, "&lt;=" &amp; $A145, DataRegularSeason20242025!$E$3:$E$1315, L$1)</f>
        <v>68</v>
      </c>
      <c r="M145" s="2">
        <f>SUMIFS(DataRegularSeason20242025!$AA$3:$AA$1315,DataRegularSeason20242025!$B$3:$B$1315, "&lt;=" &amp; $A145, DataRegularSeason20242025!$D$3:$D$1315, M$1)+SUMIFS(DataRegularSeason20242025!$AB$3:$AB$1315,DataRegularSeason20242025!$B$3:$B$1315, "&lt;=" &amp; $A145, DataRegularSeason20242025!$E$3:$E$1315, M$1)</f>
        <v>65</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64</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55</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60</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52</v>
      </c>
      <c r="X145" s="2">
        <f>SUMIFS(DataRegularSeason20242025!$AA$3:$AA$1315,DataRegularSeason20242025!$B$3:$B$1315, "&lt;=" &amp; $A145, DataRegularSeason20242025!$D$3:$D$1315, X$1)+SUMIFS(DataRegularSeason20242025!$AB$3:$AB$1315,DataRegularSeason20242025!$B$3:$B$1315, "&lt;=" &amp; $A145, DataRegularSeason20242025!$E$3:$E$1315, X$1)</f>
        <v>49</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58</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51</v>
      </c>
      <c r="AD145" s="2">
        <f>SUMIFS(DataRegularSeason20242025!$AA$3:$AA$1315,DataRegularSeason20242025!$B$3:$B$1315, "&lt;=" &amp; $A145, DataRegularSeason20242025!$D$3:$D$1315, AD$1)+SUMIFS(DataRegularSeason20242025!$AB$3:$AB$1315,DataRegularSeason20242025!$B$3:$B$1315, "&lt;=" &amp; $A145, DataRegularSeason20242025!$E$3:$E$1315, AD$1)</f>
        <v>56</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75</v>
      </c>
      <c r="AG145" s="2">
        <f>SUMIFS(DataRegularSeason20242025!$AA$3:$AA$1315,DataRegularSeason20242025!$B$3:$B$1315, "&lt;=" &amp; $A145, DataRegularSeason20242025!$D$3:$D$1315, AG$1)+SUMIFS(DataRegularSeason20242025!$AB$3:$AB$1315,DataRegularSeason20242025!$B$3:$B$1315, "&lt;=" &amp; $A145, DataRegularSeason20242025!$E$3:$E$1315, AG$1)</f>
        <v>74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48</v>
      </c>
      <c r="C146" s="2">
        <f>SUMIFS(DataRegularSeason20242025!$AA$3:$AA$1315,DataRegularSeason20242025!$B$3:$B$1315, "&lt;=" &amp; $A146, DataRegularSeason20242025!$D$3:$D$1315, C$1)+SUMIFS(DataRegularSeason20242025!$AB$3:$AB$1315,DataRegularSeason20242025!$B$3:$B$1315, "&lt;=" &amp; $A146, DataRegularSeason20242025!$E$3:$E$1315, C$1)</f>
        <v>58</v>
      </c>
      <c r="D146" s="2">
        <f>SUMIFS(DataRegularSeason20242025!$AA$3:$AA$1315,DataRegularSeason20242025!$B$3:$B$1315, "&lt;=" &amp; $A146, DataRegularSeason20242025!$D$3:$D$1315, D$1)+SUMIFS(DataRegularSeason20242025!$AB$3:$AB$1315,DataRegularSeason20242025!$B$3:$B$1315, "&lt;=" &amp; $A146, DataRegularSeason20242025!$E$3:$E$1315, D$1)</f>
        <v>45</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57</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62</v>
      </c>
      <c r="J146" s="2">
        <f>SUMIFS(DataRegularSeason20242025!$AA$3:$AA$1315,DataRegularSeason20242025!$B$3:$B$1315, "&lt;=" &amp; $A146, DataRegularSeason20242025!$D$3:$D$1315, J$1)+SUMIFS(DataRegularSeason20242025!$AB$3:$AB$1315,DataRegularSeason20242025!$B$3:$B$1315, "&lt;=" &amp; $A146, DataRegularSeason20242025!$E$3:$E$1315, J$1)</f>
        <v>67</v>
      </c>
      <c r="K146" s="2">
        <f>SUMIFS(DataRegularSeason20242025!$AA$3:$AA$1315,DataRegularSeason20242025!$B$3:$B$1315, "&lt;=" &amp; $A146, DataRegularSeason20242025!$D$3:$D$1315, K$1)+SUMIFS(DataRegularSeason20242025!$AB$3:$AB$1315,DataRegularSeason20242025!$B$3:$B$1315, "&lt;=" &amp; $A146, DataRegularSeason20242025!$E$3:$E$1315, K$1)</f>
        <v>57</v>
      </c>
      <c r="L146" s="2">
        <f>SUMIFS(DataRegularSeason20242025!$AA$3:$AA$1315,DataRegularSeason20242025!$B$3:$B$1315, "&lt;=" &amp; $A146, DataRegularSeason20242025!$D$3:$D$1315, L$1)+SUMIFS(DataRegularSeason20242025!$AB$3:$AB$1315,DataRegularSeason20242025!$B$3:$B$1315, "&lt;=" &amp; $A146, DataRegularSeason20242025!$E$3:$E$1315, L$1)</f>
        <v>68</v>
      </c>
      <c r="M146" s="2">
        <f>SUMIFS(DataRegularSeason20242025!$AA$3:$AA$1315,DataRegularSeason20242025!$B$3:$B$1315, "&lt;=" &amp; $A146, DataRegularSeason20242025!$D$3:$D$1315, M$1)+SUMIFS(DataRegularSeason20242025!$AB$3:$AB$1315,DataRegularSeason20242025!$B$3:$B$1315, "&lt;=" &amp; $A146, DataRegularSeason20242025!$E$3:$E$1315, M$1)</f>
        <v>65</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64</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55</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60</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52</v>
      </c>
      <c r="X146" s="2">
        <f>SUMIFS(DataRegularSeason20242025!$AA$3:$AA$1315,DataRegularSeason20242025!$B$3:$B$1315, "&lt;=" &amp; $A146, DataRegularSeason20242025!$D$3:$D$1315, X$1)+SUMIFS(DataRegularSeason20242025!$AB$3:$AB$1315,DataRegularSeason20242025!$B$3:$B$1315, "&lt;=" &amp; $A146, DataRegularSeason20242025!$E$3:$E$1315, X$1)</f>
        <v>49</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58</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51</v>
      </c>
      <c r="AD146" s="2">
        <f>SUMIFS(DataRegularSeason20242025!$AA$3:$AA$1315,DataRegularSeason20242025!$B$3:$B$1315, "&lt;=" &amp; $A146, DataRegularSeason20242025!$D$3:$D$1315, AD$1)+SUMIFS(DataRegularSeason20242025!$AB$3:$AB$1315,DataRegularSeason20242025!$B$3:$B$1315, "&lt;=" &amp; $A146, DataRegularSeason20242025!$E$3:$E$1315, AD$1)</f>
        <v>56</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75</v>
      </c>
      <c r="AG146" s="2">
        <f>SUMIFS(DataRegularSeason20242025!$AA$3:$AA$1315,DataRegularSeason20242025!$B$3:$B$1315, "&lt;=" &amp; $A146, DataRegularSeason20242025!$D$3:$D$1315, AG$1)+SUMIFS(DataRegularSeason20242025!$AB$3:$AB$1315,DataRegularSeason20242025!$B$3:$B$1315, "&lt;=" &amp; $A146, DataRegularSeason20242025!$E$3:$E$1315, AG$1)</f>
        <v>74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48</v>
      </c>
      <c r="C147" s="2">
        <f>SUMIFS(DataRegularSeason20242025!$AA$3:$AA$1315,DataRegularSeason20242025!$B$3:$B$1315, "&lt;=" &amp; $A147, DataRegularSeason20242025!$D$3:$D$1315, C$1)+SUMIFS(DataRegularSeason20242025!$AB$3:$AB$1315,DataRegularSeason20242025!$B$3:$B$1315, "&lt;=" &amp; $A147, DataRegularSeason20242025!$E$3:$E$1315, C$1)</f>
        <v>58</v>
      </c>
      <c r="D147" s="2">
        <f>SUMIFS(DataRegularSeason20242025!$AA$3:$AA$1315,DataRegularSeason20242025!$B$3:$B$1315, "&lt;=" &amp; $A147, DataRegularSeason20242025!$D$3:$D$1315, D$1)+SUMIFS(DataRegularSeason20242025!$AB$3:$AB$1315,DataRegularSeason20242025!$B$3:$B$1315, "&lt;=" &amp; $A147, DataRegularSeason20242025!$E$3:$E$1315, D$1)</f>
        <v>45</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57</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62</v>
      </c>
      <c r="J147" s="2">
        <f>SUMIFS(DataRegularSeason20242025!$AA$3:$AA$1315,DataRegularSeason20242025!$B$3:$B$1315, "&lt;=" &amp; $A147, DataRegularSeason20242025!$D$3:$D$1315, J$1)+SUMIFS(DataRegularSeason20242025!$AB$3:$AB$1315,DataRegularSeason20242025!$B$3:$B$1315, "&lt;=" &amp; $A147, DataRegularSeason20242025!$E$3:$E$1315, J$1)</f>
        <v>67</v>
      </c>
      <c r="K147" s="2">
        <f>SUMIFS(DataRegularSeason20242025!$AA$3:$AA$1315,DataRegularSeason20242025!$B$3:$B$1315, "&lt;=" &amp; $A147, DataRegularSeason20242025!$D$3:$D$1315, K$1)+SUMIFS(DataRegularSeason20242025!$AB$3:$AB$1315,DataRegularSeason20242025!$B$3:$B$1315, "&lt;=" &amp; $A147, DataRegularSeason20242025!$E$3:$E$1315, K$1)</f>
        <v>57</v>
      </c>
      <c r="L147" s="2">
        <f>SUMIFS(DataRegularSeason20242025!$AA$3:$AA$1315,DataRegularSeason20242025!$B$3:$B$1315, "&lt;=" &amp; $A147, DataRegularSeason20242025!$D$3:$D$1315, L$1)+SUMIFS(DataRegularSeason20242025!$AB$3:$AB$1315,DataRegularSeason20242025!$B$3:$B$1315, "&lt;=" &amp; $A147, DataRegularSeason20242025!$E$3:$E$1315, L$1)</f>
        <v>68</v>
      </c>
      <c r="M147" s="2">
        <f>SUMIFS(DataRegularSeason20242025!$AA$3:$AA$1315,DataRegularSeason20242025!$B$3:$B$1315, "&lt;=" &amp; $A147, DataRegularSeason20242025!$D$3:$D$1315, M$1)+SUMIFS(DataRegularSeason20242025!$AB$3:$AB$1315,DataRegularSeason20242025!$B$3:$B$1315, "&lt;=" &amp; $A147, DataRegularSeason20242025!$E$3:$E$1315, M$1)</f>
        <v>65</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64</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55</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60</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52</v>
      </c>
      <c r="X147" s="2">
        <f>SUMIFS(DataRegularSeason20242025!$AA$3:$AA$1315,DataRegularSeason20242025!$B$3:$B$1315, "&lt;=" &amp; $A147, DataRegularSeason20242025!$D$3:$D$1315, X$1)+SUMIFS(DataRegularSeason20242025!$AB$3:$AB$1315,DataRegularSeason20242025!$B$3:$B$1315, "&lt;=" &amp; $A147, DataRegularSeason20242025!$E$3:$E$1315, X$1)</f>
        <v>49</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58</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51</v>
      </c>
      <c r="AD147" s="2">
        <f>SUMIFS(DataRegularSeason20242025!$AA$3:$AA$1315,DataRegularSeason20242025!$B$3:$B$1315, "&lt;=" &amp; $A147, DataRegularSeason20242025!$D$3:$D$1315, AD$1)+SUMIFS(DataRegularSeason20242025!$AB$3:$AB$1315,DataRegularSeason20242025!$B$3:$B$1315, "&lt;=" &amp; $A147, DataRegularSeason20242025!$E$3:$E$1315, AD$1)</f>
        <v>56</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75</v>
      </c>
      <c r="AG147" s="2">
        <f>SUMIFS(DataRegularSeason20242025!$AA$3:$AA$1315,DataRegularSeason20242025!$B$3:$B$1315, "&lt;=" &amp; $A147, DataRegularSeason20242025!$D$3:$D$1315, AG$1)+SUMIFS(DataRegularSeason20242025!$AB$3:$AB$1315,DataRegularSeason20242025!$B$3:$B$1315, "&lt;=" &amp; $A147, DataRegularSeason20242025!$E$3:$E$1315, AG$1)</f>
        <v>74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48</v>
      </c>
      <c r="C148" s="2">
        <f>SUMIFS(DataRegularSeason20242025!$AA$3:$AA$1315,DataRegularSeason20242025!$B$3:$B$1315, "&lt;=" &amp; $A148, DataRegularSeason20242025!$D$3:$D$1315, C$1)+SUMIFS(DataRegularSeason20242025!$AB$3:$AB$1315,DataRegularSeason20242025!$B$3:$B$1315, "&lt;=" &amp; $A148, DataRegularSeason20242025!$E$3:$E$1315, C$1)</f>
        <v>58</v>
      </c>
      <c r="D148" s="2">
        <f>SUMIFS(DataRegularSeason20242025!$AA$3:$AA$1315,DataRegularSeason20242025!$B$3:$B$1315, "&lt;=" &amp; $A148, DataRegularSeason20242025!$D$3:$D$1315, D$1)+SUMIFS(DataRegularSeason20242025!$AB$3:$AB$1315,DataRegularSeason20242025!$B$3:$B$1315, "&lt;=" &amp; $A148, DataRegularSeason20242025!$E$3:$E$1315, D$1)</f>
        <v>45</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57</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62</v>
      </c>
      <c r="J148" s="2">
        <f>SUMIFS(DataRegularSeason20242025!$AA$3:$AA$1315,DataRegularSeason20242025!$B$3:$B$1315, "&lt;=" &amp; $A148, DataRegularSeason20242025!$D$3:$D$1315, J$1)+SUMIFS(DataRegularSeason20242025!$AB$3:$AB$1315,DataRegularSeason20242025!$B$3:$B$1315, "&lt;=" &amp; $A148, DataRegularSeason20242025!$E$3:$E$1315, J$1)</f>
        <v>67</v>
      </c>
      <c r="K148" s="2">
        <f>SUMIFS(DataRegularSeason20242025!$AA$3:$AA$1315,DataRegularSeason20242025!$B$3:$B$1315, "&lt;=" &amp; $A148, DataRegularSeason20242025!$D$3:$D$1315, K$1)+SUMIFS(DataRegularSeason20242025!$AB$3:$AB$1315,DataRegularSeason20242025!$B$3:$B$1315, "&lt;=" &amp; $A148, DataRegularSeason20242025!$E$3:$E$1315, K$1)</f>
        <v>57</v>
      </c>
      <c r="L148" s="2">
        <f>SUMIFS(DataRegularSeason20242025!$AA$3:$AA$1315,DataRegularSeason20242025!$B$3:$B$1315, "&lt;=" &amp; $A148, DataRegularSeason20242025!$D$3:$D$1315, L$1)+SUMIFS(DataRegularSeason20242025!$AB$3:$AB$1315,DataRegularSeason20242025!$B$3:$B$1315, "&lt;=" &amp; $A148, DataRegularSeason20242025!$E$3:$E$1315, L$1)</f>
        <v>68</v>
      </c>
      <c r="M148" s="2">
        <f>SUMIFS(DataRegularSeason20242025!$AA$3:$AA$1315,DataRegularSeason20242025!$B$3:$B$1315, "&lt;=" &amp; $A148, DataRegularSeason20242025!$D$3:$D$1315, M$1)+SUMIFS(DataRegularSeason20242025!$AB$3:$AB$1315,DataRegularSeason20242025!$B$3:$B$1315, "&lt;=" &amp; $A148, DataRegularSeason20242025!$E$3:$E$1315, M$1)</f>
        <v>65</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64</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55</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60</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52</v>
      </c>
      <c r="X148" s="2">
        <f>SUMIFS(DataRegularSeason20242025!$AA$3:$AA$1315,DataRegularSeason20242025!$B$3:$B$1315, "&lt;=" &amp; $A148, DataRegularSeason20242025!$D$3:$D$1315, X$1)+SUMIFS(DataRegularSeason20242025!$AB$3:$AB$1315,DataRegularSeason20242025!$B$3:$B$1315, "&lt;=" &amp; $A148, DataRegularSeason20242025!$E$3:$E$1315, X$1)</f>
        <v>49</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58</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51</v>
      </c>
      <c r="AD148" s="2">
        <f>SUMIFS(DataRegularSeason20242025!$AA$3:$AA$1315,DataRegularSeason20242025!$B$3:$B$1315, "&lt;=" &amp; $A148, DataRegularSeason20242025!$D$3:$D$1315, AD$1)+SUMIFS(DataRegularSeason20242025!$AB$3:$AB$1315,DataRegularSeason20242025!$B$3:$B$1315, "&lt;=" &amp; $A148, DataRegularSeason20242025!$E$3:$E$1315, AD$1)</f>
        <v>56</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75</v>
      </c>
      <c r="AG148" s="2">
        <f>SUMIFS(DataRegularSeason20242025!$AA$3:$AA$1315,DataRegularSeason20242025!$B$3:$B$1315, "&lt;=" &amp; $A148, DataRegularSeason20242025!$D$3:$D$1315, AG$1)+SUMIFS(DataRegularSeason20242025!$AB$3:$AB$1315,DataRegularSeason20242025!$B$3:$B$1315, "&lt;=" &amp; $A148, DataRegularSeason20242025!$E$3:$E$1315, AG$1)</f>
        <v>74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48</v>
      </c>
      <c r="C149" s="2">
        <f>SUMIFS(DataRegularSeason20242025!$AA$3:$AA$1315,DataRegularSeason20242025!$B$3:$B$1315, "&lt;=" &amp; $A149, DataRegularSeason20242025!$D$3:$D$1315, C$1)+SUMIFS(DataRegularSeason20242025!$AB$3:$AB$1315,DataRegularSeason20242025!$B$3:$B$1315, "&lt;=" &amp; $A149, DataRegularSeason20242025!$E$3:$E$1315, C$1)</f>
        <v>58</v>
      </c>
      <c r="D149" s="2">
        <f>SUMIFS(DataRegularSeason20242025!$AA$3:$AA$1315,DataRegularSeason20242025!$B$3:$B$1315, "&lt;=" &amp; $A149, DataRegularSeason20242025!$D$3:$D$1315, D$1)+SUMIFS(DataRegularSeason20242025!$AB$3:$AB$1315,DataRegularSeason20242025!$B$3:$B$1315, "&lt;=" &amp; $A149, DataRegularSeason20242025!$E$3:$E$1315, D$1)</f>
        <v>45</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57</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62</v>
      </c>
      <c r="J149" s="2">
        <f>SUMIFS(DataRegularSeason20242025!$AA$3:$AA$1315,DataRegularSeason20242025!$B$3:$B$1315, "&lt;=" &amp; $A149, DataRegularSeason20242025!$D$3:$D$1315, J$1)+SUMIFS(DataRegularSeason20242025!$AB$3:$AB$1315,DataRegularSeason20242025!$B$3:$B$1315, "&lt;=" &amp; $A149, DataRegularSeason20242025!$E$3:$E$1315, J$1)</f>
        <v>67</v>
      </c>
      <c r="K149" s="2">
        <f>SUMIFS(DataRegularSeason20242025!$AA$3:$AA$1315,DataRegularSeason20242025!$B$3:$B$1315, "&lt;=" &amp; $A149, DataRegularSeason20242025!$D$3:$D$1315, K$1)+SUMIFS(DataRegularSeason20242025!$AB$3:$AB$1315,DataRegularSeason20242025!$B$3:$B$1315, "&lt;=" &amp; $A149, DataRegularSeason20242025!$E$3:$E$1315, K$1)</f>
        <v>57</v>
      </c>
      <c r="L149" s="2">
        <f>SUMIFS(DataRegularSeason20242025!$AA$3:$AA$1315,DataRegularSeason20242025!$B$3:$B$1315, "&lt;=" &amp; $A149, DataRegularSeason20242025!$D$3:$D$1315, L$1)+SUMIFS(DataRegularSeason20242025!$AB$3:$AB$1315,DataRegularSeason20242025!$B$3:$B$1315, "&lt;=" &amp; $A149, DataRegularSeason20242025!$E$3:$E$1315, L$1)</f>
        <v>68</v>
      </c>
      <c r="M149" s="2">
        <f>SUMIFS(DataRegularSeason20242025!$AA$3:$AA$1315,DataRegularSeason20242025!$B$3:$B$1315, "&lt;=" &amp; $A149, DataRegularSeason20242025!$D$3:$D$1315, M$1)+SUMIFS(DataRegularSeason20242025!$AB$3:$AB$1315,DataRegularSeason20242025!$B$3:$B$1315, "&lt;=" &amp; $A149, DataRegularSeason20242025!$E$3:$E$1315, M$1)</f>
        <v>65</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64</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55</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60</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52</v>
      </c>
      <c r="X149" s="2">
        <f>SUMIFS(DataRegularSeason20242025!$AA$3:$AA$1315,DataRegularSeason20242025!$B$3:$B$1315, "&lt;=" &amp; $A149, DataRegularSeason20242025!$D$3:$D$1315, X$1)+SUMIFS(DataRegularSeason20242025!$AB$3:$AB$1315,DataRegularSeason20242025!$B$3:$B$1315, "&lt;=" &amp; $A149, DataRegularSeason20242025!$E$3:$E$1315, X$1)</f>
        <v>49</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58</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51</v>
      </c>
      <c r="AD149" s="2">
        <f>SUMIFS(DataRegularSeason20242025!$AA$3:$AA$1315,DataRegularSeason20242025!$B$3:$B$1315, "&lt;=" &amp; $A149, DataRegularSeason20242025!$D$3:$D$1315, AD$1)+SUMIFS(DataRegularSeason20242025!$AB$3:$AB$1315,DataRegularSeason20242025!$B$3:$B$1315, "&lt;=" &amp; $A149, DataRegularSeason20242025!$E$3:$E$1315, AD$1)</f>
        <v>56</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75</v>
      </c>
      <c r="AG149" s="2">
        <f>SUMIFS(DataRegularSeason20242025!$AA$3:$AA$1315,DataRegularSeason20242025!$B$3:$B$1315, "&lt;=" &amp; $A149, DataRegularSeason20242025!$D$3:$D$1315, AG$1)+SUMIFS(DataRegularSeason20242025!$AB$3:$AB$1315,DataRegularSeason20242025!$B$3:$B$1315, "&lt;=" &amp; $A149, DataRegularSeason20242025!$E$3:$E$1315, AG$1)</f>
        <v>74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48</v>
      </c>
      <c r="C150" s="2">
        <f>SUMIFS(DataRegularSeason20242025!$AA$3:$AA$1315,DataRegularSeason20242025!$B$3:$B$1315, "&lt;=" &amp; $A150, DataRegularSeason20242025!$D$3:$D$1315, C$1)+SUMIFS(DataRegularSeason20242025!$AB$3:$AB$1315,DataRegularSeason20242025!$B$3:$B$1315, "&lt;=" &amp; $A150, DataRegularSeason20242025!$E$3:$E$1315, C$1)</f>
        <v>58</v>
      </c>
      <c r="D150" s="2">
        <f>SUMIFS(DataRegularSeason20242025!$AA$3:$AA$1315,DataRegularSeason20242025!$B$3:$B$1315, "&lt;=" &amp; $A150, DataRegularSeason20242025!$D$3:$D$1315, D$1)+SUMIFS(DataRegularSeason20242025!$AB$3:$AB$1315,DataRegularSeason20242025!$B$3:$B$1315, "&lt;=" &amp; $A150, DataRegularSeason20242025!$E$3:$E$1315, D$1)</f>
        <v>45</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57</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62</v>
      </c>
      <c r="J150" s="2">
        <f>SUMIFS(DataRegularSeason20242025!$AA$3:$AA$1315,DataRegularSeason20242025!$B$3:$B$1315, "&lt;=" &amp; $A150, DataRegularSeason20242025!$D$3:$D$1315, J$1)+SUMIFS(DataRegularSeason20242025!$AB$3:$AB$1315,DataRegularSeason20242025!$B$3:$B$1315, "&lt;=" &amp; $A150, DataRegularSeason20242025!$E$3:$E$1315, J$1)</f>
        <v>67</v>
      </c>
      <c r="K150" s="2">
        <f>SUMIFS(DataRegularSeason20242025!$AA$3:$AA$1315,DataRegularSeason20242025!$B$3:$B$1315, "&lt;=" &amp; $A150, DataRegularSeason20242025!$D$3:$D$1315, K$1)+SUMIFS(DataRegularSeason20242025!$AB$3:$AB$1315,DataRegularSeason20242025!$B$3:$B$1315, "&lt;=" &amp; $A150, DataRegularSeason20242025!$E$3:$E$1315, K$1)</f>
        <v>57</v>
      </c>
      <c r="L150" s="2">
        <f>SUMIFS(DataRegularSeason20242025!$AA$3:$AA$1315,DataRegularSeason20242025!$B$3:$B$1315, "&lt;=" &amp; $A150, DataRegularSeason20242025!$D$3:$D$1315, L$1)+SUMIFS(DataRegularSeason20242025!$AB$3:$AB$1315,DataRegularSeason20242025!$B$3:$B$1315, "&lt;=" &amp; $A150, DataRegularSeason20242025!$E$3:$E$1315, L$1)</f>
        <v>68</v>
      </c>
      <c r="M150" s="2">
        <f>SUMIFS(DataRegularSeason20242025!$AA$3:$AA$1315,DataRegularSeason20242025!$B$3:$B$1315, "&lt;=" &amp; $A150, DataRegularSeason20242025!$D$3:$D$1315, M$1)+SUMIFS(DataRegularSeason20242025!$AB$3:$AB$1315,DataRegularSeason20242025!$B$3:$B$1315, "&lt;=" &amp; $A150, DataRegularSeason20242025!$E$3:$E$1315, M$1)</f>
        <v>65</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64</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55</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60</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52</v>
      </c>
      <c r="X150" s="2">
        <f>SUMIFS(DataRegularSeason20242025!$AA$3:$AA$1315,DataRegularSeason20242025!$B$3:$B$1315, "&lt;=" &amp; $A150, DataRegularSeason20242025!$D$3:$D$1315, X$1)+SUMIFS(DataRegularSeason20242025!$AB$3:$AB$1315,DataRegularSeason20242025!$B$3:$B$1315, "&lt;=" &amp; $A150, DataRegularSeason20242025!$E$3:$E$1315, X$1)</f>
        <v>49</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58</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51</v>
      </c>
      <c r="AD150" s="2">
        <f>SUMIFS(DataRegularSeason20242025!$AA$3:$AA$1315,DataRegularSeason20242025!$B$3:$B$1315, "&lt;=" &amp; $A150, DataRegularSeason20242025!$D$3:$D$1315, AD$1)+SUMIFS(DataRegularSeason20242025!$AB$3:$AB$1315,DataRegularSeason20242025!$B$3:$B$1315, "&lt;=" &amp; $A150, DataRegularSeason20242025!$E$3:$E$1315, AD$1)</f>
        <v>56</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75</v>
      </c>
      <c r="AG150" s="2">
        <f>SUMIFS(DataRegularSeason20242025!$AA$3:$AA$1315,DataRegularSeason20242025!$B$3:$B$1315, "&lt;=" &amp; $A150, DataRegularSeason20242025!$D$3:$D$1315, AG$1)+SUMIFS(DataRegularSeason20242025!$AB$3:$AB$1315,DataRegularSeason20242025!$B$3:$B$1315, "&lt;=" &amp; $A150, DataRegularSeason20242025!$E$3:$E$1315, AG$1)</f>
        <v>74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48</v>
      </c>
      <c r="C151" s="2">
        <f>SUMIFS(DataRegularSeason20242025!$AA$3:$AA$1315,DataRegularSeason20242025!$B$3:$B$1315, "&lt;=" &amp; $A151, DataRegularSeason20242025!$D$3:$D$1315, C$1)+SUMIFS(DataRegularSeason20242025!$AB$3:$AB$1315,DataRegularSeason20242025!$B$3:$B$1315, "&lt;=" &amp; $A151, DataRegularSeason20242025!$E$3:$E$1315, C$1)</f>
        <v>58</v>
      </c>
      <c r="D151" s="2">
        <f>SUMIFS(DataRegularSeason20242025!$AA$3:$AA$1315,DataRegularSeason20242025!$B$3:$B$1315, "&lt;=" &amp; $A151, DataRegularSeason20242025!$D$3:$D$1315, D$1)+SUMIFS(DataRegularSeason20242025!$AB$3:$AB$1315,DataRegularSeason20242025!$B$3:$B$1315, "&lt;=" &amp; $A151, DataRegularSeason20242025!$E$3:$E$1315, D$1)</f>
        <v>45</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57</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62</v>
      </c>
      <c r="J151" s="2">
        <f>SUMIFS(DataRegularSeason20242025!$AA$3:$AA$1315,DataRegularSeason20242025!$B$3:$B$1315, "&lt;=" &amp; $A151, DataRegularSeason20242025!$D$3:$D$1315, J$1)+SUMIFS(DataRegularSeason20242025!$AB$3:$AB$1315,DataRegularSeason20242025!$B$3:$B$1315, "&lt;=" &amp; $A151, DataRegularSeason20242025!$E$3:$E$1315, J$1)</f>
        <v>67</v>
      </c>
      <c r="K151" s="2">
        <f>SUMIFS(DataRegularSeason20242025!$AA$3:$AA$1315,DataRegularSeason20242025!$B$3:$B$1315, "&lt;=" &amp; $A151, DataRegularSeason20242025!$D$3:$D$1315, K$1)+SUMIFS(DataRegularSeason20242025!$AB$3:$AB$1315,DataRegularSeason20242025!$B$3:$B$1315, "&lt;=" &amp; $A151, DataRegularSeason20242025!$E$3:$E$1315, K$1)</f>
        <v>57</v>
      </c>
      <c r="L151" s="2">
        <f>SUMIFS(DataRegularSeason20242025!$AA$3:$AA$1315,DataRegularSeason20242025!$B$3:$B$1315, "&lt;=" &amp; $A151, DataRegularSeason20242025!$D$3:$D$1315, L$1)+SUMIFS(DataRegularSeason20242025!$AB$3:$AB$1315,DataRegularSeason20242025!$B$3:$B$1315, "&lt;=" &amp; $A151, DataRegularSeason20242025!$E$3:$E$1315, L$1)</f>
        <v>68</v>
      </c>
      <c r="M151" s="2">
        <f>SUMIFS(DataRegularSeason20242025!$AA$3:$AA$1315,DataRegularSeason20242025!$B$3:$B$1315, "&lt;=" &amp; $A151, DataRegularSeason20242025!$D$3:$D$1315, M$1)+SUMIFS(DataRegularSeason20242025!$AB$3:$AB$1315,DataRegularSeason20242025!$B$3:$B$1315, "&lt;=" &amp; $A151, DataRegularSeason20242025!$E$3:$E$1315, M$1)</f>
        <v>65</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64</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55</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60</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52</v>
      </c>
      <c r="X151" s="2">
        <f>SUMIFS(DataRegularSeason20242025!$AA$3:$AA$1315,DataRegularSeason20242025!$B$3:$B$1315, "&lt;=" &amp; $A151, DataRegularSeason20242025!$D$3:$D$1315, X$1)+SUMIFS(DataRegularSeason20242025!$AB$3:$AB$1315,DataRegularSeason20242025!$B$3:$B$1315, "&lt;=" &amp; $A151, DataRegularSeason20242025!$E$3:$E$1315, X$1)</f>
        <v>49</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58</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51</v>
      </c>
      <c r="AD151" s="2">
        <f>SUMIFS(DataRegularSeason20242025!$AA$3:$AA$1315,DataRegularSeason20242025!$B$3:$B$1315, "&lt;=" &amp; $A151, DataRegularSeason20242025!$D$3:$D$1315, AD$1)+SUMIFS(DataRegularSeason20242025!$AB$3:$AB$1315,DataRegularSeason20242025!$B$3:$B$1315, "&lt;=" &amp; $A151, DataRegularSeason20242025!$E$3:$E$1315, AD$1)</f>
        <v>56</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75</v>
      </c>
      <c r="AG151" s="2">
        <f>SUMIFS(DataRegularSeason20242025!$AA$3:$AA$1315,DataRegularSeason20242025!$B$3:$B$1315, "&lt;=" &amp; $A151, DataRegularSeason20242025!$D$3:$D$1315, AG$1)+SUMIFS(DataRegularSeason20242025!$AB$3:$AB$1315,DataRegularSeason20242025!$B$3:$B$1315, "&lt;=" &amp; $A151, DataRegularSeason20242025!$E$3:$E$1315, AG$1)</f>
        <v>74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48</v>
      </c>
      <c r="C152" s="2">
        <f>SUMIFS(DataRegularSeason20242025!$AA$3:$AA$1315,DataRegularSeason20242025!$B$3:$B$1315, "&lt;=" &amp; $A152, DataRegularSeason20242025!$D$3:$D$1315, C$1)+SUMIFS(DataRegularSeason20242025!$AB$3:$AB$1315,DataRegularSeason20242025!$B$3:$B$1315, "&lt;=" &amp; $A152, DataRegularSeason20242025!$E$3:$E$1315, C$1)</f>
        <v>58</v>
      </c>
      <c r="D152" s="2">
        <f>SUMIFS(DataRegularSeason20242025!$AA$3:$AA$1315,DataRegularSeason20242025!$B$3:$B$1315, "&lt;=" &amp; $A152, DataRegularSeason20242025!$D$3:$D$1315, D$1)+SUMIFS(DataRegularSeason20242025!$AB$3:$AB$1315,DataRegularSeason20242025!$B$3:$B$1315, "&lt;=" &amp; $A152, DataRegularSeason20242025!$E$3:$E$1315, D$1)</f>
        <v>45</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57</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62</v>
      </c>
      <c r="J152" s="2">
        <f>SUMIFS(DataRegularSeason20242025!$AA$3:$AA$1315,DataRegularSeason20242025!$B$3:$B$1315, "&lt;=" &amp; $A152, DataRegularSeason20242025!$D$3:$D$1315, J$1)+SUMIFS(DataRegularSeason20242025!$AB$3:$AB$1315,DataRegularSeason20242025!$B$3:$B$1315, "&lt;=" &amp; $A152, DataRegularSeason20242025!$E$3:$E$1315, J$1)</f>
        <v>67</v>
      </c>
      <c r="K152" s="2">
        <f>SUMIFS(DataRegularSeason20242025!$AA$3:$AA$1315,DataRegularSeason20242025!$B$3:$B$1315, "&lt;=" &amp; $A152, DataRegularSeason20242025!$D$3:$D$1315, K$1)+SUMIFS(DataRegularSeason20242025!$AB$3:$AB$1315,DataRegularSeason20242025!$B$3:$B$1315, "&lt;=" &amp; $A152, DataRegularSeason20242025!$E$3:$E$1315, K$1)</f>
        <v>57</v>
      </c>
      <c r="L152" s="2">
        <f>SUMIFS(DataRegularSeason20242025!$AA$3:$AA$1315,DataRegularSeason20242025!$B$3:$B$1315, "&lt;=" &amp; $A152, DataRegularSeason20242025!$D$3:$D$1315, L$1)+SUMIFS(DataRegularSeason20242025!$AB$3:$AB$1315,DataRegularSeason20242025!$B$3:$B$1315, "&lt;=" &amp; $A152, DataRegularSeason20242025!$E$3:$E$1315, L$1)</f>
        <v>68</v>
      </c>
      <c r="M152" s="2">
        <f>SUMIFS(DataRegularSeason20242025!$AA$3:$AA$1315,DataRegularSeason20242025!$B$3:$B$1315, "&lt;=" &amp; $A152, DataRegularSeason20242025!$D$3:$D$1315, M$1)+SUMIFS(DataRegularSeason20242025!$AB$3:$AB$1315,DataRegularSeason20242025!$B$3:$B$1315, "&lt;=" &amp; $A152, DataRegularSeason20242025!$E$3:$E$1315, M$1)</f>
        <v>65</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64</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55</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60</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52</v>
      </c>
      <c r="X152" s="2">
        <f>SUMIFS(DataRegularSeason20242025!$AA$3:$AA$1315,DataRegularSeason20242025!$B$3:$B$1315, "&lt;=" &amp; $A152, DataRegularSeason20242025!$D$3:$D$1315, X$1)+SUMIFS(DataRegularSeason20242025!$AB$3:$AB$1315,DataRegularSeason20242025!$B$3:$B$1315, "&lt;=" &amp; $A152, DataRegularSeason20242025!$E$3:$E$1315, X$1)</f>
        <v>49</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58</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51</v>
      </c>
      <c r="AD152" s="2">
        <f>SUMIFS(DataRegularSeason20242025!$AA$3:$AA$1315,DataRegularSeason20242025!$B$3:$B$1315, "&lt;=" &amp; $A152, DataRegularSeason20242025!$D$3:$D$1315, AD$1)+SUMIFS(DataRegularSeason20242025!$AB$3:$AB$1315,DataRegularSeason20242025!$B$3:$B$1315, "&lt;=" &amp; $A152, DataRegularSeason20242025!$E$3:$E$1315, AD$1)</f>
        <v>56</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75</v>
      </c>
      <c r="AG152" s="2">
        <f>SUMIFS(DataRegularSeason20242025!$AA$3:$AA$1315,DataRegularSeason20242025!$B$3:$B$1315, "&lt;=" &amp; $A152, DataRegularSeason20242025!$D$3:$D$1315, AG$1)+SUMIFS(DataRegularSeason20242025!$AB$3:$AB$1315,DataRegularSeason20242025!$B$3:$B$1315, "&lt;=" &amp; $A152, DataRegularSeason20242025!$E$3:$E$1315, AG$1)</f>
        <v>74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48</v>
      </c>
      <c r="C153" s="2">
        <f>SUMIFS(DataRegularSeason20242025!$AA$3:$AA$1315,DataRegularSeason20242025!$B$3:$B$1315, "&lt;=" &amp; $A153, DataRegularSeason20242025!$D$3:$D$1315, C$1)+SUMIFS(DataRegularSeason20242025!$AB$3:$AB$1315,DataRegularSeason20242025!$B$3:$B$1315, "&lt;=" &amp; $A153, DataRegularSeason20242025!$E$3:$E$1315, C$1)</f>
        <v>58</v>
      </c>
      <c r="D153" s="2">
        <f>SUMIFS(DataRegularSeason20242025!$AA$3:$AA$1315,DataRegularSeason20242025!$B$3:$B$1315, "&lt;=" &amp; $A153, DataRegularSeason20242025!$D$3:$D$1315, D$1)+SUMIFS(DataRegularSeason20242025!$AB$3:$AB$1315,DataRegularSeason20242025!$B$3:$B$1315, "&lt;=" &amp; $A153, DataRegularSeason20242025!$E$3:$E$1315, D$1)</f>
        <v>45</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57</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62</v>
      </c>
      <c r="J153" s="2">
        <f>SUMIFS(DataRegularSeason20242025!$AA$3:$AA$1315,DataRegularSeason20242025!$B$3:$B$1315, "&lt;=" &amp; $A153, DataRegularSeason20242025!$D$3:$D$1315, J$1)+SUMIFS(DataRegularSeason20242025!$AB$3:$AB$1315,DataRegularSeason20242025!$B$3:$B$1315, "&lt;=" &amp; $A153, DataRegularSeason20242025!$E$3:$E$1315, J$1)</f>
        <v>67</v>
      </c>
      <c r="K153" s="2">
        <f>SUMIFS(DataRegularSeason20242025!$AA$3:$AA$1315,DataRegularSeason20242025!$B$3:$B$1315, "&lt;=" &amp; $A153, DataRegularSeason20242025!$D$3:$D$1315, K$1)+SUMIFS(DataRegularSeason20242025!$AB$3:$AB$1315,DataRegularSeason20242025!$B$3:$B$1315, "&lt;=" &amp; $A153, DataRegularSeason20242025!$E$3:$E$1315, K$1)</f>
        <v>57</v>
      </c>
      <c r="L153" s="2">
        <f>SUMIFS(DataRegularSeason20242025!$AA$3:$AA$1315,DataRegularSeason20242025!$B$3:$B$1315, "&lt;=" &amp; $A153, DataRegularSeason20242025!$D$3:$D$1315, L$1)+SUMIFS(DataRegularSeason20242025!$AB$3:$AB$1315,DataRegularSeason20242025!$B$3:$B$1315, "&lt;=" &amp; $A153, DataRegularSeason20242025!$E$3:$E$1315, L$1)</f>
        <v>68</v>
      </c>
      <c r="M153" s="2">
        <f>SUMIFS(DataRegularSeason20242025!$AA$3:$AA$1315,DataRegularSeason20242025!$B$3:$B$1315, "&lt;=" &amp; $A153, DataRegularSeason20242025!$D$3:$D$1315, M$1)+SUMIFS(DataRegularSeason20242025!$AB$3:$AB$1315,DataRegularSeason20242025!$B$3:$B$1315, "&lt;=" &amp; $A153, DataRegularSeason20242025!$E$3:$E$1315, M$1)</f>
        <v>65</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64</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55</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60</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52</v>
      </c>
      <c r="X153" s="2">
        <f>SUMIFS(DataRegularSeason20242025!$AA$3:$AA$1315,DataRegularSeason20242025!$B$3:$B$1315, "&lt;=" &amp; $A153, DataRegularSeason20242025!$D$3:$D$1315, X$1)+SUMIFS(DataRegularSeason20242025!$AB$3:$AB$1315,DataRegularSeason20242025!$B$3:$B$1315, "&lt;=" &amp; $A153, DataRegularSeason20242025!$E$3:$E$1315, X$1)</f>
        <v>49</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58</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51</v>
      </c>
      <c r="AD153" s="2">
        <f>SUMIFS(DataRegularSeason20242025!$AA$3:$AA$1315,DataRegularSeason20242025!$B$3:$B$1315, "&lt;=" &amp; $A153, DataRegularSeason20242025!$D$3:$D$1315, AD$1)+SUMIFS(DataRegularSeason20242025!$AB$3:$AB$1315,DataRegularSeason20242025!$B$3:$B$1315, "&lt;=" &amp; $A153, DataRegularSeason20242025!$E$3:$E$1315, AD$1)</f>
        <v>56</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75</v>
      </c>
      <c r="AG153" s="2">
        <f>SUMIFS(DataRegularSeason20242025!$AA$3:$AA$1315,DataRegularSeason20242025!$B$3:$B$1315, "&lt;=" &amp; $A153, DataRegularSeason20242025!$D$3:$D$1315, AG$1)+SUMIFS(DataRegularSeason20242025!$AB$3:$AB$1315,DataRegularSeason20242025!$B$3:$B$1315, "&lt;=" &amp; $A153, DataRegularSeason20242025!$E$3:$E$1315, AG$1)</f>
        <v>74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48</v>
      </c>
      <c r="C154" s="2">
        <f>SUMIFS(DataRegularSeason20242025!$AA$3:$AA$1315,DataRegularSeason20242025!$B$3:$B$1315, "&lt;=" &amp; $A154, DataRegularSeason20242025!$D$3:$D$1315, C$1)+SUMIFS(DataRegularSeason20242025!$AB$3:$AB$1315,DataRegularSeason20242025!$B$3:$B$1315, "&lt;=" &amp; $A154, DataRegularSeason20242025!$E$3:$E$1315, C$1)</f>
        <v>58</v>
      </c>
      <c r="D154" s="2">
        <f>SUMIFS(DataRegularSeason20242025!$AA$3:$AA$1315,DataRegularSeason20242025!$B$3:$B$1315, "&lt;=" &amp; $A154, DataRegularSeason20242025!$D$3:$D$1315, D$1)+SUMIFS(DataRegularSeason20242025!$AB$3:$AB$1315,DataRegularSeason20242025!$B$3:$B$1315, "&lt;=" &amp; $A154, DataRegularSeason20242025!$E$3:$E$1315, D$1)</f>
        <v>45</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57</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62</v>
      </c>
      <c r="J154" s="2">
        <f>SUMIFS(DataRegularSeason20242025!$AA$3:$AA$1315,DataRegularSeason20242025!$B$3:$B$1315, "&lt;=" &amp; $A154, DataRegularSeason20242025!$D$3:$D$1315, J$1)+SUMIFS(DataRegularSeason20242025!$AB$3:$AB$1315,DataRegularSeason20242025!$B$3:$B$1315, "&lt;=" &amp; $A154, DataRegularSeason20242025!$E$3:$E$1315, J$1)</f>
        <v>67</v>
      </c>
      <c r="K154" s="2">
        <f>SUMIFS(DataRegularSeason20242025!$AA$3:$AA$1315,DataRegularSeason20242025!$B$3:$B$1315, "&lt;=" &amp; $A154, DataRegularSeason20242025!$D$3:$D$1315, K$1)+SUMIFS(DataRegularSeason20242025!$AB$3:$AB$1315,DataRegularSeason20242025!$B$3:$B$1315, "&lt;=" &amp; $A154, DataRegularSeason20242025!$E$3:$E$1315, K$1)</f>
        <v>57</v>
      </c>
      <c r="L154" s="2">
        <f>SUMIFS(DataRegularSeason20242025!$AA$3:$AA$1315,DataRegularSeason20242025!$B$3:$B$1315, "&lt;=" &amp; $A154, DataRegularSeason20242025!$D$3:$D$1315, L$1)+SUMIFS(DataRegularSeason20242025!$AB$3:$AB$1315,DataRegularSeason20242025!$B$3:$B$1315, "&lt;=" &amp; $A154, DataRegularSeason20242025!$E$3:$E$1315, L$1)</f>
        <v>68</v>
      </c>
      <c r="M154" s="2">
        <f>SUMIFS(DataRegularSeason20242025!$AA$3:$AA$1315,DataRegularSeason20242025!$B$3:$B$1315, "&lt;=" &amp; $A154, DataRegularSeason20242025!$D$3:$D$1315, M$1)+SUMIFS(DataRegularSeason20242025!$AB$3:$AB$1315,DataRegularSeason20242025!$B$3:$B$1315, "&lt;=" &amp; $A154, DataRegularSeason20242025!$E$3:$E$1315, M$1)</f>
        <v>65</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64</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55</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60</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52</v>
      </c>
      <c r="X154" s="2">
        <f>SUMIFS(DataRegularSeason20242025!$AA$3:$AA$1315,DataRegularSeason20242025!$B$3:$B$1315, "&lt;=" &amp; $A154, DataRegularSeason20242025!$D$3:$D$1315, X$1)+SUMIFS(DataRegularSeason20242025!$AB$3:$AB$1315,DataRegularSeason20242025!$B$3:$B$1315, "&lt;=" &amp; $A154, DataRegularSeason20242025!$E$3:$E$1315, X$1)</f>
        <v>49</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58</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51</v>
      </c>
      <c r="AD154" s="2">
        <f>SUMIFS(DataRegularSeason20242025!$AA$3:$AA$1315,DataRegularSeason20242025!$B$3:$B$1315, "&lt;=" &amp; $A154, DataRegularSeason20242025!$D$3:$D$1315, AD$1)+SUMIFS(DataRegularSeason20242025!$AB$3:$AB$1315,DataRegularSeason20242025!$B$3:$B$1315, "&lt;=" &amp; $A154, DataRegularSeason20242025!$E$3:$E$1315, AD$1)</f>
        <v>56</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75</v>
      </c>
      <c r="AG154" s="2">
        <f>SUMIFS(DataRegularSeason20242025!$AA$3:$AA$1315,DataRegularSeason20242025!$B$3:$B$1315, "&lt;=" &amp; $A154, DataRegularSeason20242025!$D$3:$D$1315, AG$1)+SUMIFS(DataRegularSeason20242025!$AB$3:$AB$1315,DataRegularSeason20242025!$B$3:$B$1315, "&lt;=" &amp; $A154, DataRegularSeason20242025!$E$3:$E$1315, AG$1)</f>
        <v>74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48</v>
      </c>
      <c r="C155" s="2">
        <f>SUMIFS(DataRegularSeason20242025!$AA$3:$AA$1315,DataRegularSeason20242025!$B$3:$B$1315, "&lt;=" &amp; $A155, DataRegularSeason20242025!$D$3:$D$1315, C$1)+SUMIFS(DataRegularSeason20242025!$AB$3:$AB$1315,DataRegularSeason20242025!$B$3:$B$1315, "&lt;=" &amp; $A155, DataRegularSeason20242025!$E$3:$E$1315, C$1)</f>
        <v>58</v>
      </c>
      <c r="D155" s="2">
        <f>SUMIFS(DataRegularSeason20242025!$AA$3:$AA$1315,DataRegularSeason20242025!$B$3:$B$1315, "&lt;=" &amp; $A155, DataRegularSeason20242025!$D$3:$D$1315, D$1)+SUMIFS(DataRegularSeason20242025!$AB$3:$AB$1315,DataRegularSeason20242025!$B$3:$B$1315, "&lt;=" &amp; $A155, DataRegularSeason20242025!$E$3:$E$1315, D$1)</f>
        <v>45</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57</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62</v>
      </c>
      <c r="J155" s="2">
        <f>SUMIFS(DataRegularSeason20242025!$AA$3:$AA$1315,DataRegularSeason20242025!$B$3:$B$1315, "&lt;=" &amp; $A155, DataRegularSeason20242025!$D$3:$D$1315, J$1)+SUMIFS(DataRegularSeason20242025!$AB$3:$AB$1315,DataRegularSeason20242025!$B$3:$B$1315, "&lt;=" &amp; $A155, DataRegularSeason20242025!$E$3:$E$1315, J$1)</f>
        <v>67</v>
      </c>
      <c r="K155" s="2">
        <f>SUMIFS(DataRegularSeason20242025!$AA$3:$AA$1315,DataRegularSeason20242025!$B$3:$B$1315, "&lt;=" &amp; $A155, DataRegularSeason20242025!$D$3:$D$1315, K$1)+SUMIFS(DataRegularSeason20242025!$AB$3:$AB$1315,DataRegularSeason20242025!$B$3:$B$1315, "&lt;=" &amp; $A155, DataRegularSeason20242025!$E$3:$E$1315, K$1)</f>
        <v>57</v>
      </c>
      <c r="L155" s="2">
        <f>SUMIFS(DataRegularSeason20242025!$AA$3:$AA$1315,DataRegularSeason20242025!$B$3:$B$1315, "&lt;=" &amp; $A155, DataRegularSeason20242025!$D$3:$D$1315, L$1)+SUMIFS(DataRegularSeason20242025!$AB$3:$AB$1315,DataRegularSeason20242025!$B$3:$B$1315, "&lt;=" &amp; $A155, DataRegularSeason20242025!$E$3:$E$1315, L$1)</f>
        <v>68</v>
      </c>
      <c r="M155" s="2">
        <f>SUMIFS(DataRegularSeason20242025!$AA$3:$AA$1315,DataRegularSeason20242025!$B$3:$B$1315, "&lt;=" &amp; $A155, DataRegularSeason20242025!$D$3:$D$1315, M$1)+SUMIFS(DataRegularSeason20242025!$AB$3:$AB$1315,DataRegularSeason20242025!$B$3:$B$1315, "&lt;=" &amp; $A155, DataRegularSeason20242025!$E$3:$E$1315, M$1)</f>
        <v>65</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64</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55</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60</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52</v>
      </c>
      <c r="X155" s="2">
        <f>SUMIFS(DataRegularSeason20242025!$AA$3:$AA$1315,DataRegularSeason20242025!$B$3:$B$1315, "&lt;=" &amp; $A155, DataRegularSeason20242025!$D$3:$D$1315, X$1)+SUMIFS(DataRegularSeason20242025!$AB$3:$AB$1315,DataRegularSeason20242025!$B$3:$B$1315, "&lt;=" &amp; $A155, DataRegularSeason20242025!$E$3:$E$1315, X$1)</f>
        <v>49</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58</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51</v>
      </c>
      <c r="AD155" s="2">
        <f>SUMIFS(DataRegularSeason20242025!$AA$3:$AA$1315,DataRegularSeason20242025!$B$3:$B$1315, "&lt;=" &amp; $A155, DataRegularSeason20242025!$D$3:$D$1315, AD$1)+SUMIFS(DataRegularSeason20242025!$AB$3:$AB$1315,DataRegularSeason20242025!$B$3:$B$1315, "&lt;=" &amp; $A155, DataRegularSeason20242025!$E$3:$E$1315, AD$1)</f>
        <v>56</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75</v>
      </c>
      <c r="AG155" s="2">
        <f>SUMIFS(DataRegularSeason20242025!$AA$3:$AA$1315,DataRegularSeason20242025!$B$3:$B$1315, "&lt;=" &amp; $A155, DataRegularSeason20242025!$D$3:$D$1315, AG$1)+SUMIFS(DataRegularSeason20242025!$AB$3:$AB$1315,DataRegularSeason20242025!$B$3:$B$1315, "&lt;=" &amp; $A155, DataRegularSeason20242025!$E$3:$E$1315, AG$1)</f>
        <v>74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48</v>
      </c>
      <c r="C156" s="2">
        <f>SUMIFS(DataRegularSeason20242025!$AA$3:$AA$1315,DataRegularSeason20242025!$B$3:$B$1315, "&lt;=" &amp; $A156, DataRegularSeason20242025!$D$3:$D$1315, C$1)+SUMIFS(DataRegularSeason20242025!$AB$3:$AB$1315,DataRegularSeason20242025!$B$3:$B$1315, "&lt;=" &amp; $A156, DataRegularSeason20242025!$E$3:$E$1315, C$1)</f>
        <v>58</v>
      </c>
      <c r="D156" s="2">
        <f>SUMIFS(DataRegularSeason20242025!$AA$3:$AA$1315,DataRegularSeason20242025!$B$3:$B$1315, "&lt;=" &amp; $A156, DataRegularSeason20242025!$D$3:$D$1315, D$1)+SUMIFS(DataRegularSeason20242025!$AB$3:$AB$1315,DataRegularSeason20242025!$B$3:$B$1315, "&lt;=" &amp; $A156, DataRegularSeason20242025!$E$3:$E$1315, D$1)</f>
        <v>45</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57</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62</v>
      </c>
      <c r="J156" s="2">
        <f>SUMIFS(DataRegularSeason20242025!$AA$3:$AA$1315,DataRegularSeason20242025!$B$3:$B$1315, "&lt;=" &amp; $A156, DataRegularSeason20242025!$D$3:$D$1315, J$1)+SUMIFS(DataRegularSeason20242025!$AB$3:$AB$1315,DataRegularSeason20242025!$B$3:$B$1315, "&lt;=" &amp; $A156, DataRegularSeason20242025!$E$3:$E$1315, J$1)</f>
        <v>67</v>
      </c>
      <c r="K156" s="2">
        <f>SUMIFS(DataRegularSeason20242025!$AA$3:$AA$1315,DataRegularSeason20242025!$B$3:$B$1315, "&lt;=" &amp; $A156, DataRegularSeason20242025!$D$3:$D$1315, K$1)+SUMIFS(DataRegularSeason20242025!$AB$3:$AB$1315,DataRegularSeason20242025!$B$3:$B$1315, "&lt;=" &amp; $A156, DataRegularSeason20242025!$E$3:$E$1315, K$1)</f>
        <v>57</v>
      </c>
      <c r="L156" s="2">
        <f>SUMIFS(DataRegularSeason20242025!$AA$3:$AA$1315,DataRegularSeason20242025!$B$3:$B$1315, "&lt;=" &amp; $A156, DataRegularSeason20242025!$D$3:$D$1315, L$1)+SUMIFS(DataRegularSeason20242025!$AB$3:$AB$1315,DataRegularSeason20242025!$B$3:$B$1315, "&lt;=" &amp; $A156, DataRegularSeason20242025!$E$3:$E$1315, L$1)</f>
        <v>68</v>
      </c>
      <c r="M156" s="2">
        <f>SUMIFS(DataRegularSeason20242025!$AA$3:$AA$1315,DataRegularSeason20242025!$B$3:$B$1315, "&lt;=" &amp; $A156, DataRegularSeason20242025!$D$3:$D$1315, M$1)+SUMIFS(DataRegularSeason20242025!$AB$3:$AB$1315,DataRegularSeason20242025!$B$3:$B$1315, "&lt;=" &amp; $A156, DataRegularSeason20242025!$E$3:$E$1315, M$1)</f>
        <v>65</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64</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55</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60</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52</v>
      </c>
      <c r="X156" s="2">
        <f>SUMIFS(DataRegularSeason20242025!$AA$3:$AA$1315,DataRegularSeason20242025!$B$3:$B$1315, "&lt;=" &amp; $A156, DataRegularSeason20242025!$D$3:$D$1315, X$1)+SUMIFS(DataRegularSeason20242025!$AB$3:$AB$1315,DataRegularSeason20242025!$B$3:$B$1315, "&lt;=" &amp; $A156, DataRegularSeason20242025!$E$3:$E$1315, X$1)</f>
        <v>49</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58</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51</v>
      </c>
      <c r="AD156" s="2">
        <f>SUMIFS(DataRegularSeason20242025!$AA$3:$AA$1315,DataRegularSeason20242025!$B$3:$B$1315, "&lt;=" &amp; $A156, DataRegularSeason20242025!$D$3:$D$1315, AD$1)+SUMIFS(DataRegularSeason20242025!$AB$3:$AB$1315,DataRegularSeason20242025!$B$3:$B$1315, "&lt;=" &amp; $A156, DataRegularSeason20242025!$E$3:$E$1315, AD$1)</f>
        <v>56</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75</v>
      </c>
      <c r="AG156" s="2">
        <f>SUMIFS(DataRegularSeason20242025!$AA$3:$AA$1315,DataRegularSeason20242025!$B$3:$B$1315, "&lt;=" &amp; $A156, DataRegularSeason20242025!$D$3:$D$1315, AG$1)+SUMIFS(DataRegularSeason20242025!$AB$3:$AB$1315,DataRegularSeason20242025!$B$3:$B$1315, "&lt;=" &amp; $A156, DataRegularSeason20242025!$E$3:$E$1315, AG$1)</f>
        <v>74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48</v>
      </c>
      <c r="C157" s="2">
        <f>SUMIFS(DataRegularSeason20242025!$AA$3:$AA$1315,DataRegularSeason20242025!$B$3:$B$1315, "&lt;=" &amp; $A157, DataRegularSeason20242025!$D$3:$D$1315, C$1)+SUMIFS(DataRegularSeason20242025!$AB$3:$AB$1315,DataRegularSeason20242025!$B$3:$B$1315, "&lt;=" &amp; $A157, DataRegularSeason20242025!$E$3:$E$1315, C$1)</f>
        <v>58</v>
      </c>
      <c r="D157" s="2">
        <f>SUMIFS(DataRegularSeason20242025!$AA$3:$AA$1315,DataRegularSeason20242025!$B$3:$B$1315, "&lt;=" &amp; $A157, DataRegularSeason20242025!$D$3:$D$1315, D$1)+SUMIFS(DataRegularSeason20242025!$AB$3:$AB$1315,DataRegularSeason20242025!$B$3:$B$1315, "&lt;=" &amp; $A157, DataRegularSeason20242025!$E$3:$E$1315, D$1)</f>
        <v>45</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57</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62</v>
      </c>
      <c r="J157" s="2">
        <f>SUMIFS(DataRegularSeason20242025!$AA$3:$AA$1315,DataRegularSeason20242025!$B$3:$B$1315, "&lt;=" &amp; $A157, DataRegularSeason20242025!$D$3:$D$1315, J$1)+SUMIFS(DataRegularSeason20242025!$AB$3:$AB$1315,DataRegularSeason20242025!$B$3:$B$1315, "&lt;=" &amp; $A157, DataRegularSeason20242025!$E$3:$E$1315, J$1)</f>
        <v>67</v>
      </c>
      <c r="K157" s="2">
        <f>SUMIFS(DataRegularSeason20242025!$AA$3:$AA$1315,DataRegularSeason20242025!$B$3:$B$1315, "&lt;=" &amp; $A157, DataRegularSeason20242025!$D$3:$D$1315, K$1)+SUMIFS(DataRegularSeason20242025!$AB$3:$AB$1315,DataRegularSeason20242025!$B$3:$B$1315, "&lt;=" &amp; $A157, DataRegularSeason20242025!$E$3:$E$1315, K$1)</f>
        <v>57</v>
      </c>
      <c r="L157" s="2">
        <f>SUMIFS(DataRegularSeason20242025!$AA$3:$AA$1315,DataRegularSeason20242025!$B$3:$B$1315, "&lt;=" &amp; $A157, DataRegularSeason20242025!$D$3:$D$1315, L$1)+SUMIFS(DataRegularSeason20242025!$AB$3:$AB$1315,DataRegularSeason20242025!$B$3:$B$1315, "&lt;=" &amp; $A157, DataRegularSeason20242025!$E$3:$E$1315, L$1)</f>
        <v>68</v>
      </c>
      <c r="M157" s="2">
        <f>SUMIFS(DataRegularSeason20242025!$AA$3:$AA$1315,DataRegularSeason20242025!$B$3:$B$1315, "&lt;=" &amp; $A157, DataRegularSeason20242025!$D$3:$D$1315, M$1)+SUMIFS(DataRegularSeason20242025!$AB$3:$AB$1315,DataRegularSeason20242025!$B$3:$B$1315, "&lt;=" &amp; $A157, DataRegularSeason20242025!$E$3:$E$1315, M$1)</f>
        <v>65</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64</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55</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60</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52</v>
      </c>
      <c r="X157" s="2">
        <f>SUMIFS(DataRegularSeason20242025!$AA$3:$AA$1315,DataRegularSeason20242025!$B$3:$B$1315, "&lt;=" &amp; $A157, DataRegularSeason20242025!$D$3:$D$1315, X$1)+SUMIFS(DataRegularSeason20242025!$AB$3:$AB$1315,DataRegularSeason20242025!$B$3:$B$1315, "&lt;=" &amp; $A157, DataRegularSeason20242025!$E$3:$E$1315, X$1)</f>
        <v>49</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58</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51</v>
      </c>
      <c r="AD157" s="2">
        <f>SUMIFS(DataRegularSeason20242025!$AA$3:$AA$1315,DataRegularSeason20242025!$B$3:$B$1315, "&lt;=" &amp; $A157, DataRegularSeason20242025!$D$3:$D$1315, AD$1)+SUMIFS(DataRegularSeason20242025!$AB$3:$AB$1315,DataRegularSeason20242025!$B$3:$B$1315, "&lt;=" &amp; $A157, DataRegularSeason20242025!$E$3:$E$1315, AD$1)</f>
        <v>56</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75</v>
      </c>
      <c r="AG157" s="2">
        <f>SUMIFS(DataRegularSeason20242025!$AA$3:$AA$1315,DataRegularSeason20242025!$B$3:$B$1315, "&lt;=" &amp; $A157, DataRegularSeason20242025!$D$3:$D$1315, AG$1)+SUMIFS(DataRegularSeason20242025!$AB$3:$AB$1315,DataRegularSeason20242025!$B$3:$B$1315, "&lt;=" &amp; $A157, DataRegularSeason20242025!$E$3:$E$1315, AG$1)</f>
        <v>74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48</v>
      </c>
      <c r="C158" s="2">
        <f>SUMIFS(DataRegularSeason20242025!$AA$3:$AA$1315,DataRegularSeason20242025!$B$3:$B$1315, "&lt;=" &amp; $A158, DataRegularSeason20242025!$D$3:$D$1315, C$1)+SUMIFS(DataRegularSeason20242025!$AB$3:$AB$1315,DataRegularSeason20242025!$B$3:$B$1315, "&lt;=" &amp; $A158, DataRegularSeason20242025!$E$3:$E$1315, C$1)</f>
        <v>58</v>
      </c>
      <c r="D158" s="2">
        <f>SUMIFS(DataRegularSeason20242025!$AA$3:$AA$1315,DataRegularSeason20242025!$B$3:$B$1315, "&lt;=" &amp; $A158, DataRegularSeason20242025!$D$3:$D$1315, D$1)+SUMIFS(DataRegularSeason20242025!$AB$3:$AB$1315,DataRegularSeason20242025!$B$3:$B$1315, "&lt;=" &amp; $A158, DataRegularSeason20242025!$E$3:$E$1315, D$1)</f>
        <v>45</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57</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62</v>
      </c>
      <c r="J158" s="2">
        <f>SUMIFS(DataRegularSeason20242025!$AA$3:$AA$1315,DataRegularSeason20242025!$B$3:$B$1315, "&lt;=" &amp; $A158, DataRegularSeason20242025!$D$3:$D$1315, J$1)+SUMIFS(DataRegularSeason20242025!$AB$3:$AB$1315,DataRegularSeason20242025!$B$3:$B$1315, "&lt;=" &amp; $A158, DataRegularSeason20242025!$E$3:$E$1315, J$1)</f>
        <v>67</v>
      </c>
      <c r="K158" s="2">
        <f>SUMIFS(DataRegularSeason20242025!$AA$3:$AA$1315,DataRegularSeason20242025!$B$3:$B$1315, "&lt;=" &amp; $A158, DataRegularSeason20242025!$D$3:$D$1315, K$1)+SUMIFS(DataRegularSeason20242025!$AB$3:$AB$1315,DataRegularSeason20242025!$B$3:$B$1315, "&lt;=" &amp; $A158, DataRegularSeason20242025!$E$3:$E$1315, K$1)</f>
        <v>57</v>
      </c>
      <c r="L158" s="2">
        <f>SUMIFS(DataRegularSeason20242025!$AA$3:$AA$1315,DataRegularSeason20242025!$B$3:$B$1315, "&lt;=" &amp; $A158, DataRegularSeason20242025!$D$3:$D$1315, L$1)+SUMIFS(DataRegularSeason20242025!$AB$3:$AB$1315,DataRegularSeason20242025!$B$3:$B$1315, "&lt;=" &amp; $A158, DataRegularSeason20242025!$E$3:$E$1315, L$1)</f>
        <v>68</v>
      </c>
      <c r="M158" s="2">
        <f>SUMIFS(DataRegularSeason20242025!$AA$3:$AA$1315,DataRegularSeason20242025!$B$3:$B$1315, "&lt;=" &amp; $A158, DataRegularSeason20242025!$D$3:$D$1315, M$1)+SUMIFS(DataRegularSeason20242025!$AB$3:$AB$1315,DataRegularSeason20242025!$B$3:$B$1315, "&lt;=" &amp; $A158, DataRegularSeason20242025!$E$3:$E$1315, M$1)</f>
        <v>65</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64</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55</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60</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52</v>
      </c>
      <c r="X158" s="2">
        <f>SUMIFS(DataRegularSeason20242025!$AA$3:$AA$1315,DataRegularSeason20242025!$B$3:$B$1315, "&lt;=" &amp; $A158, DataRegularSeason20242025!$D$3:$D$1315, X$1)+SUMIFS(DataRegularSeason20242025!$AB$3:$AB$1315,DataRegularSeason20242025!$B$3:$B$1315, "&lt;=" &amp; $A158, DataRegularSeason20242025!$E$3:$E$1315, X$1)</f>
        <v>49</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58</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51</v>
      </c>
      <c r="AD158" s="2">
        <f>SUMIFS(DataRegularSeason20242025!$AA$3:$AA$1315,DataRegularSeason20242025!$B$3:$B$1315, "&lt;=" &amp; $A158, DataRegularSeason20242025!$D$3:$D$1315, AD$1)+SUMIFS(DataRegularSeason20242025!$AB$3:$AB$1315,DataRegularSeason20242025!$B$3:$B$1315, "&lt;=" &amp; $A158, DataRegularSeason20242025!$E$3:$E$1315, AD$1)</f>
        <v>56</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75</v>
      </c>
      <c r="AG158" s="2">
        <f>SUMIFS(DataRegularSeason20242025!$AA$3:$AA$1315,DataRegularSeason20242025!$B$3:$B$1315, "&lt;=" &amp; $A158, DataRegularSeason20242025!$D$3:$D$1315, AG$1)+SUMIFS(DataRegularSeason20242025!$AB$3:$AB$1315,DataRegularSeason20242025!$B$3:$B$1315, "&lt;=" &amp; $A158, DataRegularSeason20242025!$E$3:$E$1315, AG$1)</f>
        <v>74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48</v>
      </c>
      <c r="C159" s="2">
        <f>SUMIFS(DataRegularSeason20242025!$AA$3:$AA$1315,DataRegularSeason20242025!$B$3:$B$1315, "&lt;=" &amp; $A159, DataRegularSeason20242025!$D$3:$D$1315, C$1)+SUMIFS(DataRegularSeason20242025!$AB$3:$AB$1315,DataRegularSeason20242025!$B$3:$B$1315, "&lt;=" &amp; $A159, DataRegularSeason20242025!$E$3:$E$1315, C$1)</f>
        <v>58</v>
      </c>
      <c r="D159" s="2">
        <f>SUMIFS(DataRegularSeason20242025!$AA$3:$AA$1315,DataRegularSeason20242025!$B$3:$B$1315, "&lt;=" &amp; $A159, DataRegularSeason20242025!$D$3:$D$1315, D$1)+SUMIFS(DataRegularSeason20242025!$AB$3:$AB$1315,DataRegularSeason20242025!$B$3:$B$1315, "&lt;=" &amp; $A159, DataRegularSeason20242025!$E$3:$E$1315, D$1)</f>
        <v>45</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57</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62</v>
      </c>
      <c r="J159" s="2">
        <f>SUMIFS(DataRegularSeason20242025!$AA$3:$AA$1315,DataRegularSeason20242025!$B$3:$B$1315, "&lt;=" &amp; $A159, DataRegularSeason20242025!$D$3:$D$1315, J$1)+SUMIFS(DataRegularSeason20242025!$AB$3:$AB$1315,DataRegularSeason20242025!$B$3:$B$1315, "&lt;=" &amp; $A159, DataRegularSeason20242025!$E$3:$E$1315, J$1)</f>
        <v>67</v>
      </c>
      <c r="K159" s="2">
        <f>SUMIFS(DataRegularSeason20242025!$AA$3:$AA$1315,DataRegularSeason20242025!$B$3:$B$1315, "&lt;=" &amp; $A159, DataRegularSeason20242025!$D$3:$D$1315, K$1)+SUMIFS(DataRegularSeason20242025!$AB$3:$AB$1315,DataRegularSeason20242025!$B$3:$B$1315, "&lt;=" &amp; $A159, DataRegularSeason20242025!$E$3:$E$1315, K$1)</f>
        <v>57</v>
      </c>
      <c r="L159" s="2">
        <f>SUMIFS(DataRegularSeason20242025!$AA$3:$AA$1315,DataRegularSeason20242025!$B$3:$B$1315, "&lt;=" &amp; $A159, DataRegularSeason20242025!$D$3:$D$1315, L$1)+SUMIFS(DataRegularSeason20242025!$AB$3:$AB$1315,DataRegularSeason20242025!$B$3:$B$1315, "&lt;=" &amp; $A159, DataRegularSeason20242025!$E$3:$E$1315, L$1)</f>
        <v>68</v>
      </c>
      <c r="M159" s="2">
        <f>SUMIFS(DataRegularSeason20242025!$AA$3:$AA$1315,DataRegularSeason20242025!$B$3:$B$1315, "&lt;=" &amp; $A159, DataRegularSeason20242025!$D$3:$D$1315, M$1)+SUMIFS(DataRegularSeason20242025!$AB$3:$AB$1315,DataRegularSeason20242025!$B$3:$B$1315, "&lt;=" &amp; $A159, DataRegularSeason20242025!$E$3:$E$1315, M$1)</f>
        <v>65</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64</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55</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60</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52</v>
      </c>
      <c r="X159" s="2">
        <f>SUMIFS(DataRegularSeason20242025!$AA$3:$AA$1315,DataRegularSeason20242025!$B$3:$B$1315, "&lt;=" &amp; $A159, DataRegularSeason20242025!$D$3:$D$1315, X$1)+SUMIFS(DataRegularSeason20242025!$AB$3:$AB$1315,DataRegularSeason20242025!$B$3:$B$1315, "&lt;=" &amp; $A159, DataRegularSeason20242025!$E$3:$E$1315, X$1)</f>
        <v>49</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58</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51</v>
      </c>
      <c r="AD159" s="2">
        <f>SUMIFS(DataRegularSeason20242025!$AA$3:$AA$1315,DataRegularSeason20242025!$B$3:$B$1315, "&lt;=" &amp; $A159, DataRegularSeason20242025!$D$3:$D$1315, AD$1)+SUMIFS(DataRegularSeason20242025!$AB$3:$AB$1315,DataRegularSeason20242025!$B$3:$B$1315, "&lt;=" &amp; $A159, DataRegularSeason20242025!$E$3:$E$1315, AD$1)</f>
        <v>56</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75</v>
      </c>
      <c r="AG159" s="2">
        <f>SUMIFS(DataRegularSeason20242025!$AA$3:$AA$1315,DataRegularSeason20242025!$B$3:$B$1315, "&lt;=" &amp; $A159, DataRegularSeason20242025!$D$3:$D$1315, AG$1)+SUMIFS(DataRegularSeason20242025!$AB$3:$AB$1315,DataRegularSeason20242025!$B$3:$B$1315, "&lt;=" &amp; $A159, DataRegularSeason20242025!$E$3:$E$1315, AG$1)</f>
        <v>74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48</v>
      </c>
      <c r="C160" s="2">
        <f>SUMIFS(DataRegularSeason20242025!$AA$3:$AA$1315,DataRegularSeason20242025!$B$3:$B$1315, "&lt;=" &amp; $A160, DataRegularSeason20242025!$D$3:$D$1315, C$1)+SUMIFS(DataRegularSeason20242025!$AB$3:$AB$1315,DataRegularSeason20242025!$B$3:$B$1315, "&lt;=" &amp; $A160, DataRegularSeason20242025!$E$3:$E$1315, C$1)</f>
        <v>58</v>
      </c>
      <c r="D160" s="2">
        <f>SUMIFS(DataRegularSeason20242025!$AA$3:$AA$1315,DataRegularSeason20242025!$B$3:$B$1315, "&lt;=" &amp; $A160, DataRegularSeason20242025!$D$3:$D$1315, D$1)+SUMIFS(DataRegularSeason20242025!$AB$3:$AB$1315,DataRegularSeason20242025!$B$3:$B$1315, "&lt;=" &amp; $A160, DataRegularSeason20242025!$E$3:$E$1315, D$1)</f>
        <v>45</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57</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62</v>
      </c>
      <c r="J160" s="2">
        <f>SUMIFS(DataRegularSeason20242025!$AA$3:$AA$1315,DataRegularSeason20242025!$B$3:$B$1315, "&lt;=" &amp; $A160, DataRegularSeason20242025!$D$3:$D$1315, J$1)+SUMIFS(DataRegularSeason20242025!$AB$3:$AB$1315,DataRegularSeason20242025!$B$3:$B$1315, "&lt;=" &amp; $A160, DataRegularSeason20242025!$E$3:$E$1315, J$1)</f>
        <v>67</v>
      </c>
      <c r="K160" s="2">
        <f>SUMIFS(DataRegularSeason20242025!$AA$3:$AA$1315,DataRegularSeason20242025!$B$3:$B$1315, "&lt;=" &amp; $A160, DataRegularSeason20242025!$D$3:$D$1315, K$1)+SUMIFS(DataRegularSeason20242025!$AB$3:$AB$1315,DataRegularSeason20242025!$B$3:$B$1315, "&lt;=" &amp; $A160, DataRegularSeason20242025!$E$3:$E$1315, K$1)</f>
        <v>57</v>
      </c>
      <c r="L160" s="2">
        <f>SUMIFS(DataRegularSeason20242025!$AA$3:$AA$1315,DataRegularSeason20242025!$B$3:$B$1315, "&lt;=" &amp; $A160, DataRegularSeason20242025!$D$3:$D$1315, L$1)+SUMIFS(DataRegularSeason20242025!$AB$3:$AB$1315,DataRegularSeason20242025!$B$3:$B$1315, "&lt;=" &amp; $A160, DataRegularSeason20242025!$E$3:$E$1315, L$1)</f>
        <v>68</v>
      </c>
      <c r="M160" s="2">
        <f>SUMIFS(DataRegularSeason20242025!$AA$3:$AA$1315,DataRegularSeason20242025!$B$3:$B$1315, "&lt;=" &amp; $A160, DataRegularSeason20242025!$D$3:$D$1315, M$1)+SUMIFS(DataRegularSeason20242025!$AB$3:$AB$1315,DataRegularSeason20242025!$B$3:$B$1315, "&lt;=" &amp; $A160, DataRegularSeason20242025!$E$3:$E$1315, M$1)</f>
        <v>65</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64</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55</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60</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52</v>
      </c>
      <c r="X160" s="2">
        <f>SUMIFS(DataRegularSeason20242025!$AA$3:$AA$1315,DataRegularSeason20242025!$B$3:$B$1315, "&lt;=" &amp; $A160, DataRegularSeason20242025!$D$3:$D$1315, X$1)+SUMIFS(DataRegularSeason20242025!$AB$3:$AB$1315,DataRegularSeason20242025!$B$3:$B$1315, "&lt;=" &amp; $A160, DataRegularSeason20242025!$E$3:$E$1315, X$1)</f>
        <v>49</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58</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51</v>
      </c>
      <c r="AD160" s="2">
        <f>SUMIFS(DataRegularSeason20242025!$AA$3:$AA$1315,DataRegularSeason20242025!$B$3:$B$1315, "&lt;=" &amp; $A160, DataRegularSeason20242025!$D$3:$D$1315, AD$1)+SUMIFS(DataRegularSeason20242025!$AB$3:$AB$1315,DataRegularSeason20242025!$B$3:$B$1315, "&lt;=" &amp; $A160, DataRegularSeason20242025!$E$3:$E$1315, AD$1)</f>
        <v>56</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75</v>
      </c>
      <c r="AG160" s="2">
        <f>SUMIFS(DataRegularSeason20242025!$AA$3:$AA$1315,DataRegularSeason20242025!$B$3:$B$1315, "&lt;=" &amp; $A160, DataRegularSeason20242025!$D$3:$D$1315, AG$1)+SUMIFS(DataRegularSeason20242025!$AB$3:$AB$1315,DataRegularSeason20242025!$B$3:$B$1315, "&lt;=" &amp; $A160, DataRegularSeason20242025!$E$3:$E$1315, AG$1)</f>
        <v>74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48</v>
      </c>
      <c r="C161" s="2">
        <f>SUMIFS(DataRegularSeason20242025!$AA$3:$AA$1315,DataRegularSeason20242025!$B$3:$B$1315, "&lt;=" &amp; $A161, DataRegularSeason20242025!$D$3:$D$1315, C$1)+SUMIFS(DataRegularSeason20242025!$AB$3:$AB$1315,DataRegularSeason20242025!$B$3:$B$1315, "&lt;=" &amp; $A161, DataRegularSeason20242025!$E$3:$E$1315, C$1)</f>
        <v>58</v>
      </c>
      <c r="D161" s="2">
        <f>SUMIFS(DataRegularSeason20242025!$AA$3:$AA$1315,DataRegularSeason20242025!$B$3:$B$1315, "&lt;=" &amp; $A161, DataRegularSeason20242025!$D$3:$D$1315, D$1)+SUMIFS(DataRegularSeason20242025!$AB$3:$AB$1315,DataRegularSeason20242025!$B$3:$B$1315, "&lt;=" &amp; $A161, DataRegularSeason20242025!$E$3:$E$1315, D$1)</f>
        <v>45</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57</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62</v>
      </c>
      <c r="J161" s="2">
        <f>SUMIFS(DataRegularSeason20242025!$AA$3:$AA$1315,DataRegularSeason20242025!$B$3:$B$1315, "&lt;=" &amp; $A161, DataRegularSeason20242025!$D$3:$D$1315, J$1)+SUMIFS(DataRegularSeason20242025!$AB$3:$AB$1315,DataRegularSeason20242025!$B$3:$B$1315, "&lt;=" &amp; $A161, DataRegularSeason20242025!$E$3:$E$1315, J$1)</f>
        <v>67</v>
      </c>
      <c r="K161" s="2">
        <f>SUMIFS(DataRegularSeason20242025!$AA$3:$AA$1315,DataRegularSeason20242025!$B$3:$B$1315, "&lt;=" &amp; $A161, DataRegularSeason20242025!$D$3:$D$1315, K$1)+SUMIFS(DataRegularSeason20242025!$AB$3:$AB$1315,DataRegularSeason20242025!$B$3:$B$1315, "&lt;=" &amp; $A161, DataRegularSeason20242025!$E$3:$E$1315, K$1)</f>
        <v>57</v>
      </c>
      <c r="L161" s="2">
        <f>SUMIFS(DataRegularSeason20242025!$AA$3:$AA$1315,DataRegularSeason20242025!$B$3:$B$1315, "&lt;=" &amp; $A161, DataRegularSeason20242025!$D$3:$D$1315, L$1)+SUMIFS(DataRegularSeason20242025!$AB$3:$AB$1315,DataRegularSeason20242025!$B$3:$B$1315, "&lt;=" &amp; $A161, DataRegularSeason20242025!$E$3:$E$1315, L$1)</f>
        <v>68</v>
      </c>
      <c r="M161" s="2">
        <f>SUMIFS(DataRegularSeason20242025!$AA$3:$AA$1315,DataRegularSeason20242025!$B$3:$B$1315, "&lt;=" &amp; $A161, DataRegularSeason20242025!$D$3:$D$1315, M$1)+SUMIFS(DataRegularSeason20242025!$AB$3:$AB$1315,DataRegularSeason20242025!$B$3:$B$1315, "&lt;=" &amp; $A161, DataRegularSeason20242025!$E$3:$E$1315, M$1)</f>
        <v>65</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64</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55</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60</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52</v>
      </c>
      <c r="X161" s="2">
        <f>SUMIFS(DataRegularSeason20242025!$AA$3:$AA$1315,DataRegularSeason20242025!$B$3:$B$1315, "&lt;=" &amp; $A161, DataRegularSeason20242025!$D$3:$D$1315, X$1)+SUMIFS(DataRegularSeason20242025!$AB$3:$AB$1315,DataRegularSeason20242025!$B$3:$B$1315, "&lt;=" &amp; $A161, DataRegularSeason20242025!$E$3:$E$1315, X$1)</f>
        <v>49</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58</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51</v>
      </c>
      <c r="AD161" s="2">
        <f>SUMIFS(DataRegularSeason20242025!$AA$3:$AA$1315,DataRegularSeason20242025!$B$3:$B$1315, "&lt;=" &amp; $A161, DataRegularSeason20242025!$D$3:$D$1315, AD$1)+SUMIFS(DataRegularSeason20242025!$AB$3:$AB$1315,DataRegularSeason20242025!$B$3:$B$1315, "&lt;=" &amp; $A161, DataRegularSeason20242025!$E$3:$E$1315, AD$1)</f>
        <v>56</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75</v>
      </c>
      <c r="AG161" s="2">
        <f>SUMIFS(DataRegularSeason20242025!$AA$3:$AA$1315,DataRegularSeason20242025!$B$3:$B$1315, "&lt;=" &amp; $A161, DataRegularSeason20242025!$D$3:$D$1315, AG$1)+SUMIFS(DataRegularSeason20242025!$AB$3:$AB$1315,DataRegularSeason20242025!$B$3:$B$1315, "&lt;=" &amp; $A161, DataRegularSeason20242025!$E$3:$E$1315, AG$1)</f>
        <v>74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48</v>
      </c>
      <c r="C162" s="2">
        <f>SUMIFS(DataRegularSeason20242025!$AA$3:$AA$1315,DataRegularSeason20242025!$B$3:$B$1315, "&lt;=" &amp; $A162, DataRegularSeason20242025!$D$3:$D$1315, C$1)+SUMIFS(DataRegularSeason20242025!$AB$3:$AB$1315,DataRegularSeason20242025!$B$3:$B$1315, "&lt;=" &amp; $A162, DataRegularSeason20242025!$E$3:$E$1315, C$1)</f>
        <v>58</v>
      </c>
      <c r="D162" s="2">
        <f>SUMIFS(DataRegularSeason20242025!$AA$3:$AA$1315,DataRegularSeason20242025!$B$3:$B$1315, "&lt;=" &amp; $A162, DataRegularSeason20242025!$D$3:$D$1315, D$1)+SUMIFS(DataRegularSeason20242025!$AB$3:$AB$1315,DataRegularSeason20242025!$B$3:$B$1315, "&lt;=" &amp; $A162, DataRegularSeason20242025!$E$3:$E$1315, D$1)</f>
        <v>45</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57</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62</v>
      </c>
      <c r="J162" s="2">
        <f>SUMIFS(DataRegularSeason20242025!$AA$3:$AA$1315,DataRegularSeason20242025!$B$3:$B$1315, "&lt;=" &amp; $A162, DataRegularSeason20242025!$D$3:$D$1315, J$1)+SUMIFS(DataRegularSeason20242025!$AB$3:$AB$1315,DataRegularSeason20242025!$B$3:$B$1315, "&lt;=" &amp; $A162, DataRegularSeason20242025!$E$3:$E$1315, J$1)</f>
        <v>67</v>
      </c>
      <c r="K162" s="2">
        <f>SUMIFS(DataRegularSeason20242025!$AA$3:$AA$1315,DataRegularSeason20242025!$B$3:$B$1315, "&lt;=" &amp; $A162, DataRegularSeason20242025!$D$3:$D$1315, K$1)+SUMIFS(DataRegularSeason20242025!$AB$3:$AB$1315,DataRegularSeason20242025!$B$3:$B$1315, "&lt;=" &amp; $A162, DataRegularSeason20242025!$E$3:$E$1315, K$1)</f>
        <v>57</v>
      </c>
      <c r="L162" s="2">
        <f>SUMIFS(DataRegularSeason20242025!$AA$3:$AA$1315,DataRegularSeason20242025!$B$3:$B$1315, "&lt;=" &amp; $A162, DataRegularSeason20242025!$D$3:$D$1315, L$1)+SUMIFS(DataRegularSeason20242025!$AB$3:$AB$1315,DataRegularSeason20242025!$B$3:$B$1315, "&lt;=" &amp; $A162, DataRegularSeason20242025!$E$3:$E$1315, L$1)</f>
        <v>68</v>
      </c>
      <c r="M162" s="2">
        <f>SUMIFS(DataRegularSeason20242025!$AA$3:$AA$1315,DataRegularSeason20242025!$B$3:$B$1315, "&lt;=" &amp; $A162, DataRegularSeason20242025!$D$3:$D$1315, M$1)+SUMIFS(DataRegularSeason20242025!$AB$3:$AB$1315,DataRegularSeason20242025!$B$3:$B$1315, "&lt;=" &amp; $A162, DataRegularSeason20242025!$E$3:$E$1315, M$1)</f>
        <v>65</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64</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55</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60</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52</v>
      </c>
      <c r="X162" s="2">
        <f>SUMIFS(DataRegularSeason20242025!$AA$3:$AA$1315,DataRegularSeason20242025!$B$3:$B$1315, "&lt;=" &amp; $A162, DataRegularSeason20242025!$D$3:$D$1315, X$1)+SUMIFS(DataRegularSeason20242025!$AB$3:$AB$1315,DataRegularSeason20242025!$B$3:$B$1315, "&lt;=" &amp; $A162, DataRegularSeason20242025!$E$3:$E$1315, X$1)</f>
        <v>49</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58</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51</v>
      </c>
      <c r="AD162" s="2">
        <f>SUMIFS(DataRegularSeason20242025!$AA$3:$AA$1315,DataRegularSeason20242025!$B$3:$B$1315, "&lt;=" &amp; $A162, DataRegularSeason20242025!$D$3:$D$1315, AD$1)+SUMIFS(DataRegularSeason20242025!$AB$3:$AB$1315,DataRegularSeason20242025!$B$3:$B$1315, "&lt;=" &amp; $A162, DataRegularSeason20242025!$E$3:$E$1315, AD$1)</f>
        <v>56</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75</v>
      </c>
      <c r="AG162" s="2">
        <f>SUMIFS(DataRegularSeason20242025!$AA$3:$AA$1315,DataRegularSeason20242025!$B$3:$B$1315, "&lt;=" &amp; $A162, DataRegularSeason20242025!$D$3:$D$1315, AG$1)+SUMIFS(DataRegularSeason20242025!$AB$3:$AB$1315,DataRegularSeason20242025!$B$3:$B$1315, "&lt;=" &amp; $A162, DataRegularSeason20242025!$E$3:$E$1315, AG$1)</f>
        <v>74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48</v>
      </c>
      <c r="C163" s="2">
        <f>SUMIFS(DataRegularSeason20242025!$AA$3:$AA$1315,DataRegularSeason20242025!$B$3:$B$1315, "&lt;=" &amp; $A163, DataRegularSeason20242025!$D$3:$D$1315, C$1)+SUMIFS(DataRegularSeason20242025!$AB$3:$AB$1315,DataRegularSeason20242025!$B$3:$B$1315, "&lt;=" &amp; $A163, DataRegularSeason20242025!$E$3:$E$1315, C$1)</f>
        <v>58</v>
      </c>
      <c r="D163" s="2">
        <f>SUMIFS(DataRegularSeason20242025!$AA$3:$AA$1315,DataRegularSeason20242025!$B$3:$B$1315, "&lt;=" &amp; $A163, DataRegularSeason20242025!$D$3:$D$1315, D$1)+SUMIFS(DataRegularSeason20242025!$AB$3:$AB$1315,DataRegularSeason20242025!$B$3:$B$1315, "&lt;=" &amp; $A163, DataRegularSeason20242025!$E$3:$E$1315, D$1)</f>
        <v>45</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57</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62</v>
      </c>
      <c r="J163" s="2">
        <f>SUMIFS(DataRegularSeason20242025!$AA$3:$AA$1315,DataRegularSeason20242025!$B$3:$B$1315, "&lt;=" &amp; $A163, DataRegularSeason20242025!$D$3:$D$1315, J$1)+SUMIFS(DataRegularSeason20242025!$AB$3:$AB$1315,DataRegularSeason20242025!$B$3:$B$1315, "&lt;=" &amp; $A163, DataRegularSeason20242025!$E$3:$E$1315, J$1)</f>
        <v>67</v>
      </c>
      <c r="K163" s="2">
        <f>SUMIFS(DataRegularSeason20242025!$AA$3:$AA$1315,DataRegularSeason20242025!$B$3:$B$1315, "&lt;=" &amp; $A163, DataRegularSeason20242025!$D$3:$D$1315, K$1)+SUMIFS(DataRegularSeason20242025!$AB$3:$AB$1315,DataRegularSeason20242025!$B$3:$B$1315, "&lt;=" &amp; $A163, DataRegularSeason20242025!$E$3:$E$1315, K$1)</f>
        <v>57</v>
      </c>
      <c r="L163" s="2">
        <f>SUMIFS(DataRegularSeason20242025!$AA$3:$AA$1315,DataRegularSeason20242025!$B$3:$B$1315, "&lt;=" &amp; $A163, DataRegularSeason20242025!$D$3:$D$1315, L$1)+SUMIFS(DataRegularSeason20242025!$AB$3:$AB$1315,DataRegularSeason20242025!$B$3:$B$1315, "&lt;=" &amp; $A163, DataRegularSeason20242025!$E$3:$E$1315, L$1)</f>
        <v>68</v>
      </c>
      <c r="M163" s="2">
        <f>SUMIFS(DataRegularSeason20242025!$AA$3:$AA$1315,DataRegularSeason20242025!$B$3:$B$1315, "&lt;=" &amp; $A163, DataRegularSeason20242025!$D$3:$D$1315, M$1)+SUMIFS(DataRegularSeason20242025!$AB$3:$AB$1315,DataRegularSeason20242025!$B$3:$B$1315, "&lt;=" &amp; $A163, DataRegularSeason20242025!$E$3:$E$1315, M$1)</f>
        <v>65</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64</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55</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60</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52</v>
      </c>
      <c r="X163" s="2">
        <f>SUMIFS(DataRegularSeason20242025!$AA$3:$AA$1315,DataRegularSeason20242025!$B$3:$B$1315, "&lt;=" &amp; $A163, DataRegularSeason20242025!$D$3:$D$1315, X$1)+SUMIFS(DataRegularSeason20242025!$AB$3:$AB$1315,DataRegularSeason20242025!$B$3:$B$1315, "&lt;=" &amp; $A163, DataRegularSeason20242025!$E$3:$E$1315, X$1)</f>
        <v>49</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58</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51</v>
      </c>
      <c r="AD163" s="2">
        <f>SUMIFS(DataRegularSeason20242025!$AA$3:$AA$1315,DataRegularSeason20242025!$B$3:$B$1315, "&lt;=" &amp; $A163, DataRegularSeason20242025!$D$3:$D$1315, AD$1)+SUMIFS(DataRegularSeason20242025!$AB$3:$AB$1315,DataRegularSeason20242025!$B$3:$B$1315, "&lt;=" &amp; $A163, DataRegularSeason20242025!$E$3:$E$1315, AD$1)</f>
        <v>56</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75</v>
      </c>
      <c r="AG163" s="2">
        <f>SUMIFS(DataRegularSeason20242025!$AA$3:$AA$1315,DataRegularSeason20242025!$B$3:$B$1315, "&lt;=" &amp; $A163, DataRegularSeason20242025!$D$3:$D$1315, AG$1)+SUMIFS(DataRegularSeason20242025!$AB$3:$AB$1315,DataRegularSeason20242025!$B$3:$B$1315, "&lt;=" &amp; $A163, DataRegularSeason20242025!$E$3:$E$1315, AG$1)</f>
        <v>74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48</v>
      </c>
      <c r="C164" s="2">
        <f>SUMIFS(DataRegularSeason20242025!$AA$3:$AA$1315,DataRegularSeason20242025!$B$3:$B$1315, "&lt;=" &amp; $A164, DataRegularSeason20242025!$D$3:$D$1315, C$1)+SUMIFS(DataRegularSeason20242025!$AB$3:$AB$1315,DataRegularSeason20242025!$B$3:$B$1315, "&lt;=" &amp; $A164, DataRegularSeason20242025!$E$3:$E$1315, C$1)</f>
        <v>58</v>
      </c>
      <c r="D164" s="2">
        <f>SUMIFS(DataRegularSeason20242025!$AA$3:$AA$1315,DataRegularSeason20242025!$B$3:$B$1315, "&lt;=" &amp; $A164, DataRegularSeason20242025!$D$3:$D$1315, D$1)+SUMIFS(DataRegularSeason20242025!$AB$3:$AB$1315,DataRegularSeason20242025!$B$3:$B$1315, "&lt;=" &amp; $A164, DataRegularSeason20242025!$E$3:$E$1315, D$1)</f>
        <v>45</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57</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62</v>
      </c>
      <c r="J164" s="2">
        <f>SUMIFS(DataRegularSeason20242025!$AA$3:$AA$1315,DataRegularSeason20242025!$B$3:$B$1315, "&lt;=" &amp; $A164, DataRegularSeason20242025!$D$3:$D$1315, J$1)+SUMIFS(DataRegularSeason20242025!$AB$3:$AB$1315,DataRegularSeason20242025!$B$3:$B$1315, "&lt;=" &amp; $A164, DataRegularSeason20242025!$E$3:$E$1315, J$1)</f>
        <v>67</v>
      </c>
      <c r="K164" s="2">
        <f>SUMIFS(DataRegularSeason20242025!$AA$3:$AA$1315,DataRegularSeason20242025!$B$3:$B$1315, "&lt;=" &amp; $A164, DataRegularSeason20242025!$D$3:$D$1315, K$1)+SUMIFS(DataRegularSeason20242025!$AB$3:$AB$1315,DataRegularSeason20242025!$B$3:$B$1315, "&lt;=" &amp; $A164, DataRegularSeason20242025!$E$3:$E$1315, K$1)</f>
        <v>57</v>
      </c>
      <c r="L164" s="2">
        <f>SUMIFS(DataRegularSeason20242025!$AA$3:$AA$1315,DataRegularSeason20242025!$B$3:$B$1315, "&lt;=" &amp; $A164, DataRegularSeason20242025!$D$3:$D$1315, L$1)+SUMIFS(DataRegularSeason20242025!$AB$3:$AB$1315,DataRegularSeason20242025!$B$3:$B$1315, "&lt;=" &amp; $A164, DataRegularSeason20242025!$E$3:$E$1315, L$1)</f>
        <v>68</v>
      </c>
      <c r="M164" s="2">
        <f>SUMIFS(DataRegularSeason20242025!$AA$3:$AA$1315,DataRegularSeason20242025!$B$3:$B$1315, "&lt;=" &amp; $A164, DataRegularSeason20242025!$D$3:$D$1315, M$1)+SUMIFS(DataRegularSeason20242025!$AB$3:$AB$1315,DataRegularSeason20242025!$B$3:$B$1315, "&lt;=" &amp; $A164, DataRegularSeason20242025!$E$3:$E$1315, M$1)</f>
        <v>65</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64</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55</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60</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52</v>
      </c>
      <c r="X164" s="2">
        <f>SUMIFS(DataRegularSeason20242025!$AA$3:$AA$1315,DataRegularSeason20242025!$B$3:$B$1315, "&lt;=" &amp; $A164, DataRegularSeason20242025!$D$3:$D$1315, X$1)+SUMIFS(DataRegularSeason20242025!$AB$3:$AB$1315,DataRegularSeason20242025!$B$3:$B$1315, "&lt;=" &amp; $A164, DataRegularSeason20242025!$E$3:$E$1315, X$1)</f>
        <v>49</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58</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51</v>
      </c>
      <c r="AD164" s="2">
        <f>SUMIFS(DataRegularSeason20242025!$AA$3:$AA$1315,DataRegularSeason20242025!$B$3:$B$1315, "&lt;=" &amp; $A164, DataRegularSeason20242025!$D$3:$D$1315, AD$1)+SUMIFS(DataRegularSeason20242025!$AB$3:$AB$1315,DataRegularSeason20242025!$B$3:$B$1315, "&lt;=" &amp; $A164, DataRegularSeason20242025!$E$3:$E$1315, AD$1)</f>
        <v>56</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75</v>
      </c>
      <c r="AG164" s="2">
        <f>SUMIFS(DataRegularSeason20242025!$AA$3:$AA$1315,DataRegularSeason20242025!$B$3:$B$1315, "&lt;=" &amp; $A164, DataRegularSeason20242025!$D$3:$D$1315, AG$1)+SUMIFS(DataRegularSeason20242025!$AB$3:$AB$1315,DataRegularSeason20242025!$B$3:$B$1315, "&lt;=" &amp; $A164, DataRegularSeason20242025!$E$3:$E$1315, AG$1)</f>
        <v>74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48</v>
      </c>
      <c r="C165" s="2">
        <f>SUMIFS(DataRegularSeason20242025!$AA$3:$AA$1315,DataRegularSeason20242025!$B$3:$B$1315, "&lt;=" &amp; $A165, DataRegularSeason20242025!$D$3:$D$1315, C$1)+SUMIFS(DataRegularSeason20242025!$AB$3:$AB$1315,DataRegularSeason20242025!$B$3:$B$1315, "&lt;=" &amp; $A165, DataRegularSeason20242025!$E$3:$E$1315, C$1)</f>
        <v>58</v>
      </c>
      <c r="D165" s="2">
        <f>SUMIFS(DataRegularSeason20242025!$AA$3:$AA$1315,DataRegularSeason20242025!$B$3:$B$1315, "&lt;=" &amp; $A165, DataRegularSeason20242025!$D$3:$D$1315, D$1)+SUMIFS(DataRegularSeason20242025!$AB$3:$AB$1315,DataRegularSeason20242025!$B$3:$B$1315, "&lt;=" &amp; $A165, DataRegularSeason20242025!$E$3:$E$1315, D$1)</f>
        <v>45</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57</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62</v>
      </c>
      <c r="J165" s="2">
        <f>SUMIFS(DataRegularSeason20242025!$AA$3:$AA$1315,DataRegularSeason20242025!$B$3:$B$1315, "&lt;=" &amp; $A165, DataRegularSeason20242025!$D$3:$D$1315, J$1)+SUMIFS(DataRegularSeason20242025!$AB$3:$AB$1315,DataRegularSeason20242025!$B$3:$B$1315, "&lt;=" &amp; $A165, DataRegularSeason20242025!$E$3:$E$1315, J$1)</f>
        <v>67</v>
      </c>
      <c r="K165" s="2">
        <f>SUMIFS(DataRegularSeason20242025!$AA$3:$AA$1315,DataRegularSeason20242025!$B$3:$B$1315, "&lt;=" &amp; $A165, DataRegularSeason20242025!$D$3:$D$1315, K$1)+SUMIFS(DataRegularSeason20242025!$AB$3:$AB$1315,DataRegularSeason20242025!$B$3:$B$1315, "&lt;=" &amp; $A165, DataRegularSeason20242025!$E$3:$E$1315, K$1)</f>
        <v>57</v>
      </c>
      <c r="L165" s="2">
        <f>SUMIFS(DataRegularSeason20242025!$AA$3:$AA$1315,DataRegularSeason20242025!$B$3:$B$1315, "&lt;=" &amp; $A165, DataRegularSeason20242025!$D$3:$D$1315, L$1)+SUMIFS(DataRegularSeason20242025!$AB$3:$AB$1315,DataRegularSeason20242025!$B$3:$B$1315, "&lt;=" &amp; $A165, DataRegularSeason20242025!$E$3:$E$1315, L$1)</f>
        <v>68</v>
      </c>
      <c r="M165" s="2">
        <f>SUMIFS(DataRegularSeason20242025!$AA$3:$AA$1315,DataRegularSeason20242025!$B$3:$B$1315, "&lt;=" &amp; $A165, DataRegularSeason20242025!$D$3:$D$1315, M$1)+SUMIFS(DataRegularSeason20242025!$AB$3:$AB$1315,DataRegularSeason20242025!$B$3:$B$1315, "&lt;=" &amp; $A165, DataRegularSeason20242025!$E$3:$E$1315, M$1)</f>
        <v>65</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64</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55</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60</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52</v>
      </c>
      <c r="X165" s="2">
        <f>SUMIFS(DataRegularSeason20242025!$AA$3:$AA$1315,DataRegularSeason20242025!$B$3:$B$1315, "&lt;=" &amp; $A165, DataRegularSeason20242025!$D$3:$D$1315, X$1)+SUMIFS(DataRegularSeason20242025!$AB$3:$AB$1315,DataRegularSeason20242025!$B$3:$B$1315, "&lt;=" &amp; $A165, DataRegularSeason20242025!$E$3:$E$1315, X$1)</f>
        <v>49</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58</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51</v>
      </c>
      <c r="AD165" s="2">
        <f>SUMIFS(DataRegularSeason20242025!$AA$3:$AA$1315,DataRegularSeason20242025!$B$3:$B$1315, "&lt;=" &amp; $A165, DataRegularSeason20242025!$D$3:$D$1315, AD$1)+SUMIFS(DataRegularSeason20242025!$AB$3:$AB$1315,DataRegularSeason20242025!$B$3:$B$1315, "&lt;=" &amp; $A165, DataRegularSeason20242025!$E$3:$E$1315, AD$1)</f>
        <v>56</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75</v>
      </c>
      <c r="AG165" s="2">
        <f>SUMIFS(DataRegularSeason20242025!$AA$3:$AA$1315,DataRegularSeason20242025!$B$3:$B$1315, "&lt;=" &amp; $A165, DataRegularSeason20242025!$D$3:$D$1315, AG$1)+SUMIFS(DataRegularSeason20242025!$AB$3:$AB$1315,DataRegularSeason20242025!$B$3:$B$1315, "&lt;=" &amp; $A165, DataRegularSeason20242025!$E$3:$E$1315, AG$1)</f>
        <v>74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48</v>
      </c>
      <c r="C166" s="2">
        <f>SUMIFS(DataRegularSeason20242025!$AA$3:$AA$1315,DataRegularSeason20242025!$B$3:$B$1315, "&lt;=" &amp; $A166, DataRegularSeason20242025!$D$3:$D$1315, C$1)+SUMIFS(DataRegularSeason20242025!$AB$3:$AB$1315,DataRegularSeason20242025!$B$3:$B$1315, "&lt;=" &amp; $A166, DataRegularSeason20242025!$E$3:$E$1315, C$1)</f>
        <v>58</v>
      </c>
      <c r="D166" s="2">
        <f>SUMIFS(DataRegularSeason20242025!$AA$3:$AA$1315,DataRegularSeason20242025!$B$3:$B$1315, "&lt;=" &amp; $A166, DataRegularSeason20242025!$D$3:$D$1315, D$1)+SUMIFS(DataRegularSeason20242025!$AB$3:$AB$1315,DataRegularSeason20242025!$B$3:$B$1315, "&lt;=" &amp; $A166, DataRegularSeason20242025!$E$3:$E$1315, D$1)</f>
        <v>45</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57</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62</v>
      </c>
      <c r="J166" s="2">
        <f>SUMIFS(DataRegularSeason20242025!$AA$3:$AA$1315,DataRegularSeason20242025!$B$3:$B$1315, "&lt;=" &amp; $A166, DataRegularSeason20242025!$D$3:$D$1315, J$1)+SUMIFS(DataRegularSeason20242025!$AB$3:$AB$1315,DataRegularSeason20242025!$B$3:$B$1315, "&lt;=" &amp; $A166, DataRegularSeason20242025!$E$3:$E$1315, J$1)</f>
        <v>67</v>
      </c>
      <c r="K166" s="2">
        <f>SUMIFS(DataRegularSeason20242025!$AA$3:$AA$1315,DataRegularSeason20242025!$B$3:$B$1315, "&lt;=" &amp; $A166, DataRegularSeason20242025!$D$3:$D$1315, K$1)+SUMIFS(DataRegularSeason20242025!$AB$3:$AB$1315,DataRegularSeason20242025!$B$3:$B$1315, "&lt;=" &amp; $A166, DataRegularSeason20242025!$E$3:$E$1315, K$1)</f>
        <v>57</v>
      </c>
      <c r="L166" s="2">
        <f>SUMIFS(DataRegularSeason20242025!$AA$3:$AA$1315,DataRegularSeason20242025!$B$3:$B$1315, "&lt;=" &amp; $A166, DataRegularSeason20242025!$D$3:$D$1315, L$1)+SUMIFS(DataRegularSeason20242025!$AB$3:$AB$1315,DataRegularSeason20242025!$B$3:$B$1315, "&lt;=" &amp; $A166, DataRegularSeason20242025!$E$3:$E$1315, L$1)</f>
        <v>68</v>
      </c>
      <c r="M166" s="2">
        <f>SUMIFS(DataRegularSeason20242025!$AA$3:$AA$1315,DataRegularSeason20242025!$B$3:$B$1315, "&lt;=" &amp; $A166, DataRegularSeason20242025!$D$3:$D$1315, M$1)+SUMIFS(DataRegularSeason20242025!$AB$3:$AB$1315,DataRegularSeason20242025!$B$3:$B$1315, "&lt;=" &amp; $A166, DataRegularSeason20242025!$E$3:$E$1315, M$1)</f>
        <v>65</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64</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55</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60</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52</v>
      </c>
      <c r="X166" s="2">
        <f>SUMIFS(DataRegularSeason20242025!$AA$3:$AA$1315,DataRegularSeason20242025!$B$3:$B$1315, "&lt;=" &amp; $A166, DataRegularSeason20242025!$D$3:$D$1315, X$1)+SUMIFS(DataRegularSeason20242025!$AB$3:$AB$1315,DataRegularSeason20242025!$B$3:$B$1315, "&lt;=" &amp; $A166, DataRegularSeason20242025!$E$3:$E$1315, X$1)</f>
        <v>49</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58</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51</v>
      </c>
      <c r="AD166" s="2">
        <f>SUMIFS(DataRegularSeason20242025!$AA$3:$AA$1315,DataRegularSeason20242025!$B$3:$B$1315, "&lt;=" &amp; $A166, DataRegularSeason20242025!$D$3:$D$1315, AD$1)+SUMIFS(DataRegularSeason20242025!$AB$3:$AB$1315,DataRegularSeason20242025!$B$3:$B$1315, "&lt;=" &amp; $A166, DataRegularSeason20242025!$E$3:$E$1315, AD$1)</f>
        <v>56</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75</v>
      </c>
      <c r="AG166" s="2">
        <f>SUMIFS(DataRegularSeason20242025!$AA$3:$AA$1315,DataRegularSeason20242025!$B$3:$B$1315, "&lt;=" &amp; $A166, DataRegularSeason20242025!$D$3:$D$1315, AG$1)+SUMIFS(DataRegularSeason20242025!$AB$3:$AB$1315,DataRegularSeason20242025!$B$3:$B$1315, "&lt;=" &amp; $A166, DataRegularSeason20242025!$E$3:$E$1315, AG$1)</f>
        <v>74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48</v>
      </c>
      <c r="C167" s="2">
        <f>SUMIFS(DataRegularSeason20242025!$AA$3:$AA$1315,DataRegularSeason20242025!$B$3:$B$1315, "&lt;=" &amp; $A167, DataRegularSeason20242025!$D$3:$D$1315, C$1)+SUMIFS(DataRegularSeason20242025!$AB$3:$AB$1315,DataRegularSeason20242025!$B$3:$B$1315, "&lt;=" &amp; $A167, DataRegularSeason20242025!$E$3:$E$1315, C$1)</f>
        <v>58</v>
      </c>
      <c r="D167" s="2">
        <f>SUMIFS(DataRegularSeason20242025!$AA$3:$AA$1315,DataRegularSeason20242025!$B$3:$B$1315, "&lt;=" &amp; $A167, DataRegularSeason20242025!$D$3:$D$1315, D$1)+SUMIFS(DataRegularSeason20242025!$AB$3:$AB$1315,DataRegularSeason20242025!$B$3:$B$1315, "&lt;=" &amp; $A167, DataRegularSeason20242025!$E$3:$E$1315, D$1)</f>
        <v>45</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57</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62</v>
      </c>
      <c r="J167" s="2">
        <f>SUMIFS(DataRegularSeason20242025!$AA$3:$AA$1315,DataRegularSeason20242025!$B$3:$B$1315, "&lt;=" &amp; $A167, DataRegularSeason20242025!$D$3:$D$1315, J$1)+SUMIFS(DataRegularSeason20242025!$AB$3:$AB$1315,DataRegularSeason20242025!$B$3:$B$1315, "&lt;=" &amp; $A167, DataRegularSeason20242025!$E$3:$E$1315, J$1)</f>
        <v>67</v>
      </c>
      <c r="K167" s="2">
        <f>SUMIFS(DataRegularSeason20242025!$AA$3:$AA$1315,DataRegularSeason20242025!$B$3:$B$1315, "&lt;=" &amp; $A167, DataRegularSeason20242025!$D$3:$D$1315, K$1)+SUMIFS(DataRegularSeason20242025!$AB$3:$AB$1315,DataRegularSeason20242025!$B$3:$B$1315, "&lt;=" &amp; $A167, DataRegularSeason20242025!$E$3:$E$1315, K$1)</f>
        <v>57</v>
      </c>
      <c r="L167" s="2">
        <f>SUMIFS(DataRegularSeason20242025!$AA$3:$AA$1315,DataRegularSeason20242025!$B$3:$B$1315, "&lt;=" &amp; $A167, DataRegularSeason20242025!$D$3:$D$1315, L$1)+SUMIFS(DataRegularSeason20242025!$AB$3:$AB$1315,DataRegularSeason20242025!$B$3:$B$1315, "&lt;=" &amp; $A167, DataRegularSeason20242025!$E$3:$E$1315, L$1)</f>
        <v>68</v>
      </c>
      <c r="M167" s="2">
        <f>SUMIFS(DataRegularSeason20242025!$AA$3:$AA$1315,DataRegularSeason20242025!$B$3:$B$1315, "&lt;=" &amp; $A167, DataRegularSeason20242025!$D$3:$D$1315, M$1)+SUMIFS(DataRegularSeason20242025!$AB$3:$AB$1315,DataRegularSeason20242025!$B$3:$B$1315, "&lt;=" &amp; $A167, DataRegularSeason20242025!$E$3:$E$1315, M$1)</f>
        <v>65</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64</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55</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60</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52</v>
      </c>
      <c r="X167" s="2">
        <f>SUMIFS(DataRegularSeason20242025!$AA$3:$AA$1315,DataRegularSeason20242025!$B$3:$B$1315, "&lt;=" &amp; $A167, DataRegularSeason20242025!$D$3:$D$1315, X$1)+SUMIFS(DataRegularSeason20242025!$AB$3:$AB$1315,DataRegularSeason20242025!$B$3:$B$1315, "&lt;=" &amp; $A167, DataRegularSeason20242025!$E$3:$E$1315, X$1)</f>
        <v>49</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58</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51</v>
      </c>
      <c r="AD167" s="2">
        <f>SUMIFS(DataRegularSeason20242025!$AA$3:$AA$1315,DataRegularSeason20242025!$B$3:$B$1315, "&lt;=" &amp; $A167, DataRegularSeason20242025!$D$3:$D$1315, AD$1)+SUMIFS(DataRegularSeason20242025!$AB$3:$AB$1315,DataRegularSeason20242025!$B$3:$B$1315, "&lt;=" &amp; $A167, DataRegularSeason20242025!$E$3:$E$1315, AD$1)</f>
        <v>56</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75</v>
      </c>
      <c r="AG167" s="2">
        <f>SUMIFS(DataRegularSeason20242025!$AA$3:$AA$1315,DataRegularSeason20242025!$B$3:$B$1315, "&lt;=" &amp; $A167, DataRegularSeason20242025!$D$3:$D$1315, AG$1)+SUMIFS(DataRegularSeason20242025!$AB$3:$AB$1315,DataRegularSeason20242025!$B$3:$B$1315, "&lt;=" &amp; $A167, DataRegularSeason20242025!$E$3:$E$1315, AG$1)</f>
        <v>74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48</v>
      </c>
      <c r="C168" s="2">
        <f>SUMIFS(DataRegularSeason20242025!$AA$3:$AA$1315,DataRegularSeason20242025!$B$3:$B$1315, "&lt;=" &amp; $A168, DataRegularSeason20242025!$D$3:$D$1315, C$1)+SUMIFS(DataRegularSeason20242025!$AB$3:$AB$1315,DataRegularSeason20242025!$B$3:$B$1315, "&lt;=" &amp; $A168, DataRegularSeason20242025!$E$3:$E$1315, C$1)</f>
        <v>58</v>
      </c>
      <c r="D168" s="2">
        <f>SUMIFS(DataRegularSeason20242025!$AA$3:$AA$1315,DataRegularSeason20242025!$B$3:$B$1315, "&lt;=" &amp; $A168, DataRegularSeason20242025!$D$3:$D$1315, D$1)+SUMIFS(DataRegularSeason20242025!$AB$3:$AB$1315,DataRegularSeason20242025!$B$3:$B$1315, "&lt;=" &amp; $A168, DataRegularSeason20242025!$E$3:$E$1315, D$1)</f>
        <v>45</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57</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62</v>
      </c>
      <c r="J168" s="2">
        <f>SUMIFS(DataRegularSeason20242025!$AA$3:$AA$1315,DataRegularSeason20242025!$B$3:$B$1315, "&lt;=" &amp; $A168, DataRegularSeason20242025!$D$3:$D$1315, J$1)+SUMIFS(DataRegularSeason20242025!$AB$3:$AB$1315,DataRegularSeason20242025!$B$3:$B$1315, "&lt;=" &amp; $A168, DataRegularSeason20242025!$E$3:$E$1315, J$1)</f>
        <v>67</v>
      </c>
      <c r="K168" s="2">
        <f>SUMIFS(DataRegularSeason20242025!$AA$3:$AA$1315,DataRegularSeason20242025!$B$3:$B$1315, "&lt;=" &amp; $A168, DataRegularSeason20242025!$D$3:$D$1315, K$1)+SUMIFS(DataRegularSeason20242025!$AB$3:$AB$1315,DataRegularSeason20242025!$B$3:$B$1315, "&lt;=" &amp; $A168, DataRegularSeason20242025!$E$3:$E$1315, K$1)</f>
        <v>57</v>
      </c>
      <c r="L168" s="2">
        <f>SUMIFS(DataRegularSeason20242025!$AA$3:$AA$1315,DataRegularSeason20242025!$B$3:$B$1315, "&lt;=" &amp; $A168, DataRegularSeason20242025!$D$3:$D$1315, L$1)+SUMIFS(DataRegularSeason20242025!$AB$3:$AB$1315,DataRegularSeason20242025!$B$3:$B$1315, "&lt;=" &amp; $A168, DataRegularSeason20242025!$E$3:$E$1315, L$1)</f>
        <v>68</v>
      </c>
      <c r="M168" s="2">
        <f>SUMIFS(DataRegularSeason20242025!$AA$3:$AA$1315,DataRegularSeason20242025!$B$3:$B$1315, "&lt;=" &amp; $A168, DataRegularSeason20242025!$D$3:$D$1315, M$1)+SUMIFS(DataRegularSeason20242025!$AB$3:$AB$1315,DataRegularSeason20242025!$B$3:$B$1315, "&lt;=" &amp; $A168, DataRegularSeason20242025!$E$3:$E$1315, M$1)</f>
        <v>65</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64</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55</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60</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52</v>
      </c>
      <c r="X168" s="2">
        <f>SUMIFS(DataRegularSeason20242025!$AA$3:$AA$1315,DataRegularSeason20242025!$B$3:$B$1315, "&lt;=" &amp; $A168, DataRegularSeason20242025!$D$3:$D$1315, X$1)+SUMIFS(DataRegularSeason20242025!$AB$3:$AB$1315,DataRegularSeason20242025!$B$3:$B$1315, "&lt;=" &amp; $A168, DataRegularSeason20242025!$E$3:$E$1315, X$1)</f>
        <v>49</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58</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51</v>
      </c>
      <c r="AD168" s="2">
        <f>SUMIFS(DataRegularSeason20242025!$AA$3:$AA$1315,DataRegularSeason20242025!$B$3:$B$1315, "&lt;=" &amp; $A168, DataRegularSeason20242025!$D$3:$D$1315, AD$1)+SUMIFS(DataRegularSeason20242025!$AB$3:$AB$1315,DataRegularSeason20242025!$B$3:$B$1315, "&lt;=" &amp; $A168, DataRegularSeason20242025!$E$3:$E$1315, AD$1)</f>
        <v>56</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75</v>
      </c>
      <c r="AG168" s="2">
        <f>SUMIFS(DataRegularSeason20242025!$AA$3:$AA$1315,DataRegularSeason20242025!$B$3:$B$1315, "&lt;=" &amp; $A168, DataRegularSeason20242025!$D$3:$D$1315, AG$1)+SUMIFS(DataRegularSeason20242025!$AB$3:$AB$1315,DataRegularSeason20242025!$B$3:$B$1315, "&lt;=" &amp; $A168, DataRegularSeason20242025!$E$3:$E$1315, AG$1)</f>
        <v>74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48</v>
      </c>
      <c r="C169" s="2">
        <f>SUMIFS(DataRegularSeason20242025!$AA$3:$AA$1315,DataRegularSeason20242025!$B$3:$B$1315, "&lt;=" &amp; $A169, DataRegularSeason20242025!$D$3:$D$1315, C$1)+SUMIFS(DataRegularSeason20242025!$AB$3:$AB$1315,DataRegularSeason20242025!$B$3:$B$1315, "&lt;=" &amp; $A169, DataRegularSeason20242025!$E$3:$E$1315, C$1)</f>
        <v>58</v>
      </c>
      <c r="D169" s="2">
        <f>SUMIFS(DataRegularSeason20242025!$AA$3:$AA$1315,DataRegularSeason20242025!$B$3:$B$1315, "&lt;=" &amp; $A169, DataRegularSeason20242025!$D$3:$D$1315, D$1)+SUMIFS(DataRegularSeason20242025!$AB$3:$AB$1315,DataRegularSeason20242025!$B$3:$B$1315, "&lt;=" &amp; $A169, DataRegularSeason20242025!$E$3:$E$1315, D$1)</f>
        <v>45</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57</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62</v>
      </c>
      <c r="J169" s="2">
        <f>SUMIFS(DataRegularSeason20242025!$AA$3:$AA$1315,DataRegularSeason20242025!$B$3:$B$1315, "&lt;=" &amp; $A169, DataRegularSeason20242025!$D$3:$D$1315, J$1)+SUMIFS(DataRegularSeason20242025!$AB$3:$AB$1315,DataRegularSeason20242025!$B$3:$B$1315, "&lt;=" &amp; $A169, DataRegularSeason20242025!$E$3:$E$1315, J$1)</f>
        <v>67</v>
      </c>
      <c r="K169" s="2">
        <f>SUMIFS(DataRegularSeason20242025!$AA$3:$AA$1315,DataRegularSeason20242025!$B$3:$B$1315, "&lt;=" &amp; $A169, DataRegularSeason20242025!$D$3:$D$1315, K$1)+SUMIFS(DataRegularSeason20242025!$AB$3:$AB$1315,DataRegularSeason20242025!$B$3:$B$1315, "&lt;=" &amp; $A169, DataRegularSeason20242025!$E$3:$E$1315, K$1)</f>
        <v>57</v>
      </c>
      <c r="L169" s="2">
        <f>SUMIFS(DataRegularSeason20242025!$AA$3:$AA$1315,DataRegularSeason20242025!$B$3:$B$1315, "&lt;=" &amp; $A169, DataRegularSeason20242025!$D$3:$D$1315, L$1)+SUMIFS(DataRegularSeason20242025!$AB$3:$AB$1315,DataRegularSeason20242025!$B$3:$B$1315, "&lt;=" &amp; $A169, DataRegularSeason20242025!$E$3:$E$1315, L$1)</f>
        <v>68</v>
      </c>
      <c r="M169" s="2">
        <f>SUMIFS(DataRegularSeason20242025!$AA$3:$AA$1315,DataRegularSeason20242025!$B$3:$B$1315, "&lt;=" &amp; $A169, DataRegularSeason20242025!$D$3:$D$1315, M$1)+SUMIFS(DataRegularSeason20242025!$AB$3:$AB$1315,DataRegularSeason20242025!$B$3:$B$1315, "&lt;=" &amp; $A169, DataRegularSeason20242025!$E$3:$E$1315, M$1)</f>
        <v>65</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64</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55</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60</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52</v>
      </c>
      <c r="X169" s="2">
        <f>SUMIFS(DataRegularSeason20242025!$AA$3:$AA$1315,DataRegularSeason20242025!$B$3:$B$1315, "&lt;=" &amp; $A169, DataRegularSeason20242025!$D$3:$D$1315, X$1)+SUMIFS(DataRegularSeason20242025!$AB$3:$AB$1315,DataRegularSeason20242025!$B$3:$B$1315, "&lt;=" &amp; $A169, DataRegularSeason20242025!$E$3:$E$1315, X$1)</f>
        <v>49</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58</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51</v>
      </c>
      <c r="AD169" s="2">
        <f>SUMIFS(DataRegularSeason20242025!$AA$3:$AA$1315,DataRegularSeason20242025!$B$3:$B$1315, "&lt;=" &amp; $A169, DataRegularSeason20242025!$D$3:$D$1315, AD$1)+SUMIFS(DataRegularSeason20242025!$AB$3:$AB$1315,DataRegularSeason20242025!$B$3:$B$1315, "&lt;=" &amp; $A169, DataRegularSeason20242025!$E$3:$E$1315, AD$1)</f>
        <v>56</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75</v>
      </c>
      <c r="AG169" s="2">
        <f>SUMIFS(DataRegularSeason20242025!$AA$3:$AA$1315,DataRegularSeason20242025!$B$3:$B$1315, "&lt;=" &amp; $A169, DataRegularSeason20242025!$D$3:$D$1315, AG$1)+SUMIFS(DataRegularSeason20242025!$AB$3:$AB$1315,DataRegularSeason20242025!$B$3:$B$1315, "&lt;=" &amp; $A169, DataRegularSeason20242025!$E$3:$E$1315, AG$1)</f>
        <v>74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48</v>
      </c>
      <c r="C170" s="2">
        <f>SUMIFS(DataRegularSeason20242025!$AA$3:$AA$1315,DataRegularSeason20242025!$B$3:$B$1315, "&lt;=" &amp; $A170, DataRegularSeason20242025!$D$3:$D$1315, C$1)+SUMIFS(DataRegularSeason20242025!$AB$3:$AB$1315,DataRegularSeason20242025!$B$3:$B$1315, "&lt;=" &amp; $A170, DataRegularSeason20242025!$E$3:$E$1315, C$1)</f>
        <v>58</v>
      </c>
      <c r="D170" s="2">
        <f>SUMIFS(DataRegularSeason20242025!$AA$3:$AA$1315,DataRegularSeason20242025!$B$3:$B$1315, "&lt;=" &amp; $A170, DataRegularSeason20242025!$D$3:$D$1315, D$1)+SUMIFS(DataRegularSeason20242025!$AB$3:$AB$1315,DataRegularSeason20242025!$B$3:$B$1315, "&lt;=" &amp; $A170, DataRegularSeason20242025!$E$3:$E$1315, D$1)</f>
        <v>45</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57</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62</v>
      </c>
      <c r="J170" s="2">
        <f>SUMIFS(DataRegularSeason20242025!$AA$3:$AA$1315,DataRegularSeason20242025!$B$3:$B$1315, "&lt;=" &amp; $A170, DataRegularSeason20242025!$D$3:$D$1315, J$1)+SUMIFS(DataRegularSeason20242025!$AB$3:$AB$1315,DataRegularSeason20242025!$B$3:$B$1315, "&lt;=" &amp; $A170, DataRegularSeason20242025!$E$3:$E$1315, J$1)</f>
        <v>67</v>
      </c>
      <c r="K170" s="2">
        <f>SUMIFS(DataRegularSeason20242025!$AA$3:$AA$1315,DataRegularSeason20242025!$B$3:$B$1315, "&lt;=" &amp; $A170, DataRegularSeason20242025!$D$3:$D$1315, K$1)+SUMIFS(DataRegularSeason20242025!$AB$3:$AB$1315,DataRegularSeason20242025!$B$3:$B$1315, "&lt;=" &amp; $A170, DataRegularSeason20242025!$E$3:$E$1315, K$1)</f>
        <v>57</v>
      </c>
      <c r="L170" s="2">
        <f>SUMIFS(DataRegularSeason20242025!$AA$3:$AA$1315,DataRegularSeason20242025!$B$3:$B$1315, "&lt;=" &amp; $A170, DataRegularSeason20242025!$D$3:$D$1315, L$1)+SUMIFS(DataRegularSeason20242025!$AB$3:$AB$1315,DataRegularSeason20242025!$B$3:$B$1315, "&lt;=" &amp; $A170, DataRegularSeason20242025!$E$3:$E$1315, L$1)</f>
        <v>68</v>
      </c>
      <c r="M170" s="2">
        <f>SUMIFS(DataRegularSeason20242025!$AA$3:$AA$1315,DataRegularSeason20242025!$B$3:$B$1315, "&lt;=" &amp; $A170, DataRegularSeason20242025!$D$3:$D$1315, M$1)+SUMIFS(DataRegularSeason20242025!$AB$3:$AB$1315,DataRegularSeason20242025!$B$3:$B$1315, "&lt;=" &amp; $A170, DataRegularSeason20242025!$E$3:$E$1315, M$1)</f>
        <v>65</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64</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55</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60</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52</v>
      </c>
      <c r="X170" s="2">
        <f>SUMIFS(DataRegularSeason20242025!$AA$3:$AA$1315,DataRegularSeason20242025!$B$3:$B$1315, "&lt;=" &amp; $A170, DataRegularSeason20242025!$D$3:$D$1315, X$1)+SUMIFS(DataRegularSeason20242025!$AB$3:$AB$1315,DataRegularSeason20242025!$B$3:$B$1315, "&lt;=" &amp; $A170, DataRegularSeason20242025!$E$3:$E$1315, X$1)</f>
        <v>49</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58</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51</v>
      </c>
      <c r="AD170" s="2">
        <f>SUMIFS(DataRegularSeason20242025!$AA$3:$AA$1315,DataRegularSeason20242025!$B$3:$B$1315, "&lt;=" &amp; $A170, DataRegularSeason20242025!$D$3:$D$1315, AD$1)+SUMIFS(DataRegularSeason20242025!$AB$3:$AB$1315,DataRegularSeason20242025!$B$3:$B$1315, "&lt;=" &amp; $A170, DataRegularSeason20242025!$E$3:$E$1315, AD$1)</f>
        <v>56</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75</v>
      </c>
      <c r="AG170" s="2">
        <f>SUMIFS(DataRegularSeason20242025!$AA$3:$AA$1315,DataRegularSeason20242025!$B$3:$B$1315, "&lt;=" &amp; $A170, DataRegularSeason20242025!$D$3:$D$1315, AG$1)+SUMIFS(DataRegularSeason20242025!$AB$3:$AB$1315,DataRegularSeason20242025!$B$3:$B$1315, "&lt;=" &amp; $A170, DataRegularSeason20242025!$E$3:$E$1315, AG$1)</f>
        <v>74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48</v>
      </c>
      <c r="C171" s="2">
        <f>SUMIFS(DataRegularSeason20242025!$AA$3:$AA$1315,DataRegularSeason20242025!$B$3:$B$1315, "&lt;=" &amp; $A171, DataRegularSeason20242025!$D$3:$D$1315, C$1)+SUMIFS(DataRegularSeason20242025!$AB$3:$AB$1315,DataRegularSeason20242025!$B$3:$B$1315, "&lt;=" &amp; $A171, DataRegularSeason20242025!$E$3:$E$1315, C$1)</f>
        <v>58</v>
      </c>
      <c r="D171" s="2">
        <f>SUMIFS(DataRegularSeason20242025!$AA$3:$AA$1315,DataRegularSeason20242025!$B$3:$B$1315, "&lt;=" &amp; $A171, DataRegularSeason20242025!$D$3:$D$1315, D$1)+SUMIFS(DataRegularSeason20242025!$AB$3:$AB$1315,DataRegularSeason20242025!$B$3:$B$1315, "&lt;=" &amp; $A171, DataRegularSeason20242025!$E$3:$E$1315, D$1)</f>
        <v>45</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57</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62</v>
      </c>
      <c r="J171" s="2">
        <f>SUMIFS(DataRegularSeason20242025!$AA$3:$AA$1315,DataRegularSeason20242025!$B$3:$B$1315, "&lt;=" &amp; $A171, DataRegularSeason20242025!$D$3:$D$1315, J$1)+SUMIFS(DataRegularSeason20242025!$AB$3:$AB$1315,DataRegularSeason20242025!$B$3:$B$1315, "&lt;=" &amp; $A171, DataRegularSeason20242025!$E$3:$E$1315, J$1)</f>
        <v>67</v>
      </c>
      <c r="K171" s="2">
        <f>SUMIFS(DataRegularSeason20242025!$AA$3:$AA$1315,DataRegularSeason20242025!$B$3:$B$1315, "&lt;=" &amp; $A171, DataRegularSeason20242025!$D$3:$D$1315, K$1)+SUMIFS(DataRegularSeason20242025!$AB$3:$AB$1315,DataRegularSeason20242025!$B$3:$B$1315, "&lt;=" &amp; $A171, DataRegularSeason20242025!$E$3:$E$1315, K$1)</f>
        <v>57</v>
      </c>
      <c r="L171" s="2">
        <f>SUMIFS(DataRegularSeason20242025!$AA$3:$AA$1315,DataRegularSeason20242025!$B$3:$B$1315, "&lt;=" &amp; $A171, DataRegularSeason20242025!$D$3:$D$1315, L$1)+SUMIFS(DataRegularSeason20242025!$AB$3:$AB$1315,DataRegularSeason20242025!$B$3:$B$1315, "&lt;=" &amp; $A171, DataRegularSeason20242025!$E$3:$E$1315, L$1)</f>
        <v>68</v>
      </c>
      <c r="M171" s="2">
        <f>SUMIFS(DataRegularSeason20242025!$AA$3:$AA$1315,DataRegularSeason20242025!$B$3:$B$1315, "&lt;=" &amp; $A171, DataRegularSeason20242025!$D$3:$D$1315, M$1)+SUMIFS(DataRegularSeason20242025!$AB$3:$AB$1315,DataRegularSeason20242025!$B$3:$B$1315, "&lt;=" &amp; $A171, DataRegularSeason20242025!$E$3:$E$1315, M$1)</f>
        <v>65</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64</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55</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60</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52</v>
      </c>
      <c r="X171" s="2">
        <f>SUMIFS(DataRegularSeason20242025!$AA$3:$AA$1315,DataRegularSeason20242025!$B$3:$B$1315, "&lt;=" &amp; $A171, DataRegularSeason20242025!$D$3:$D$1315, X$1)+SUMIFS(DataRegularSeason20242025!$AB$3:$AB$1315,DataRegularSeason20242025!$B$3:$B$1315, "&lt;=" &amp; $A171, DataRegularSeason20242025!$E$3:$E$1315, X$1)</f>
        <v>49</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58</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51</v>
      </c>
      <c r="AD171" s="2">
        <f>SUMIFS(DataRegularSeason20242025!$AA$3:$AA$1315,DataRegularSeason20242025!$B$3:$B$1315, "&lt;=" &amp; $A171, DataRegularSeason20242025!$D$3:$D$1315, AD$1)+SUMIFS(DataRegularSeason20242025!$AB$3:$AB$1315,DataRegularSeason20242025!$B$3:$B$1315, "&lt;=" &amp; $A171, DataRegularSeason20242025!$E$3:$E$1315, AD$1)</f>
        <v>56</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75</v>
      </c>
      <c r="AG171" s="2">
        <f>SUMIFS(DataRegularSeason20242025!$AA$3:$AA$1315,DataRegularSeason20242025!$B$3:$B$1315, "&lt;=" &amp; $A171, DataRegularSeason20242025!$D$3:$D$1315, AG$1)+SUMIFS(DataRegularSeason20242025!$AB$3:$AB$1315,DataRegularSeason20242025!$B$3:$B$1315, "&lt;=" &amp; $A171, DataRegularSeason20242025!$E$3:$E$1315, AG$1)</f>
        <v>74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48</v>
      </c>
      <c r="C172" s="2">
        <f>SUMIFS(DataRegularSeason20242025!$AA$3:$AA$1315,DataRegularSeason20242025!$B$3:$B$1315, "&lt;=" &amp; $A172, DataRegularSeason20242025!$D$3:$D$1315, C$1)+SUMIFS(DataRegularSeason20242025!$AB$3:$AB$1315,DataRegularSeason20242025!$B$3:$B$1315, "&lt;=" &amp; $A172, DataRegularSeason20242025!$E$3:$E$1315, C$1)</f>
        <v>58</v>
      </c>
      <c r="D172" s="2">
        <f>SUMIFS(DataRegularSeason20242025!$AA$3:$AA$1315,DataRegularSeason20242025!$B$3:$B$1315, "&lt;=" &amp; $A172, DataRegularSeason20242025!$D$3:$D$1315, D$1)+SUMIFS(DataRegularSeason20242025!$AB$3:$AB$1315,DataRegularSeason20242025!$B$3:$B$1315, "&lt;=" &amp; $A172, DataRegularSeason20242025!$E$3:$E$1315, D$1)</f>
        <v>45</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57</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62</v>
      </c>
      <c r="J172" s="2">
        <f>SUMIFS(DataRegularSeason20242025!$AA$3:$AA$1315,DataRegularSeason20242025!$B$3:$B$1315, "&lt;=" &amp; $A172, DataRegularSeason20242025!$D$3:$D$1315, J$1)+SUMIFS(DataRegularSeason20242025!$AB$3:$AB$1315,DataRegularSeason20242025!$B$3:$B$1315, "&lt;=" &amp; $A172, DataRegularSeason20242025!$E$3:$E$1315, J$1)</f>
        <v>67</v>
      </c>
      <c r="K172" s="2">
        <f>SUMIFS(DataRegularSeason20242025!$AA$3:$AA$1315,DataRegularSeason20242025!$B$3:$B$1315, "&lt;=" &amp; $A172, DataRegularSeason20242025!$D$3:$D$1315, K$1)+SUMIFS(DataRegularSeason20242025!$AB$3:$AB$1315,DataRegularSeason20242025!$B$3:$B$1315, "&lt;=" &amp; $A172, DataRegularSeason20242025!$E$3:$E$1315, K$1)</f>
        <v>57</v>
      </c>
      <c r="L172" s="2">
        <f>SUMIFS(DataRegularSeason20242025!$AA$3:$AA$1315,DataRegularSeason20242025!$B$3:$B$1315, "&lt;=" &amp; $A172, DataRegularSeason20242025!$D$3:$D$1315, L$1)+SUMIFS(DataRegularSeason20242025!$AB$3:$AB$1315,DataRegularSeason20242025!$B$3:$B$1315, "&lt;=" &amp; $A172, DataRegularSeason20242025!$E$3:$E$1315, L$1)</f>
        <v>68</v>
      </c>
      <c r="M172" s="2">
        <f>SUMIFS(DataRegularSeason20242025!$AA$3:$AA$1315,DataRegularSeason20242025!$B$3:$B$1315, "&lt;=" &amp; $A172, DataRegularSeason20242025!$D$3:$D$1315, M$1)+SUMIFS(DataRegularSeason20242025!$AB$3:$AB$1315,DataRegularSeason20242025!$B$3:$B$1315, "&lt;=" &amp; $A172, DataRegularSeason20242025!$E$3:$E$1315, M$1)</f>
        <v>65</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64</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55</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60</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52</v>
      </c>
      <c r="X172" s="2">
        <f>SUMIFS(DataRegularSeason20242025!$AA$3:$AA$1315,DataRegularSeason20242025!$B$3:$B$1315, "&lt;=" &amp; $A172, DataRegularSeason20242025!$D$3:$D$1315, X$1)+SUMIFS(DataRegularSeason20242025!$AB$3:$AB$1315,DataRegularSeason20242025!$B$3:$B$1315, "&lt;=" &amp; $A172, DataRegularSeason20242025!$E$3:$E$1315, X$1)</f>
        <v>49</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58</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51</v>
      </c>
      <c r="AD172" s="2">
        <f>SUMIFS(DataRegularSeason20242025!$AA$3:$AA$1315,DataRegularSeason20242025!$B$3:$B$1315, "&lt;=" &amp; $A172, DataRegularSeason20242025!$D$3:$D$1315, AD$1)+SUMIFS(DataRegularSeason20242025!$AB$3:$AB$1315,DataRegularSeason20242025!$B$3:$B$1315, "&lt;=" &amp; $A172, DataRegularSeason20242025!$E$3:$E$1315, AD$1)</f>
        <v>56</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75</v>
      </c>
      <c r="AG172" s="2">
        <f>SUMIFS(DataRegularSeason20242025!$AA$3:$AA$1315,DataRegularSeason20242025!$B$3:$B$1315, "&lt;=" &amp; $A172, DataRegularSeason20242025!$D$3:$D$1315, AG$1)+SUMIFS(DataRegularSeason20242025!$AB$3:$AB$1315,DataRegularSeason20242025!$B$3:$B$1315, "&lt;=" &amp; $A172, DataRegularSeason20242025!$E$3:$E$1315, AG$1)</f>
        <v>74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48</v>
      </c>
      <c r="C173" s="2">
        <f>SUMIFS(DataRegularSeason20242025!$AA$3:$AA$1315,DataRegularSeason20242025!$B$3:$B$1315, "&lt;=" &amp; $A173, DataRegularSeason20242025!$D$3:$D$1315, C$1)+SUMIFS(DataRegularSeason20242025!$AB$3:$AB$1315,DataRegularSeason20242025!$B$3:$B$1315, "&lt;=" &amp; $A173, DataRegularSeason20242025!$E$3:$E$1315, C$1)</f>
        <v>58</v>
      </c>
      <c r="D173" s="2">
        <f>SUMIFS(DataRegularSeason20242025!$AA$3:$AA$1315,DataRegularSeason20242025!$B$3:$B$1315, "&lt;=" &amp; $A173, DataRegularSeason20242025!$D$3:$D$1315, D$1)+SUMIFS(DataRegularSeason20242025!$AB$3:$AB$1315,DataRegularSeason20242025!$B$3:$B$1315, "&lt;=" &amp; $A173, DataRegularSeason20242025!$E$3:$E$1315, D$1)</f>
        <v>45</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57</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62</v>
      </c>
      <c r="J173" s="2">
        <f>SUMIFS(DataRegularSeason20242025!$AA$3:$AA$1315,DataRegularSeason20242025!$B$3:$B$1315, "&lt;=" &amp; $A173, DataRegularSeason20242025!$D$3:$D$1315, J$1)+SUMIFS(DataRegularSeason20242025!$AB$3:$AB$1315,DataRegularSeason20242025!$B$3:$B$1315, "&lt;=" &amp; $A173, DataRegularSeason20242025!$E$3:$E$1315, J$1)</f>
        <v>67</v>
      </c>
      <c r="K173" s="2">
        <f>SUMIFS(DataRegularSeason20242025!$AA$3:$AA$1315,DataRegularSeason20242025!$B$3:$B$1315, "&lt;=" &amp; $A173, DataRegularSeason20242025!$D$3:$D$1315, K$1)+SUMIFS(DataRegularSeason20242025!$AB$3:$AB$1315,DataRegularSeason20242025!$B$3:$B$1315, "&lt;=" &amp; $A173, DataRegularSeason20242025!$E$3:$E$1315, K$1)</f>
        <v>57</v>
      </c>
      <c r="L173" s="2">
        <f>SUMIFS(DataRegularSeason20242025!$AA$3:$AA$1315,DataRegularSeason20242025!$B$3:$B$1315, "&lt;=" &amp; $A173, DataRegularSeason20242025!$D$3:$D$1315, L$1)+SUMIFS(DataRegularSeason20242025!$AB$3:$AB$1315,DataRegularSeason20242025!$B$3:$B$1315, "&lt;=" &amp; $A173, DataRegularSeason20242025!$E$3:$E$1315, L$1)</f>
        <v>68</v>
      </c>
      <c r="M173" s="2">
        <f>SUMIFS(DataRegularSeason20242025!$AA$3:$AA$1315,DataRegularSeason20242025!$B$3:$B$1315, "&lt;=" &amp; $A173, DataRegularSeason20242025!$D$3:$D$1315, M$1)+SUMIFS(DataRegularSeason20242025!$AB$3:$AB$1315,DataRegularSeason20242025!$B$3:$B$1315, "&lt;=" &amp; $A173, DataRegularSeason20242025!$E$3:$E$1315, M$1)</f>
        <v>65</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64</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55</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60</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52</v>
      </c>
      <c r="X173" s="2">
        <f>SUMIFS(DataRegularSeason20242025!$AA$3:$AA$1315,DataRegularSeason20242025!$B$3:$B$1315, "&lt;=" &amp; $A173, DataRegularSeason20242025!$D$3:$D$1315, X$1)+SUMIFS(DataRegularSeason20242025!$AB$3:$AB$1315,DataRegularSeason20242025!$B$3:$B$1315, "&lt;=" &amp; $A173, DataRegularSeason20242025!$E$3:$E$1315, X$1)</f>
        <v>49</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58</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51</v>
      </c>
      <c r="AD173" s="2">
        <f>SUMIFS(DataRegularSeason20242025!$AA$3:$AA$1315,DataRegularSeason20242025!$B$3:$B$1315, "&lt;=" &amp; $A173, DataRegularSeason20242025!$D$3:$D$1315, AD$1)+SUMIFS(DataRegularSeason20242025!$AB$3:$AB$1315,DataRegularSeason20242025!$B$3:$B$1315, "&lt;=" &amp; $A173, DataRegularSeason20242025!$E$3:$E$1315, AD$1)</f>
        <v>56</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75</v>
      </c>
      <c r="AG173" s="2">
        <f>SUMIFS(DataRegularSeason20242025!$AA$3:$AA$1315,DataRegularSeason20242025!$B$3:$B$1315, "&lt;=" &amp; $A173, DataRegularSeason20242025!$D$3:$D$1315, AG$1)+SUMIFS(DataRegularSeason20242025!$AB$3:$AB$1315,DataRegularSeason20242025!$B$3:$B$1315, "&lt;=" &amp; $A173, DataRegularSeason20242025!$E$3:$E$1315, AG$1)</f>
        <v>74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48</v>
      </c>
      <c r="C174" s="2">
        <f>SUMIFS(DataRegularSeason20242025!$AA$3:$AA$1315,DataRegularSeason20242025!$B$3:$B$1315, "&lt;=" &amp; $A174, DataRegularSeason20242025!$D$3:$D$1315, C$1)+SUMIFS(DataRegularSeason20242025!$AB$3:$AB$1315,DataRegularSeason20242025!$B$3:$B$1315, "&lt;=" &amp; $A174, DataRegularSeason20242025!$E$3:$E$1315, C$1)</f>
        <v>58</v>
      </c>
      <c r="D174" s="2">
        <f>SUMIFS(DataRegularSeason20242025!$AA$3:$AA$1315,DataRegularSeason20242025!$B$3:$B$1315, "&lt;=" &amp; $A174, DataRegularSeason20242025!$D$3:$D$1315, D$1)+SUMIFS(DataRegularSeason20242025!$AB$3:$AB$1315,DataRegularSeason20242025!$B$3:$B$1315, "&lt;=" &amp; $A174, DataRegularSeason20242025!$E$3:$E$1315, D$1)</f>
        <v>45</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57</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62</v>
      </c>
      <c r="J174" s="2">
        <f>SUMIFS(DataRegularSeason20242025!$AA$3:$AA$1315,DataRegularSeason20242025!$B$3:$B$1315, "&lt;=" &amp; $A174, DataRegularSeason20242025!$D$3:$D$1315, J$1)+SUMIFS(DataRegularSeason20242025!$AB$3:$AB$1315,DataRegularSeason20242025!$B$3:$B$1315, "&lt;=" &amp; $A174, DataRegularSeason20242025!$E$3:$E$1315, J$1)</f>
        <v>67</v>
      </c>
      <c r="K174" s="2">
        <f>SUMIFS(DataRegularSeason20242025!$AA$3:$AA$1315,DataRegularSeason20242025!$B$3:$B$1315, "&lt;=" &amp; $A174, DataRegularSeason20242025!$D$3:$D$1315, K$1)+SUMIFS(DataRegularSeason20242025!$AB$3:$AB$1315,DataRegularSeason20242025!$B$3:$B$1315, "&lt;=" &amp; $A174, DataRegularSeason20242025!$E$3:$E$1315, K$1)</f>
        <v>57</v>
      </c>
      <c r="L174" s="2">
        <f>SUMIFS(DataRegularSeason20242025!$AA$3:$AA$1315,DataRegularSeason20242025!$B$3:$B$1315, "&lt;=" &amp; $A174, DataRegularSeason20242025!$D$3:$D$1315, L$1)+SUMIFS(DataRegularSeason20242025!$AB$3:$AB$1315,DataRegularSeason20242025!$B$3:$B$1315, "&lt;=" &amp; $A174, DataRegularSeason20242025!$E$3:$E$1315, L$1)</f>
        <v>68</v>
      </c>
      <c r="M174" s="2">
        <f>SUMIFS(DataRegularSeason20242025!$AA$3:$AA$1315,DataRegularSeason20242025!$B$3:$B$1315, "&lt;=" &amp; $A174, DataRegularSeason20242025!$D$3:$D$1315, M$1)+SUMIFS(DataRegularSeason20242025!$AB$3:$AB$1315,DataRegularSeason20242025!$B$3:$B$1315, "&lt;=" &amp; $A174, DataRegularSeason20242025!$E$3:$E$1315, M$1)</f>
        <v>65</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64</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55</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60</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52</v>
      </c>
      <c r="X174" s="2">
        <f>SUMIFS(DataRegularSeason20242025!$AA$3:$AA$1315,DataRegularSeason20242025!$B$3:$B$1315, "&lt;=" &amp; $A174, DataRegularSeason20242025!$D$3:$D$1315, X$1)+SUMIFS(DataRegularSeason20242025!$AB$3:$AB$1315,DataRegularSeason20242025!$B$3:$B$1315, "&lt;=" &amp; $A174, DataRegularSeason20242025!$E$3:$E$1315, X$1)</f>
        <v>49</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58</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51</v>
      </c>
      <c r="AD174" s="2">
        <f>SUMIFS(DataRegularSeason20242025!$AA$3:$AA$1315,DataRegularSeason20242025!$B$3:$B$1315, "&lt;=" &amp; $A174, DataRegularSeason20242025!$D$3:$D$1315, AD$1)+SUMIFS(DataRegularSeason20242025!$AB$3:$AB$1315,DataRegularSeason20242025!$B$3:$B$1315, "&lt;=" &amp; $A174, DataRegularSeason20242025!$E$3:$E$1315, AD$1)</f>
        <v>56</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75</v>
      </c>
      <c r="AG174" s="2">
        <f>SUMIFS(DataRegularSeason20242025!$AA$3:$AA$1315,DataRegularSeason20242025!$B$3:$B$1315, "&lt;=" &amp; $A174, DataRegularSeason20242025!$D$3:$D$1315, AG$1)+SUMIFS(DataRegularSeason20242025!$AB$3:$AB$1315,DataRegularSeason20242025!$B$3:$B$1315, "&lt;=" &amp; $A174, DataRegularSeason20242025!$E$3:$E$1315, AG$1)</f>
        <v>74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48</v>
      </c>
      <c r="C175" s="2">
        <f>SUMIFS(DataRegularSeason20242025!$AA$3:$AA$1315,DataRegularSeason20242025!$B$3:$B$1315, "&lt;=" &amp; $A175, DataRegularSeason20242025!$D$3:$D$1315, C$1)+SUMIFS(DataRegularSeason20242025!$AB$3:$AB$1315,DataRegularSeason20242025!$B$3:$B$1315, "&lt;=" &amp; $A175, DataRegularSeason20242025!$E$3:$E$1315, C$1)</f>
        <v>58</v>
      </c>
      <c r="D175" s="2">
        <f>SUMIFS(DataRegularSeason20242025!$AA$3:$AA$1315,DataRegularSeason20242025!$B$3:$B$1315, "&lt;=" &amp; $A175, DataRegularSeason20242025!$D$3:$D$1315, D$1)+SUMIFS(DataRegularSeason20242025!$AB$3:$AB$1315,DataRegularSeason20242025!$B$3:$B$1315, "&lt;=" &amp; $A175, DataRegularSeason20242025!$E$3:$E$1315, D$1)</f>
        <v>45</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57</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62</v>
      </c>
      <c r="J175" s="2">
        <f>SUMIFS(DataRegularSeason20242025!$AA$3:$AA$1315,DataRegularSeason20242025!$B$3:$B$1315, "&lt;=" &amp; $A175, DataRegularSeason20242025!$D$3:$D$1315, J$1)+SUMIFS(DataRegularSeason20242025!$AB$3:$AB$1315,DataRegularSeason20242025!$B$3:$B$1315, "&lt;=" &amp; $A175, DataRegularSeason20242025!$E$3:$E$1315, J$1)</f>
        <v>67</v>
      </c>
      <c r="K175" s="2">
        <f>SUMIFS(DataRegularSeason20242025!$AA$3:$AA$1315,DataRegularSeason20242025!$B$3:$B$1315, "&lt;=" &amp; $A175, DataRegularSeason20242025!$D$3:$D$1315, K$1)+SUMIFS(DataRegularSeason20242025!$AB$3:$AB$1315,DataRegularSeason20242025!$B$3:$B$1315, "&lt;=" &amp; $A175, DataRegularSeason20242025!$E$3:$E$1315, K$1)</f>
        <v>57</v>
      </c>
      <c r="L175" s="2">
        <f>SUMIFS(DataRegularSeason20242025!$AA$3:$AA$1315,DataRegularSeason20242025!$B$3:$B$1315, "&lt;=" &amp; $A175, DataRegularSeason20242025!$D$3:$D$1315, L$1)+SUMIFS(DataRegularSeason20242025!$AB$3:$AB$1315,DataRegularSeason20242025!$B$3:$B$1315, "&lt;=" &amp; $A175, DataRegularSeason20242025!$E$3:$E$1315, L$1)</f>
        <v>68</v>
      </c>
      <c r="M175" s="2">
        <f>SUMIFS(DataRegularSeason20242025!$AA$3:$AA$1315,DataRegularSeason20242025!$B$3:$B$1315, "&lt;=" &amp; $A175, DataRegularSeason20242025!$D$3:$D$1315, M$1)+SUMIFS(DataRegularSeason20242025!$AB$3:$AB$1315,DataRegularSeason20242025!$B$3:$B$1315, "&lt;=" &amp; $A175, DataRegularSeason20242025!$E$3:$E$1315, M$1)</f>
        <v>65</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64</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55</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60</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52</v>
      </c>
      <c r="X175" s="2">
        <f>SUMIFS(DataRegularSeason20242025!$AA$3:$AA$1315,DataRegularSeason20242025!$B$3:$B$1315, "&lt;=" &amp; $A175, DataRegularSeason20242025!$D$3:$D$1315, X$1)+SUMIFS(DataRegularSeason20242025!$AB$3:$AB$1315,DataRegularSeason20242025!$B$3:$B$1315, "&lt;=" &amp; $A175, DataRegularSeason20242025!$E$3:$E$1315, X$1)</f>
        <v>49</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58</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51</v>
      </c>
      <c r="AD175" s="2">
        <f>SUMIFS(DataRegularSeason20242025!$AA$3:$AA$1315,DataRegularSeason20242025!$B$3:$B$1315, "&lt;=" &amp; $A175, DataRegularSeason20242025!$D$3:$D$1315, AD$1)+SUMIFS(DataRegularSeason20242025!$AB$3:$AB$1315,DataRegularSeason20242025!$B$3:$B$1315, "&lt;=" &amp; $A175, DataRegularSeason20242025!$E$3:$E$1315, AD$1)</f>
        <v>56</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75</v>
      </c>
      <c r="AG175" s="2">
        <f>SUMIFS(DataRegularSeason20242025!$AA$3:$AA$1315,DataRegularSeason20242025!$B$3:$B$1315, "&lt;=" &amp; $A175, DataRegularSeason20242025!$D$3:$D$1315, AG$1)+SUMIFS(DataRegularSeason20242025!$AB$3:$AB$1315,DataRegularSeason20242025!$B$3:$B$1315, "&lt;=" &amp; $A175, DataRegularSeason20242025!$E$3:$E$1315, AG$1)</f>
        <v>74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48</v>
      </c>
      <c r="C176" s="2">
        <f>SUMIFS(DataRegularSeason20242025!$AA$3:$AA$1315,DataRegularSeason20242025!$B$3:$B$1315, "&lt;=" &amp; $A176, DataRegularSeason20242025!$D$3:$D$1315, C$1)+SUMIFS(DataRegularSeason20242025!$AB$3:$AB$1315,DataRegularSeason20242025!$B$3:$B$1315, "&lt;=" &amp; $A176, DataRegularSeason20242025!$E$3:$E$1315, C$1)</f>
        <v>58</v>
      </c>
      <c r="D176" s="2">
        <f>SUMIFS(DataRegularSeason20242025!$AA$3:$AA$1315,DataRegularSeason20242025!$B$3:$B$1315, "&lt;=" &amp; $A176, DataRegularSeason20242025!$D$3:$D$1315, D$1)+SUMIFS(DataRegularSeason20242025!$AB$3:$AB$1315,DataRegularSeason20242025!$B$3:$B$1315, "&lt;=" &amp; $A176, DataRegularSeason20242025!$E$3:$E$1315, D$1)</f>
        <v>45</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57</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62</v>
      </c>
      <c r="J176" s="2">
        <f>SUMIFS(DataRegularSeason20242025!$AA$3:$AA$1315,DataRegularSeason20242025!$B$3:$B$1315, "&lt;=" &amp; $A176, DataRegularSeason20242025!$D$3:$D$1315, J$1)+SUMIFS(DataRegularSeason20242025!$AB$3:$AB$1315,DataRegularSeason20242025!$B$3:$B$1315, "&lt;=" &amp; $A176, DataRegularSeason20242025!$E$3:$E$1315, J$1)</f>
        <v>67</v>
      </c>
      <c r="K176" s="2">
        <f>SUMIFS(DataRegularSeason20242025!$AA$3:$AA$1315,DataRegularSeason20242025!$B$3:$B$1315, "&lt;=" &amp; $A176, DataRegularSeason20242025!$D$3:$D$1315, K$1)+SUMIFS(DataRegularSeason20242025!$AB$3:$AB$1315,DataRegularSeason20242025!$B$3:$B$1315, "&lt;=" &amp; $A176, DataRegularSeason20242025!$E$3:$E$1315, K$1)</f>
        <v>57</v>
      </c>
      <c r="L176" s="2">
        <f>SUMIFS(DataRegularSeason20242025!$AA$3:$AA$1315,DataRegularSeason20242025!$B$3:$B$1315, "&lt;=" &amp; $A176, DataRegularSeason20242025!$D$3:$D$1315, L$1)+SUMIFS(DataRegularSeason20242025!$AB$3:$AB$1315,DataRegularSeason20242025!$B$3:$B$1315, "&lt;=" &amp; $A176, DataRegularSeason20242025!$E$3:$E$1315, L$1)</f>
        <v>68</v>
      </c>
      <c r="M176" s="2">
        <f>SUMIFS(DataRegularSeason20242025!$AA$3:$AA$1315,DataRegularSeason20242025!$B$3:$B$1315, "&lt;=" &amp; $A176, DataRegularSeason20242025!$D$3:$D$1315, M$1)+SUMIFS(DataRegularSeason20242025!$AB$3:$AB$1315,DataRegularSeason20242025!$B$3:$B$1315, "&lt;=" &amp; $A176, DataRegularSeason20242025!$E$3:$E$1315, M$1)</f>
        <v>65</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64</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55</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60</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52</v>
      </c>
      <c r="X176" s="2">
        <f>SUMIFS(DataRegularSeason20242025!$AA$3:$AA$1315,DataRegularSeason20242025!$B$3:$B$1315, "&lt;=" &amp; $A176, DataRegularSeason20242025!$D$3:$D$1315, X$1)+SUMIFS(DataRegularSeason20242025!$AB$3:$AB$1315,DataRegularSeason20242025!$B$3:$B$1315, "&lt;=" &amp; $A176, DataRegularSeason20242025!$E$3:$E$1315, X$1)</f>
        <v>49</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58</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51</v>
      </c>
      <c r="AD176" s="2">
        <f>SUMIFS(DataRegularSeason20242025!$AA$3:$AA$1315,DataRegularSeason20242025!$B$3:$B$1315, "&lt;=" &amp; $A176, DataRegularSeason20242025!$D$3:$D$1315, AD$1)+SUMIFS(DataRegularSeason20242025!$AB$3:$AB$1315,DataRegularSeason20242025!$B$3:$B$1315, "&lt;=" &amp; $A176, DataRegularSeason20242025!$E$3:$E$1315, AD$1)</f>
        <v>56</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75</v>
      </c>
      <c r="AG176" s="2">
        <f>SUMIFS(DataRegularSeason20242025!$AA$3:$AA$1315,DataRegularSeason20242025!$B$3:$B$1315, "&lt;=" &amp; $A176, DataRegularSeason20242025!$D$3:$D$1315, AG$1)+SUMIFS(DataRegularSeason20242025!$AB$3:$AB$1315,DataRegularSeason20242025!$B$3:$B$1315, "&lt;=" &amp; $A176, DataRegularSeason20242025!$E$3:$E$1315, AG$1)</f>
        <v>74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48</v>
      </c>
      <c r="C177" s="2">
        <f>SUMIFS(DataRegularSeason20242025!$AA$3:$AA$1315,DataRegularSeason20242025!$B$3:$B$1315, "&lt;=" &amp; $A177, DataRegularSeason20242025!$D$3:$D$1315, C$1)+SUMIFS(DataRegularSeason20242025!$AB$3:$AB$1315,DataRegularSeason20242025!$B$3:$B$1315, "&lt;=" &amp; $A177, DataRegularSeason20242025!$E$3:$E$1315, C$1)</f>
        <v>58</v>
      </c>
      <c r="D177" s="2">
        <f>SUMIFS(DataRegularSeason20242025!$AA$3:$AA$1315,DataRegularSeason20242025!$B$3:$B$1315, "&lt;=" &amp; $A177, DataRegularSeason20242025!$D$3:$D$1315, D$1)+SUMIFS(DataRegularSeason20242025!$AB$3:$AB$1315,DataRegularSeason20242025!$B$3:$B$1315, "&lt;=" &amp; $A177, DataRegularSeason20242025!$E$3:$E$1315, D$1)</f>
        <v>45</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57</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62</v>
      </c>
      <c r="J177" s="2">
        <f>SUMIFS(DataRegularSeason20242025!$AA$3:$AA$1315,DataRegularSeason20242025!$B$3:$B$1315, "&lt;=" &amp; $A177, DataRegularSeason20242025!$D$3:$D$1315, J$1)+SUMIFS(DataRegularSeason20242025!$AB$3:$AB$1315,DataRegularSeason20242025!$B$3:$B$1315, "&lt;=" &amp; $A177, DataRegularSeason20242025!$E$3:$E$1315, J$1)</f>
        <v>67</v>
      </c>
      <c r="K177" s="2">
        <f>SUMIFS(DataRegularSeason20242025!$AA$3:$AA$1315,DataRegularSeason20242025!$B$3:$B$1315, "&lt;=" &amp; $A177, DataRegularSeason20242025!$D$3:$D$1315, K$1)+SUMIFS(DataRegularSeason20242025!$AB$3:$AB$1315,DataRegularSeason20242025!$B$3:$B$1315, "&lt;=" &amp; $A177, DataRegularSeason20242025!$E$3:$E$1315, K$1)</f>
        <v>57</v>
      </c>
      <c r="L177" s="2">
        <f>SUMIFS(DataRegularSeason20242025!$AA$3:$AA$1315,DataRegularSeason20242025!$B$3:$B$1315, "&lt;=" &amp; $A177, DataRegularSeason20242025!$D$3:$D$1315, L$1)+SUMIFS(DataRegularSeason20242025!$AB$3:$AB$1315,DataRegularSeason20242025!$B$3:$B$1315, "&lt;=" &amp; $A177, DataRegularSeason20242025!$E$3:$E$1315, L$1)</f>
        <v>68</v>
      </c>
      <c r="M177" s="2">
        <f>SUMIFS(DataRegularSeason20242025!$AA$3:$AA$1315,DataRegularSeason20242025!$B$3:$B$1315, "&lt;=" &amp; $A177, DataRegularSeason20242025!$D$3:$D$1315, M$1)+SUMIFS(DataRegularSeason20242025!$AB$3:$AB$1315,DataRegularSeason20242025!$B$3:$B$1315, "&lt;=" &amp; $A177, DataRegularSeason20242025!$E$3:$E$1315, M$1)</f>
        <v>65</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64</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55</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60</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52</v>
      </c>
      <c r="X177" s="2">
        <f>SUMIFS(DataRegularSeason20242025!$AA$3:$AA$1315,DataRegularSeason20242025!$B$3:$B$1315, "&lt;=" &amp; $A177, DataRegularSeason20242025!$D$3:$D$1315, X$1)+SUMIFS(DataRegularSeason20242025!$AB$3:$AB$1315,DataRegularSeason20242025!$B$3:$B$1315, "&lt;=" &amp; $A177, DataRegularSeason20242025!$E$3:$E$1315, X$1)</f>
        <v>49</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58</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51</v>
      </c>
      <c r="AD177" s="2">
        <f>SUMIFS(DataRegularSeason20242025!$AA$3:$AA$1315,DataRegularSeason20242025!$B$3:$B$1315, "&lt;=" &amp; $A177, DataRegularSeason20242025!$D$3:$D$1315, AD$1)+SUMIFS(DataRegularSeason20242025!$AB$3:$AB$1315,DataRegularSeason20242025!$B$3:$B$1315, "&lt;=" &amp; $A177, DataRegularSeason20242025!$E$3:$E$1315, AD$1)</f>
        <v>56</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75</v>
      </c>
      <c r="AG177" s="2">
        <f>SUMIFS(DataRegularSeason20242025!$AA$3:$AA$1315,DataRegularSeason20242025!$B$3:$B$1315, "&lt;=" &amp; $A177, DataRegularSeason20242025!$D$3:$D$1315, AG$1)+SUMIFS(DataRegularSeason20242025!$AB$3:$AB$1315,DataRegularSeason20242025!$B$3:$B$1315, "&lt;=" &amp; $A177, DataRegularSeason20242025!$E$3:$E$1315, AG$1)</f>
        <v>74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48</v>
      </c>
      <c r="C178" s="2">
        <f>SUMIFS(DataRegularSeason20242025!$AA$3:$AA$1315,DataRegularSeason20242025!$B$3:$B$1315, "&lt;=" &amp; $A178, DataRegularSeason20242025!$D$3:$D$1315, C$1)+SUMIFS(DataRegularSeason20242025!$AB$3:$AB$1315,DataRegularSeason20242025!$B$3:$B$1315, "&lt;=" &amp; $A178, DataRegularSeason20242025!$E$3:$E$1315, C$1)</f>
        <v>58</v>
      </c>
      <c r="D178" s="2">
        <f>SUMIFS(DataRegularSeason20242025!$AA$3:$AA$1315,DataRegularSeason20242025!$B$3:$B$1315, "&lt;=" &amp; $A178, DataRegularSeason20242025!$D$3:$D$1315, D$1)+SUMIFS(DataRegularSeason20242025!$AB$3:$AB$1315,DataRegularSeason20242025!$B$3:$B$1315, "&lt;=" &amp; $A178, DataRegularSeason20242025!$E$3:$E$1315, D$1)</f>
        <v>45</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57</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62</v>
      </c>
      <c r="J178" s="2">
        <f>SUMIFS(DataRegularSeason20242025!$AA$3:$AA$1315,DataRegularSeason20242025!$B$3:$B$1315, "&lt;=" &amp; $A178, DataRegularSeason20242025!$D$3:$D$1315, J$1)+SUMIFS(DataRegularSeason20242025!$AB$3:$AB$1315,DataRegularSeason20242025!$B$3:$B$1315, "&lt;=" &amp; $A178, DataRegularSeason20242025!$E$3:$E$1315, J$1)</f>
        <v>67</v>
      </c>
      <c r="K178" s="2">
        <f>SUMIFS(DataRegularSeason20242025!$AA$3:$AA$1315,DataRegularSeason20242025!$B$3:$B$1315, "&lt;=" &amp; $A178, DataRegularSeason20242025!$D$3:$D$1315, K$1)+SUMIFS(DataRegularSeason20242025!$AB$3:$AB$1315,DataRegularSeason20242025!$B$3:$B$1315, "&lt;=" &amp; $A178, DataRegularSeason20242025!$E$3:$E$1315, K$1)</f>
        <v>57</v>
      </c>
      <c r="L178" s="2">
        <f>SUMIFS(DataRegularSeason20242025!$AA$3:$AA$1315,DataRegularSeason20242025!$B$3:$B$1315, "&lt;=" &amp; $A178, DataRegularSeason20242025!$D$3:$D$1315, L$1)+SUMIFS(DataRegularSeason20242025!$AB$3:$AB$1315,DataRegularSeason20242025!$B$3:$B$1315, "&lt;=" &amp; $A178, DataRegularSeason20242025!$E$3:$E$1315, L$1)</f>
        <v>68</v>
      </c>
      <c r="M178" s="2">
        <f>SUMIFS(DataRegularSeason20242025!$AA$3:$AA$1315,DataRegularSeason20242025!$B$3:$B$1315, "&lt;=" &amp; $A178, DataRegularSeason20242025!$D$3:$D$1315, M$1)+SUMIFS(DataRegularSeason20242025!$AB$3:$AB$1315,DataRegularSeason20242025!$B$3:$B$1315, "&lt;=" &amp; $A178, DataRegularSeason20242025!$E$3:$E$1315, M$1)</f>
        <v>65</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64</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55</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60</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52</v>
      </c>
      <c r="X178" s="2">
        <f>SUMIFS(DataRegularSeason20242025!$AA$3:$AA$1315,DataRegularSeason20242025!$B$3:$B$1315, "&lt;=" &amp; $A178, DataRegularSeason20242025!$D$3:$D$1315, X$1)+SUMIFS(DataRegularSeason20242025!$AB$3:$AB$1315,DataRegularSeason20242025!$B$3:$B$1315, "&lt;=" &amp; $A178, DataRegularSeason20242025!$E$3:$E$1315, X$1)</f>
        <v>49</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58</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51</v>
      </c>
      <c r="AD178" s="2">
        <f>SUMIFS(DataRegularSeason20242025!$AA$3:$AA$1315,DataRegularSeason20242025!$B$3:$B$1315, "&lt;=" &amp; $A178, DataRegularSeason20242025!$D$3:$D$1315, AD$1)+SUMIFS(DataRegularSeason20242025!$AB$3:$AB$1315,DataRegularSeason20242025!$B$3:$B$1315, "&lt;=" &amp; $A178, DataRegularSeason20242025!$E$3:$E$1315, AD$1)</f>
        <v>56</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75</v>
      </c>
      <c r="AG178" s="2">
        <f>SUMIFS(DataRegularSeason20242025!$AA$3:$AA$1315,DataRegularSeason20242025!$B$3:$B$1315, "&lt;=" &amp; $A178, DataRegularSeason20242025!$D$3:$D$1315, AG$1)+SUMIFS(DataRegularSeason20242025!$AB$3:$AB$1315,DataRegularSeason20242025!$B$3:$B$1315, "&lt;=" &amp; $A178, DataRegularSeason20242025!$E$3:$E$1315, AG$1)</f>
        <v>74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48</v>
      </c>
      <c r="C179" s="2">
        <f>SUMIFS(DataRegularSeason20242025!$AA$3:$AA$1315,DataRegularSeason20242025!$B$3:$B$1315, "&lt;=" &amp; $A179, DataRegularSeason20242025!$D$3:$D$1315, C$1)+SUMIFS(DataRegularSeason20242025!$AB$3:$AB$1315,DataRegularSeason20242025!$B$3:$B$1315, "&lt;=" &amp; $A179, DataRegularSeason20242025!$E$3:$E$1315, C$1)</f>
        <v>58</v>
      </c>
      <c r="D179" s="2">
        <f>SUMIFS(DataRegularSeason20242025!$AA$3:$AA$1315,DataRegularSeason20242025!$B$3:$B$1315, "&lt;=" &amp; $A179, DataRegularSeason20242025!$D$3:$D$1315, D$1)+SUMIFS(DataRegularSeason20242025!$AB$3:$AB$1315,DataRegularSeason20242025!$B$3:$B$1315, "&lt;=" &amp; $A179, DataRegularSeason20242025!$E$3:$E$1315, D$1)</f>
        <v>45</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57</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62</v>
      </c>
      <c r="J179" s="2">
        <f>SUMIFS(DataRegularSeason20242025!$AA$3:$AA$1315,DataRegularSeason20242025!$B$3:$B$1315, "&lt;=" &amp; $A179, DataRegularSeason20242025!$D$3:$D$1315, J$1)+SUMIFS(DataRegularSeason20242025!$AB$3:$AB$1315,DataRegularSeason20242025!$B$3:$B$1315, "&lt;=" &amp; $A179, DataRegularSeason20242025!$E$3:$E$1315, J$1)</f>
        <v>67</v>
      </c>
      <c r="K179" s="2">
        <f>SUMIFS(DataRegularSeason20242025!$AA$3:$AA$1315,DataRegularSeason20242025!$B$3:$B$1315, "&lt;=" &amp; $A179, DataRegularSeason20242025!$D$3:$D$1315, K$1)+SUMIFS(DataRegularSeason20242025!$AB$3:$AB$1315,DataRegularSeason20242025!$B$3:$B$1315, "&lt;=" &amp; $A179, DataRegularSeason20242025!$E$3:$E$1315, K$1)</f>
        <v>57</v>
      </c>
      <c r="L179" s="2">
        <f>SUMIFS(DataRegularSeason20242025!$AA$3:$AA$1315,DataRegularSeason20242025!$B$3:$B$1315, "&lt;=" &amp; $A179, DataRegularSeason20242025!$D$3:$D$1315, L$1)+SUMIFS(DataRegularSeason20242025!$AB$3:$AB$1315,DataRegularSeason20242025!$B$3:$B$1315, "&lt;=" &amp; $A179, DataRegularSeason20242025!$E$3:$E$1315, L$1)</f>
        <v>68</v>
      </c>
      <c r="M179" s="2">
        <f>SUMIFS(DataRegularSeason20242025!$AA$3:$AA$1315,DataRegularSeason20242025!$B$3:$B$1315, "&lt;=" &amp; $A179, DataRegularSeason20242025!$D$3:$D$1315, M$1)+SUMIFS(DataRegularSeason20242025!$AB$3:$AB$1315,DataRegularSeason20242025!$B$3:$B$1315, "&lt;=" &amp; $A179, DataRegularSeason20242025!$E$3:$E$1315, M$1)</f>
        <v>65</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64</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55</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60</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52</v>
      </c>
      <c r="X179" s="2">
        <f>SUMIFS(DataRegularSeason20242025!$AA$3:$AA$1315,DataRegularSeason20242025!$B$3:$B$1315, "&lt;=" &amp; $A179, DataRegularSeason20242025!$D$3:$D$1315, X$1)+SUMIFS(DataRegularSeason20242025!$AB$3:$AB$1315,DataRegularSeason20242025!$B$3:$B$1315, "&lt;=" &amp; $A179, DataRegularSeason20242025!$E$3:$E$1315, X$1)</f>
        <v>49</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58</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51</v>
      </c>
      <c r="AD179" s="2">
        <f>SUMIFS(DataRegularSeason20242025!$AA$3:$AA$1315,DataRegularSeason20242025!$B$3:$B$1315, "&lt;=" &amp; $A179, DataRegularSeason20242025!$D$3:$D$1315, AD$1)+SUMIFS(DataRegularSeason20242025!$AB$3:$AB$1315,DataRegularSeason20242025!$B$3:$B$1315, "&lt;=" &amp; $A179, DataRegularSeason20242025!$E$3:$E$1315, AD$1)</f>
        <v>56</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75</v>
      </c>
      <c r="AG179" s="2">
        <f>SUMIFS(DataRegularSeason20242025!$AA$3:$AA$1315,DataRegularSeason20242025!$B$3:$B$1315, "&lt;=" &amp; $A179, DataRegularSeason20242025!$D$3:$D$1315, AG$1)+SUMIFS(DataRegularSeason20242025!$AB$3:$AB$1315,DataRegularSeason20242025!$B$3:$B$1315, "&lt;=" &amp; $A179, DataRegularSeason20242025!$E$3:$E$1315, AG$1)</f>
        <v>74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48</v>
      </c>
      <c r="C180" s="2">
        <f>SUMIFS(DataRegularSeason20242025!$AA$3:$AA$1315,DataRegularSeason20242025!$B$3:$B$1315, "&lt;=" &amp; $A180, DataRegularSeason20242025!$D$3:$D$1315, C$1)+SUMIFS(DataRegularSeason20242025!$AB$3:$AB$1315,DataRegularSeason20242025!$B$3:$B$1315, "&lt;=" &amp; $A180, DataRegularSeason20242025!$E$3:$E$1315, C$1)</f>
        <v>58</v>
      </c>
      <c r="D180" s="2">
        <f>SUMIFS(DataRegularSeason20242025!$AA$3:$AA$1315,DataRegularSeason20242025!$B$3:$B$1315, "&lt;=" &amp; $A180, DataRegularSeason20242025!$D$3:$D$1315, D$1)+SUMIFS(DataRegularSeason20242025!$AB$3:$AB$1315,DataRegularSeason20242025!$B$3:$B$1315, "&lt;=" &amp; $A180, DataRegularSeason20242025!$E$3:$E$1315, D$1)</f>
        <v>45</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57</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62</v>
      </c>
      <c r="J180" s="2">
        <f>SUMIFS(DataRegularSeason20242025!$AA$3:$AA$1315,DataRegularSeason20242025!$B$3:$B$1315, "&lt;=" &amp; $A180, DataRegularSeason20242025!$D$3:$D$1315, J$1)+SUMIFS(DataRegularSeason20242025!$AB$3:$AB$1315,DataRegularSeason20242025!$B$3:$B$1315, "&lt;=" &amp; $A180, DataRegularSeason20242025!$E$3:$E$1315, J$1)</f>
        <v>67</v>
      </c>
      <c r="K180" s="2">
        <f>SUMIFS(DataRegularSeason20242025!$AA$3:$AA$1315,DataRegularSeason20242025!$B$3:$B$1315, "&lt;=" &amp; $A180, DataRegularSeason20242025!$D$3:$D$1315, K$1)+SUMIFS(DataRegularSeason20242025!$AB$3:$AB$1315,DataRegularSeason20242025!$B$3:$B$1315, "&lt;=" &amp; $A180, DataRegularSeason20242025!$E$3:$E$1315, K$1)</f>
        <v>57</v>
      </c>
      <c r="L180" s="2">
        <f>SUMIFS(DataRegularSeason20242025!$AA$3:$AA$1315,DataRegularSeason20242025!$B$3:$B$1315, "&lt;=" &amp; $A180, DataRegularSeason20242025!$D$3:$D$1315, L$1)+SUMIFS(DataRegularSeason20242025!$AB$3:$AB$1315,DataRegularSeason20242025!$B$3:$B$1315, "&lt;=" &amp; $A180, DataRegularSeason20242025!$E$3:$E$1315, L$1)</f>
        <v>68</v>
      </c>
      <c r="M180" s="2">
        <f>SUMIFS(DataRegularSeason20242025!$AA$3:$AA$1315,DataRegularSeason20242025!$B$3:$B$1315, "&lt;=" &amp; $A180, DataRegularSeason20242025!$D$3:$D$1315, M$1)+SUMIFS(DataRegularSeason20242025!$AB$3:$AB$1315,DataRegularSeason20242025!$B$3:$B$1315, "&lt;=" &amp; $A180, DataRegularSeason20242025!$E$3:$E$1315, M$1)</f>
        <v>65</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64</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55</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60</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52</v>
      </c>
      <c r="X180" s="2">
        <f>SUMIFS(DataRegularSeason20242025!$AA$3:$AA$1315,DataRegularSeason20242025!$B$3:$B$1315, "&lt;=" &amp; $A180, DataRegularSeason20242025!$D$3:$D$1315, X$1)+SUMIFS(DataRegularSeason20242025!$AB$3:$AB$1315,DataRegularSeason20242025!$B$3:$B$1315, "&lt;=" &amp; $A180, DataRegularSeason20242025!$E$3:$E$1315, X$1)</f>
        <v>49</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58</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51</v>
      </c>
      <c r="AD180" s="2">
        <f>SUMIFS(DataRegularSeason20242025!$AA$3:$AA$1315,DataRegularSeason20242025!$B$3:$B$1315, "&lt;=" &amp; $A180, DataRegularSeason20242025!$D$3:$D$1315, AD$1)+SUMIFS(DataRegularSeason20242025!$AB$3:$AB$1315,DataRegularSeason20242025!$B$3:$B$1315, "&lt;=" &amp; $A180, DataRegularSeason20242025!$E$3:$E$1315, AD$1)</f>
        <v>56</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75</v>
      </c>
      <c r="AG180" s="2">
        <f>SUMIFS(DataRegularSeason20242025!$AA$3:$AA$1315,DataRegularSeason20242025!$B$3:$B$1315, "&lt;=" &amp; $A180, DataRegularSeason20242025!$D$3:$D$1315, AG$1)+SUMIFS(DataRegularSeason20242025!$AB$3:$AB$1315,DataRegularSeason20242025!$B$3:$B$1315, "&lt;=" &amp; $A180, DataRegularSeason20242025!$E$3:$E$1315, AG$1)</f>
        <v>74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48</v>
      </c>
      <c r="C181" s="2">
        <f>SUMIFS(DataRegularSeason20242025!$AA$3:$AA$1315,DataRegularSeason20242025!$B$3:$B$1315, "&lt;=" &amp; $A181, DataRegularSeason20242025!$D$3:$D$1315, C$1)+SUMIFS(DataRegularSeason20242025!$AB$3:$AB$1315,DataRegularSeason20242025!$B$3:$B$1315, "&lt;=" &amp; $A181, DataRegularSeason20242025!$E$3:$E$1315, C$1)</f>
        <v>58</v>
      </c>
      <c r="D181" s="2">
        <f>SUMIFS(DataRegularSeason20242025!$AA$3:$AA$1315,DataRegularSeason20242025!$B$3:$B$1315, "&lt;=" &amp; $A181, DataRegularSeason20242025!$D$3:$D$1315, D$1)+SUMIFS(DataRegularSeason20242025!$AB$3:$AB$1315,DataRegularSeason20242025!$B$3:$B$1315, "&lt;=" &amp; $A181, DataRegularSeason20242025!$E$3:$E$1315, D$1)</f>
        <v>45</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57</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62</v>
      </c>
      <c r="J181" s="2">
        <f>SUMIFS(DataRegularSeason20242025!$AA$3:$AA$1315,DataRegularSeason20242025!$B$3:$B$1315, "&lt;=" &amp; $A181, DataRegularSeason20242025!$D$3:$D$1315, J$1)+SUMIFS(DataRegularSeason20242025!$AB$3:$AB$1315,DataRegularSeason20242025!$B$3:$B$1315, "&lt;=" &amp; $A181, DataRegularSeason20242025!$E$3:$E$1315, J$1)</f>
        <v>67</v>
      </c>
      <c r="K181" s="2">
        <f>SUMIFS(DataRegularSeason20242025!$AA$3:$AA$1315,DataRegularSeason20242025!$B$3:$B$1315, "&lt;=" &amp; $A181, DataRegularSeason20242025!$D$3:$D$1315, K$1)+SUMIFS(DataRegularSeason20242025!$AB$3:$AB$1315,DataRegularSeason20242025!$B$3:$B$1315, "&lt;=" &amp; $A181, DataRegularSeason20242025!$E$3:$E$1315, K$1)</f>
        <v>57</v>
      </c>
      <c r="L181" s="2">
        <f>SUMIFS(DataRegularSeason20242025!$AA$3:$AA$1315,DataRegularSeason20242025!$B$3:$B$1315, "&lt;=" &amp; $A181, DataRegularSeason20242025!$D$3:$D$1315, L$1)+SUMIFS(DataRegularSeason20242025!$AB$3:$AB$1315,DataRegularSeason20242025!$B$3:$B$1315, "&lt;=" &amp; $A181, DataRegularSeason20242025!$E$3:$E$1315, L$1)</f>
        <v>68</v>
      </c>
      <c r="M181" s="2">
        <f>SUMIFS(DataRegularSeason20242025!$AA$3:$AA$1315,DataRegularSeason20242025!$B$3:$B$1315, "&lt;=" &amp; $A181, DataRegularSeason20242025!$D$3:$D$1315, M$1)+SUMIFS(DataRegularSeason20242025!$AB$3:$AB$1315,DataRegularSeason20242025!$B$3:$B$1315, "&lt;=" &amp; $A181, DataRegularSeason20242025!$E$3:$E$1315, M$1)</f>
        <v>65</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64</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55</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60</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52</v>
      </c>
      <c r="X181" s="2">
        <f>SUMIFS(DataRegularSeason20242025!$AA$3:$AA$1315,DataRegularSeason20242025!$B$3:$B$1315, "&lt;=" &amp; $A181, DataRegularSeason20242025!$D$3:$D$1315, X$1)+SUMIFS(DataRegularSeason20242025!$AB$3:$AB$1315,DataRegularSeason20242025!$B$3:$B$1315, "&lt;=" &amp; $A181, DataRegularSeason20242025!$E$3:$E$1315, X$1)</f>
        <v>49</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58</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51</v>
      </c>
      <c r="AD181" s="2">
        <f>SUMIFS(DataRegularSeason20242025!$AA$3:$AA$1315,DataRegularSeason20242025!$B$3:$B$1315, "&lt;=" &amp; $A181, DataRegularSeason20242025!$D$3:$D$1315, AD$1)+SUMIFS(DataRegularSeason20242025!$AB$3:$AB$1315,DataRegularSeason20242025!$B$3:$B$1315, "&lt;=" &amp; $A181, DataRegularSeason20242025!$E$3:$E$1315, AD$1)</f>
        <v>56</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75</v>
      </c>
      <c r="AG181" s="2">
        <f>SUMIFS(DataRegularSeason20242025!$AA$3:$AA$1315,DataRegularSeason20242025!$B$3:$B$1315, "&lt;=" &amp; $A181, DataRegularSeason20242025!$D$3:$D$1315, AG$1)+SUMIFS(DataRegularSeason20242025!$AB$3:$AB$1315,DataRegularSeason20242025!$B$3:$B$1315, "&lt;=" &amp; $A181, DataRegularSeason20242025!$E$3:$E$1315, AG$1)</f>
        <v>74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48</v>
      </c>
      <c r="C182" s="2">
        <f>SUMIFS(DataRegularSeason20242025!$AA$3:$AA$1315,DataRegularSeason20242025!$B$3:$B$1315, "&lt;=" &amp; $A182, DataRegularSeason20242025!$D$3:$D$1315, C$1)+SUMIFS(DataRegularSeason20242025!$AB$3:$AB$1315,DataRegularSeason20242025!$B$3:$B$1315, "&lt;=" &amp; $A182, DataRegularSeason20242025!$E$3:$E$1315, C$1)</f>
        <v>58</v>
      </c>
      <c r="D182" s="2">
        <f>SUMIFS(DataRegularSeason20242025!$AA$3:$AA$1315,DataRegularSeason20242025!$B$3:$B$1315, "&lt;=" &amp; $A182, DataRegularSeason20242025!$D$3:$D$1315, D$1)+SUMIFS(DataRegularSeason20242025!$AB$3:$AB$1315,DataRegularSeason20242025!$B$3:$B$1315, "&lt;=" &amp; $A182, DataRegularSeason20242025!$E$3:$E$1315, D$1)</f>
        <v>45</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57</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62</v>
      </c>
      <c r="J182" s="2">
        <f>SUMIFS(DataRegularSeason20242025!$AA$3:$AA$1315,DataRegularSeason20242025!$B$3:$B$1315, "&lt;=" &amp; $A182, DataRegularSeason20242025!$D$3:$D$1315, J$1)+SUMIFS(DataRegularSeason20242025!$AB$3:$AB$1315,DataRegularSeason20242025!$B$3:$B$1315, "&lt;=" &amp; $A182, DataRegularSeason20242025!$E$3:$E$1315, J$1)</f>
        <v>67</v>
      </c>
      <c r="K182" s="2">
        <f>SUMIFS(DataRegularSeason20242025!$AA$3:$AA$1315,DataRegularSeason20242025!$B$3:$B$1315, "&lt;=" &amp; $A182, DataRegularSeason20242025!$D$3:$D$1315, K$1)+SUMIFS(DataRegularSeason20242025!$AB$3:$AB$1315,DataRegularSeason20242025!$B$3:$B$1315, "&lt;=" &amp; $A182, DataRegularSeason20242025!$E$3:$E$1315, K$1)</f>
        <v>57</v>
      </c>
      <c r="L182" s="2">
        <f>SUMIFS(DataRegularSeason20242025!$AA$3:$AA$1315,DataRegularSeason20242025!$B$3:$B$1315, "&lt;=" &amp; $A182, DataRegularSeason20242025!$D$3:$D$1315, L$1)+SUMIFS(DataRegularSeason20242025!$AB$3:$AB$1315,DataRegularSeason20242025!$B$3:$B$1315, "&lt;=" &amp; $A182, DataRegularSeason20242025!$E$3:$E$1315, L$1)</f>
        <v>68</v>
      </c>
      <c r="M182" s="2">
        <f>SUMIFS(DataRegularSeason20242025!$AA$3:$AA$1315,DataRegularSeason20242025!$B$3:$B$1315, "&lt;=" &amp; $A182, DataRegularSeason20242025!$D$3:$D$1315, M$1)+SUMIFS(DataRegularSeason20242025!$AB$3:$AB$1315,DataRegularSeason20242025!$B$3:$B$1315, "&lt;=" &amp; $A182, DataRegularSeason20242025!$E$3:$E$1315, M$1)</f>
        <v>65</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64</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55</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60</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52</v>
      </c>
      <c r="X182" s="2">
        <f>SUMIFS(DataRegularSeason20242025!$AA$3:$AA$1315,DataRegularSeason20242025!$B$3:$B$1315, "&lt;=" &amp; $A182, DataRegularSeason20242025!$D$3:$D$1315, X$1)+SUMIFS(DataRegularSeason20242025!$AB$3:$AB$1315,DataRegularSeason20242025!$B$3:$B$1315, "&lt;=" &amp; $A182, DataRegularSeason20242025!$E$3:$E$1315, X$1)</f>
        <v>49</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58</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51</v>
      </c>
      <c r="AD182" s="2">
        <f>SUMIFS(DataRegularSeason20242025!$AA$3:$AA$1315,DataRegularSeason20242025!$B$3:$B$1315, "&lt;=" &amp; $A182, DataRegularSeason20242025!$D$3:$D$1315, AD$1)+SUMIFS(DataRegularSeason20242025!$AB$3:$AB$1315,DataRegularSeason20242025!$B$3:$B$1315, "&lt;=" &amp; $A182, DataRegularSeason20242025!$E$3:$E$1315, AD$1)</f>
        <v>56</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75</v>
      </c>
      <c r="AG182" s="2">
        <f>SUMIFS(DataRegularSeason20242025!$AA$3:$AA$1315,DataRegularSeason20242025!$B$3:$B$1315, "&lt;=" &amp; $A182, DataRegularSeason20242025!$D$3:$D$1315, AG$1)+SUMIFS(DataRegularSeason20242025!$AB$3:$AB$1315,DataRegularSeason20242025!$B$3:$B$1315, "&lt;=" &amp; $A182, DataRegularSeason20242025!$E$3:$E$1315, AG$1)</f>
        <v>74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48</v>
      </c>
      <c r="C183" s="2">
        <f>SUMIFS(DataRegularSeason20242025!$AA$3:$AA$1315,DataRegularSeason20242025!$B$3:$B$1315, "&lt;=" &amp; $A183, DataRegularSeason20242025!$D$3:$D$1315, C$1)+SUMIFS(DataRegularSeason20242025!$AB$3:$AB$1315,DataRegularSeason20242025!$B$3:$B$1315, "&lt;=" &amp; $A183, DataRegularSeason20242025!$E$3:$E$1315, C$1)</f>
        <v>58</v>
      </c>
      <c r="D183" s="2">
        <f>SUMIFS(DataRegularSeason20242025!$AA$3:$AA$1315,DataRegularSeason20242025!$B$3:$B$1315, "&lt;=" &amp; $A183, DataRegularSeason20242025!$D$3:$D$1315, D$1)+SUMIFS(DataRegularSeason20242025!$AB$3:$AB$1315,DataRegularSeason20242025!$B$3:$B$1315, "&lt;=" &amp; $A183, DataRegularSeason20242025!$E$3:$E$1315, D$1)</f>
        <v>45</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57</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62</v>
      </c>
      <c r="J183" s="2">
        <f>SUMIFS(DataRegularSeason20242025!$AA$3:$AA$1315,DataRegularSeason20242025!$B$3:$B$1315, "&lt;=" &amp; $A183, DataRegularSeason20242025!$D$3:$D$1315, J$1)+SUMIFS(DataRegularSeason20242025!$AB$3:$AB$1315,DataRegularSeason20242025!$B$3:$B$1315, "&lt;=" &amp; $A183, DataRegularSeason20242025!$E$3:$E$1315, J$1)</f>
        <v>67</v>
      </c>
      <c r="K183" s="2">
        <f>SUMIFS(DataRegularSeason20242025!$AA$3:$AA$1315,DataRegularSeason20242025!$B$3:$B$1315, "&lt;=" &amp; $A183, DataRegularSeason20242025!$D$3:$D$1315, K$1)+SUMIFS(DataRegularSeason20242025!$AB$3:$AB$1315,DataRegularSeason20242025!$B$3:$B$1315, "&lt;=" &amp; $A183, DataRegularSeason20242025!$E$3:$E$1315, K$1)</f>
        <v>57</v>
      </c>
      <c r="L183" s="2">
        <f>SUMIFS(DataRegularSeason20242025!$AA$3:$AA$1315,DataRegularSeason20242025!$B$3:$B$1315, "&lt;=" &amp; $A183, DataRegularSeason20242025!$D$3:$D$1315, L$1)+SUMIFS(DataRegularSeason20242025!$AB$3:$AB$1315,DataRegularSeason20242025!$B$3:$B$1315, "&lt;=" &amp; $A183, DataRegularSeason20242025!$E$3:$E$1315, L$1)</f>
        <v>68</v>
      </c>
      <c r="M183" s="2">
        <f>SUMIFS(DataRegularSeason20242025!$AA$3:$AA$1315,DataRegularSeason20242025!$B$3:$B$1315, "&lt;=" &amp; $A183, DataRegularSeason20242025!$D$3:$D$1315, M$1)+SUMIFS(DataRegularSeason20242025!$AB$3:$AB$1315,DataRegularSeason20242025!$B$3:$B$1315, "&lt;=" &amp; $A183, DataRegularSeason20242025!$E$3:$E$1315, M$1)</f>
        <v>65</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64</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55</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60</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52</v>
      </c>
      <c r="X183" s="2">
        <f>SUMIFS(DataRegularSeason20242025!$AA$3:$AA$1315,DataRegularSeason20242025!$B$3:$B$1315, "&lt;=" &amp; $A183, DataRegularSeason20242025!$D$3:$D$1315, X$1)+SUMIFS(DataRegularSeason20242025!$AB$3:$AB$1315,DataRegularSeason20242025!$B$3:$B$1315, "&lt;=" &amp; $A183, DataRegularSeason20242025!$E$3:$E$1315, X$1)</f>
        <v>49</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58</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51</v>
      </c>
      <c r="AD183" s="2">
        <f>SUMIFS(DataRegularSeason20242025!$AA$3:$AA$1315,DataRegularSeason20242025!$B$3:$B$1315, "&lt;=" &amp; $A183, DataRegularSeason20242025!$D$3:$D$1315, AD$1)+SUMIFS(DataRegularSeason20242025!$AB$3:$AB$1315,DataRegularSeason20242025!$B$3:$B$1315, "&lt;=" &amp; $A183, DataRegularSeason20242025!$E$3:$E$1315, AD$1)</f>
        <v>56</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75</v>
      </c>
      <c r="AG183" s="2">
        <f>SUMIFS(DataRegularSeason20242025!$AA$3:$AA$1315,DataRegularSeason20242025!$B$3:$B$1315, "&lt;=" &amp; $A183, DataRegularSeason20242025!$D$3:$D$1315, AG$1)+SUMIFS(DataRegularSeason20242025!$AB$3:$AB$1315,DataRegularSeason20242025!$B$3:$B$1315, "&lt;=" &amp; $A183, DataRegularSeason20242025!$E$3:$E$1315, AG$1)</f>
        <v>74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48</v>
      </c>
      <c r="C184" s="2">
        <f>SUMIFS(DataRegularSeason20242025!$AA$3:$AA$1315,DataRegularSeason20242025!$B$3:$B$1315, "&lt;=" &amp; $A184, DataRegularSeason20242025!$D$3:$D$1315, C$1)+SUMIFS(DataRegularSeason20242025!$AB$3:$AB$1315,DataRegularSeason20242025!$B$3:$B$1315, "&lt;=" &amp; $A184, DataRegularSeason20242025!$E$3:$E$1315, C$1)</f>
        <v>58</v>
      </c>
      <c r="D184" s="2">
        <f>SUMIFS(DataRegularSeason20242025!$AA$3:$AA$1315,DataRegularSeason20242025!$B$3:$B$1315, "&lt;=" &amp; $A184, DataRegularSeason20242025!$D$3:$D$1315, D$1)+SUMIFS(DataRegularSeason20242025!$AB$3:$AB$1315,DataRegularSeason20242025!$B$3:$B$1315, "&lt;=" &amp; $A184, DataRegularSeason20242025!$E$3:$E$1315, D$1)</f>
        <v>45</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57</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62</v>
      </c>
      <c r="J184" s="2">
        <f>SUMIFS(DataRegularSeason20242025!$AA$3:$AA$1315,DataRegularSeason20242025!$B$3:$B$1315, "&lt;=" &amp; $A184, DataRegularSeason20242025!$D$3:$D$1315, J$1)+SUMIFS(DataRegularSeason20242025!$AB$3:$AB$1315,DataRegularSeason20242025!$B$3:$B$1315, "&lt;=" &amp; $A184, DataRegularSeason20242025!$E$3:$E$1315, J$1)</f>
        <v>67</v>
      </c>
      <c r="K184" s="2">
        <f>SUMIFS(DataRegularSeason20242025!$AA$3:$AA$1315,DataRegularSeason20242025!$B$3:$B$1315, "&lt;=" &amp; $A184, DataRegularSeason20242025!$D$3:$D$1315, K$1)+SUMIFS(DataRegularSeason20242025!$AB$3:$AB$1315,DataRegularSeason20242025!$B$3:$B$1315, "&lt;=" &amp; $A184, DataRegularSeason20242025!$E$3:$E$1315, K$1)</f>
        <v>57</v>
      </c>
      <c r="L184" s="2">
        <f>SUMIFS(DataRegularSeason20242025!$AA$3:$AA$1315,DataRegularSeason20242025!$B$3:$B$1315, "&lt;=" &amp; $A184, DataRegularSeason20242025!$D$3:$D$1315, L$1)+SUMIFS(DataRegularSeason20242025!$AB$3:$AB$1315,DataRegularSeason20242025!$B$3:$B$1315, "&lt;=" &amp; $A184, DataRegularSeason20242025!$E$3:$E$1315, L$1)</f>
        <v>68</v>
      </c>
      <c r="M184" s="2">
        <f>SUMIFS(DataRegularSeason20242025!$AA$3:$AA$1315,DataRegularSeason20242025!$B$3:$B$1315, "&lt;=" &amp; $A184, DataRegularSeason20242025!$D$3:$D$1315, M$1)+SUMIFS(DataRegularSeason20242025!$AB$3:$AB$1315,DataRegularSeason20242025!$B$3:$B$1315, "&lt;=" &amp; $A184, DataRegularSeason20242025!$E$3:$E$1315, M$1)</f>
        <v>65</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64</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55</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60</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52</v>
      </c>
      <c r="X184" s="2">
        <f>SUMIFS(DataRegularSeason20242025!$AA$3:$AA$1315,DataRegularSeason20242025!$B$3:$B$1315, "&lt;=" &amp; $A184, DataRegularSeason20242025!$D$3:$D$1315, X$1)+SUMIFS(DataRegularSeason20242025!$AB$3:$AB$1315,DataRegularSeason20242025!$B$3:$B$1315, "&lt;=" &amp; $A184, DataRegularSeason20242025!$E$3:$E$1315, X$1)</f>
        <v>49</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58</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51</v>
      </c>
      <c r="AD184" s="2">
        <f>SUMIFS(DataRegularSeason20242025!$AA$3:$AA$1315,DataRegularSeason20242025!$B$3:$B$1315, "&lt;=" &amp; $A184, DataRegularSeason20242025!$D$3:$D$1315, AD$1)+SUMIFS(DataRegularSeason20242025!$AB$3:$AB$1315,DataRegularSeason20242025!$B$3:$B$1315, "&lt;=" &amp; $A184, DataRegularSeason20242025!$E$3:$E$1315, AD$1)</f>
        <v>56</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75</v>
      </c>
      <c r="AG184" s="2">
        <f>SUMIFS(DataRegularSeason20242025!$AA$3:$AA$1315,DataRegularSeason20242025!$B$3:$B$1315, "&lt;=" &amp; $A184, DataRegularSeason20242025!$D$3:$D$1315, AG$1)+SUMIFS(DataRegularSeason20242025!$AB$3:$AB$1315,DataRegularSeason20242025!$B$3:$B$1315, "&lt;=" &amp; $A184, DataRegularSeason20242025!$E$3:$E$1315, AG$1)</f>
        <v>74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48</v>
      </c>
      <c r="C185" s="2">
        <f>SUMIFS(DataRegularSeason20242025!$AA$3:$AA$1315,DataRegularSeason20242025!$B$3:$B$1315, "&lt;=" &amp; $A185, DataRegularSeason20242025!$D$3:$D$1315, C$1)+SUMIFS(DataRegularSeason20242025!$AB$3:$AB$1315,DataRegularSeason20242025!$B$3:$B$1315, "&lt;=" &amp; $A185, DataRegularSeason20242025!$E$3:$E$1315, C$1)</f>
        <v>58</v>
      </c>
      <c r="D185" s="2">
        <f>SUMIFS(DataRegularSeason20242025!$AA$3:$AA$1315,DataRegularSeason20242025!$B$3:$B$1315, "&lt;=" &amp; $A185, DataRegularSeason20242025!$D$3:$D$1315, D$1)+SUMIFS(DataRegularSeason20242025!$AB$3:$AB$1315,DataRegularSeason20242025!$B$3:$B$1315, "&lt;=" &amp; $A185, DataRegularSeason20242025!$E$3:$E$1315, D$1)</f>
        <v>45</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57</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62</v>
      </c>
      <c r="J185" s="2">
        <f>SUMIFS(DataRegularSeason20242025!$AA$3:$AA$1315,DataRegularSeason20242025!$B$3:$B$1315, "&lt;=" &amp; $A185, DataRegularSeason20242025!$D$3:$D$1315, J$1)+SUMIFS(DataRegularSeason20242025!$AB$3:$AB$1315,DataRegularSeason20242025!$B$3:$B$1315, "&lt;=" &amp; $A185, DataRegularSeason20242025!$E$3:$E$1315, J$1)</f>
        <v>67</v>
      </c>
      <c r="K185" s="2">
        <f>SUMIFS(DataRegularSeason20242025!$AA$3:$AA$1315,DataRegularSeason20242025!$B$3:$B$1315, "&lt;=" &amp; $A185, DataRegularSeason20242025!$D$3:$D$1315, K$1)+SUMIFS(DataRegularSeason20242025!$AB$3:$AB$1315,DataRegularSeason20242025!$B$3:$B$1315, "&lt;=" &amp; $A185, DataRegularSeason20242025!$E$3:$E$1315, K$1)</f>
        <v>57</v>
      </c>
      <c r="L185" s="2">
        <f>SUMIFS(DataRegularSeason20242025!$AA$3:$AA$1315,DataRegularSeason20242025!$B$3:$B$1315, "&lt;=" &amp; $A185, DataRegularSeason20242025!$D$3:$D$1315, L$1)+SUMIFS(DataRegularSeason20242025!$AB$3:$AB$1315,DataRegularSeason20242025!$B$3:$B$1315, "&lt;=" &amp; $A185, DataRegularSeason20242025!$E$3:$E$1315, L$1)</f>
        <v>68</v>
      </c>
      <c r="M185" s="2">
        <f>SUMIFS(DataRegularSeason20242025!$AA$3:$AA$1315,DataRegularSeason20242025!$B$3:$B$1315, "&lt;=" &amp; $A185, DataRegularSeason20242025!$D$3:$D$1315, M$1)+SUMIFS(DataRegularSeason20242025!$AB$3:$AB$1315,DataRegularSeason20242025!$B$3:$B$1315, "&lt;=" &amp; $A185, DataRegularSeason20242025!$E$3:$E$1315, M$1)</f>
        <v>65</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64</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55</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60</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52</v>
      </c>
      <c r="X185" s="2">
        <f>SUMIFS(DataRegularSeason20242025!$AA$3:$AA$1315,DataRegularSeason20242025!$B$3:$B$1315, "&lt;=" &amp; $A185, DataRegularSeason20242025!$D$3:$D$1315, X$1)+SUMIFS(DataRegularSeason20242025!$AB$3:$AB$1315,DataRegularSeason20242025!$B$3:$B$1315, "&lt;=" &amp; $A185, DataRegularSeason20242025!$E$3:$E$1315, X$1)</f>
        <v>49</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58</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51</v>
      </c>
      <c r="AD185" s="2">
        <f>SUMIFS(DataRegularSeason20242025!$AA$3:$AA$1315,DataRegularSeason20242025!$B$3:$B$1315, "&lt;=" &amp; $A185, DataRegularSeason20242025!$D$3:$D$1315, AD$1)+SUMIFS(DataRegularSeason20242025!$AB$3:$AB$1315,DataRegularSeason20242025!$B$3:$B$1315, "&lt;=" &amp; $A185, DataRegularSeason20242025!$E$3:$E$1315, AD$1)</f>
        <v>56</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75</v>
      </c>
      <c r="AG185" s="2">
        <f>SUMIFS(DataRegularSeason20242025!$AA$3:$AA$1315,DataRegularSeason20242025!$B$3:$B$1315, "&lt;=" &amp; $A185, DataRegularSeason20242025!$D$3:$D$1315, AG$1)+SUMIFS(DataRegularSeason20242025!$AB$3:$AB$1315,DataRegularSeason20242025!$B$3:$B$1315, "&lt;=" &amp; $A185, DataRegularSeason20242025!$E$3:$E$1315, AG$1)</f>
        <v>74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48</v>
      </c>
      <c r="C186" s="2">
        <f>SUMIFS(DataRegularSeason20242025!$AA$3:$AA$1315,DataRegularSeason20242025!$B$3:$B$1315, "&lt;=" &amp; $A186, DataRegularSeason20242025!$D$3:$D$1315, C$1)+SUMIFS(DataRegularSeason20242025!$AB$3:$AB$1315,DataRegularSeason20242025!$B$3:$B$1315, "&lt;=" &amp; $A186, DataRegularSeason20242025!$E$3:$E$1315, C$1)</f>
        <v>58</v>
      </c>
      <c r="D186" s="2">
        <f>SUMIFS(DataRegularSeason20242025!$AA$3:$AA$1315,DataRegularSeason20242025!$B$3:$B$1315, "&lt;=" &amp; $A186, DataRegularSeason20242025!$D$3:$D$1315, D$1)+SUMIFS(DataRegularSeason20242025!$AB$3:$AB$1315,DataRegularSeason20242025!$B$3:$B$1315, "&lt;=" &amp; $A186, DataRegularSeason20242025!$E$3:$E$1315, D$1)</f>
        <v>45</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57</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62</v>
      </c>
      <c r="J186" s="2">
        <f>SUMIFS(DataRegularSeason20242025!$AA$3:$AA$1315,DataRegularSeason20242025!$B$3:$B$1315, "&lt;=" &amp; $A186, DataRegularSeason20242025!$D$3:$D$1315, J$1)+SUMIFS(DataRegularSeason20242025!$AB$3:$AB$1315,DataRegularSeason20242025!$B$3:$B$1315, "&lt;=" &amp; $A186, DataRegularSeason20242025!$E$3:$E$1315, J$1)</f>
        <v>67</v>
      </c>
      <c r="K186" s="2">
        <f>SUMIFS(DataRegularSeason20242025!$AA$3:$AA$1315,DataRegularSeason20242025!$B$3:$B$1315, "&lt;=" &amp; $A186, DataRegularSeason20242025!$D$3:$D$1315, K$1)+SUMIFS(DataRegularSeason20242025!$AB$3:$AB$1315,DataRegularSeason20242025!$B$3:$B$1315, "&lt;=" &amp; $A186, DataRegularSeason20242025!$E$3:$E$1315, K$1)</f>
        <v>57</v>
      </c>
      <c r="L186" s="2">
        <f>SUMIFS(DataRegularSeason20242025!$AA$3:$AA$1315,DataRegularSeason20242025!$B$3:$B$1315, "&lt;=" &amp; $A186, DataRegularSeason20242025!$D$3:$D$1315, L$1)+SUMIFS(DataRegularSeason20242025!$AB$3:$AB$1315,DataRegularSeason20242025!$B$3:$B$1315, "&lt;=" &amp; $A186, DataRegularSeason20242025!$E$3:$E$1315, L$1)</f>
        <v>68</v>
      </c>
      <c r="M186" s="2">
        <f>SUMIFS(DataRegularSeason20242025!$AA$3:$AA$1315,DataRegularSeason20242025!$B$3:$B$1315, "&lt;=" &amp; $A186, DataRegularSeason20242025!$D$3:$D$1315, M$1)+SUMIFS(DataRegularSeason20242025!$AB$3:$AB$1315,DataRegularSeason20242025!$B$3:$B$1315, "&lt;=" &amp; $A186, DataRegularSeason20242025!$E$3:$E$1315, M$1)</f>
        <v>65</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64</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55</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60</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52</v>
      </c>
      <c r="X186" s="2">
        <f>SUMIFS(DataRegularSeason20242025!$AA$3:$AA$1315,DataRegularSeason20242025!$B$3:$B$1315, "&lt;=" &amp; $A186, DataRegularSeason20242025!$D$3:$D$1315, X$1)+SUMIFS(DataRegularSeason20242025!$AB$3:$AB$1315,DataRegularSeason20242025!$B$3:$B$1315, "&lt;=" &amp; $A186, DataRegularSeason20242025!$E$3:$E$1315, X$1)</f>
        <v>49</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58</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51</v>
      </c>
      <c r="AD186" s="2">
        <f>SUMIFS(DataRegularSeason20242025!$AA$3:$AA$1315,DataRegularSeason20242025!$B$3:$B$1315, "&lt;=" &amp; $A186, DataRegularSeason20242025!$D$3:$D$1315, AD$1)+SUMIFS(DataRegularSeason20242025!$AB$3:$AB$1315,DataRegularSeason20242025!$B$3:$B$1315, "&lt;=" &amp; $A186, DataRegularSeason20242025!$E$3:$E$1315, AD$1)</f>
        <v>56</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75</v>
      </c>
      <c r="AG186" s="2">
        <f>SUMIFS(DataRegularSeason20242025!$AA$3:$AA$1315,DataRegularSeason20242025!$B$3:$B$1315, "&lt;=" &amp; $A186, DataRegularSeason20242025!$D$3:$D$1315, AG$1)+SUMIFS(DataRegularSeason20242025!$AB$3:$AB$1315,DataRegularSeason20242025!$B$3:$B$1315, "&lt;=" &amp; $A186, DataRegularSeason20242025!$E$3:$E$1315, AG$1)</f>
        <v>74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48</v>
      </c>
      <c r="C187" s="2">
        <f>SUMIFS(DataRegularSeason20242025!$AA$3:$AA$1315,DataRegularSeason20242025!$B$3:$B$1315, "&lt;=" &amp; $A187, DataRegularSeason20242025!$D$3:$D$1315, C$1)+SUMIFS(DataRegularSeason20242025!$AB$3:$AB$1315,DataRegularSeason20242025!$B$3:$B$1315, "&lt;=" &amp; $A187, DataRegularSeason20242025!$E$3:$E$1315, C$1)</f>
        <v>58</v>
      </c>
      <c r="D187" s="2">
        <f>SUMIFS(DataRegularSeason20242025!$AA$3:$AA$1315,DataRegularSeason20242025!$B$3:$B$1315, "&lt;=" &amp; $A187, DataRegularSeason20242025!$D$3:$D$1315, D$1)+SUMIFS(DataRegularSeason20242025!$AB$3:$AB$1315,DataRegularSeason20242025!$B$3:$B$1315, "&lt;=" &amp; $A187, DataRegularSeason20242025!$E$3:$E$1315, D$1)</f>
        <v>45</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57</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62</v>
      </c>
      <c r="J187" s="2">
        <f>SUMIFS(DataRegularSeason20242025!$AA$3:$AA$1315,DataRegularSeason20242025!$B$3:$B$1315, "&lt;=" &amp; $A187, DataRegularSeason20242025!$D$3:$D$1315, J$1)+SUMIFS(DataRegularSeason20242025!$AB$3:$AB$1315,DataRegularSeason20242025!$B$3:$B$1315, "&lt;=" &amp; $A187, DataRegularSeason20242025!$E$3:$E$1315, J$1)</f>
        <v>67</v>
      </c>
      <c r="K187" s="2">
        <f>SUMIFS(DataRegularSeason20242025!$AA$3:$AA$1315,DataRegularSeason20242025!$B$3:$B$1315, "&lt;=" &amp; $A187, DataRegularSeason20242025!$D$3:$D$1315, K$1)+SUMIFS(DataRegularSeason20242025!$AB$3:$AB$1315,DataRegularSeason20242025!$B$3:$B$1315, "&lt;=" &amp; $A187, DataRegularSeason20242025!$E$3:$E$1315, K$1)</f>
        <v>57</v>
      </c>
      <c r="L187" s="2">
        <f>SUMIFS(DataRegularSeason20242025!$AA$3:$AA$1315,DataRegularSeason20242025!$B$3:$B$1315, "&lt;=" &amp; $A187, DataRegularSeason20242025!$D$3:$D$1315, L$1)+SUMIFS(DataRegularSeason20242025!$AB$3:$AB$1315,DataRegularSeason20242025!$B$3:$B$1315, "&lt;=" &amp; $A187, DataRegularSeason20242025!$E$3:$E$1315, L$1)</f>
        <v>68</v>
      </c>
      <c r="M187" s="2">
        <f>SUMIFS(DataRegularSeason20242025!$AA$3:$AA$1315,DataRegularSeason20242025!$B$3:$B$1315, "&lt;=" &amp; $A187, DataRegularSeason20242025!$D$3:$D$1315, M$1)+SUMIFS(DataRegularSeason20242025!$AB$3:$AB$1315,DataRegularSeason20242025!$B$3:$B$1315, "&lt;=" &amp; $A187, DataRegularSeason20242025!$E$3:$E$1315, M$1)</f>
        <v>65</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64</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55</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60</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52</v>
      </c>
      <c r="X187" s="2">
        <f>SUMIFS(DataRegularSeason20242025!$AA$3:$AA$1315,DataRegularSeason20242025!$B$3:$B$1315, "&lt;=" &amp; $A187, DataRegularSeason20242025!$D$3:$D$1315, X$1)+SUMIFS(DataRegularSeason20242025!$AB$3:$AB$1315,DataRegularSeason20242025!$B$3:$B$1315, "&lt;=" &amp; $A187, DataRegularSeason20242025!$E$3:$E$1315, X$1)</f>
        <v>49</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58</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51</v>
      </c>
      <c r="AD187" s="2">
        <f>SUMIFS(DataRegularSeason20242025!$AA$3:$AA$1315,DataRegularSeason20242025!$B$3:$B$1315, "&lt;=" &amp; $A187, DataRegularSeason20242025!$D$3:$D$1315, AD$1)+SUMIFS(DataRegularSeason20242025!$AB$3:$AB$1315,DataRegularSeason20242025!$B$3:$B$1315, "&lt;=" &amp; $A187, DataRegularSeason20242025!$E$3:$E$1315, AD$1)</f>
        <v>56</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75</v>
      </c>
      <c r="AG187" s="2">
        <f>SUMIFS(DataRegularSeason20242025!$AA$3:$AA$1315,DataRegularSeason20242025!$B$3:$B$1315, "&lt;=" &amp; $A187, DataRegularSeason20242025!$D$3:$D$1315, AG$1)+SUMIFS(DataRegularSeason20242025!$AB$3:$AB$1315,DataRegularSeason20242025!$B$3:$B$1315, "&lt;=" &amp; $A187, DataRegularSeason20242025!$E$3:$E$1315, AG$1)</f>
        <v>74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48</v>
      </c>
      <c r="C188" s="2">
        <f>SUMIFS(DataRegularSeason20242025!$AA$3:$AA$1315,DataRegularSeason20242025!$B$3:$B$1315, "&lt;=" &amp; $A188, DataRegularSeason20242025!$D$3:$D$1315, C$1)+SUMIFS(DataRegularSeason20242025!$AB$3:$AB$1315,DataRegularSeason20242025!$B$3:$B$1315, "&lt;=" &amp; $A188, DataRegularSeason20242025!$E$3:$E$1315, C$1)</f>
        <v>58</v>
      </c>
      <c r="D188" s="2">
        <f>SUMIFS(DataRegularSeason20242025!$AA$3:$AA$1315,DataRegularSeason20242025!$B$3:$B$1315, "&lt;=" &amp; $A188, DataRegularSeason20242025!$D$3:$D$1315, D$1)+SUMIFS(DataRegularSeason20242025!$AB$3:$AB$1315,DataRegularSeason20242025!$B$3:$B$1315, "&lt;=" &amp; $A188, DataRegularSeason20242025!$E$3:$E$1315, D$1)</f>
        <v>45</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57</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62</v>
      </c>
      <c r="J188" s="2">
        <f>SUMIFS(DataRegularSeason20242025!$AA$3:$AA$1315,DataRegularSeason20242025!$B$3:$B$1315, "&lt;=" &amp; $A188, DataRegularSeason20242025!$D$3:$D$1315, J$1)+SUMIFS(DataRegularSeason20242025!$AB$3:$AB$1315,DataRegularSeason20242025!$B$3:$B$1315, "&lt;=" &amp; $A188, DataRegularSeason20242025!$E$3:$E$1315, J$1)</f>
        <v>67</v>
      </c>
      <c r="K188" s="2">
        <f>SUMIFS(DataRegularSeason20242025!$AA$3:$AA$1315,DataRegularSeason20242025!$B$3:$B$1315, "&lt;=" &amp; $A188, DataRegularSeason20242025!$D$3:$D$1315, K$1)+SUMIFS(DataRegularSeason20242025!$AB$3:$AB$1315,DataRegularSeason20242025!$B$3:$B$1315, "&lt;=" &amp; $A188, DataRegularSeason20242025!$E$3:$E$1315, K$1)</f>
        <v>57</v>
      </c>
      <c r="L188" s="2">
        <f>SUMIFS(DataRegularSeason20242025!$AA$3:$AA$1315,DataRegularSeason20242025!$B$3:$B$1315, "&lt;=" &amp; $A188, DataRegularSeason20242025!$D$3:$D$1315, L$1)+SUMIFS(DataRegularSeason20242025!$AB$3:$AB$1315,DataRegularSeason20242025!$B$3:$B$1315, "&lt;=" &amp; $A188, DataRegularSeason20242025!$E$3:$E$1315, L$1)</f>
        <v>68</v>
      </c>
      <c r="M188" s="2">
        <f>SUMIFS(DataRegularSeason20242025!$AA$3:$AA$1315,DataRegularSeason20242025!$B$3:$B$1315, "&lt;=" &amp; $A188, DataRegularSeason20242025!$D$3:$D$1315, M$1)+SUMIFS(DataRegularSeason20242025!$AB$3:$AB$1315,DataRegularSeason20242025!$B$3:$B$1315, "&lt;=" &amp; $A188, DataRegularSeason20242025!$E$3:$E$1315, M$1)</f>
        <v>65</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64</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55</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60</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52</v>
      </c>
      <c r="X188" s="2">
        <f>SUMIFS(DataRegularSeason20242025!$AA$3:$AA$1315,DataRegularSeason20242025!$B$3:$B$1315, "&lt;=" &amp; $A188, DataRegularSeason20242025!$D$3:$D$1315, X$1)+SUMIFS(DataRegularSeason20242025!$AB$3:$AB$1315,DataRegularSeason20242025!$B$3:$B$1315, "&lt;=" &amp; $A188, DataRegularSeason20242025!$E$3:$E$1315, X$1)</f>
        <v>49</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58</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51</v>
      </c>
      <c r="AD188" s="2">
        <f>SUMIFS(DataRegularSeason20242025!$AA$3:$AA$1315,DataRegularSeason20242025!$B$3:$B$1315, "&lt;=" &amp; $A188, DataRegularSeason20242025!$D$3:$D$1315, AD$1)+SUMIFS(DataRegularSeason20242025!$AB$3:$AB$1315,DataRegularSeason20242025!$B$3:$B$1315, "&lt;=" &amp; $A188, DataRegularSeason20242025!$E$3:$E$1315, AD$1)</f>
        <v>56</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75</v>
      </c>
      <c r="AG188" s="2">
        <f>SUMIFS(DataRegularSeason20242025!$AA$3:$AA$1315,DataRegularSeason20242025!$B$3:$B$1315, "&lt;=" &amp; $A188, DataRegularSeason20242025!$D$3:$D$1315, AG$1)+SUMIFS(DataRegularSeason20242025!$AB$3:$AB$1315,DataRegularSeason20242025!$B$3:$B$1315, "&lt;=" &amp; $A188, DataRegularSeason20242025!$E$3:$E$1315, AG$1)</f>
        <v>74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48</v>
      </c>
      <c r="C189" s="2">
        <f>SUMIFS(DataRegularSeason20242025!$AA$3:$AA$1315,DataRegularSeason20242025!$B$3:$B$1315, "&lt;=" &amp; $A189, DataRegularSeason20242025!$D$3:$D$1315, C$1)+SUMIFS(DataRegularSeason20242025!$AB$3:$AB$1315,DataRegularSeason20242025!$B$3:$B$1315, "&lt;=" &amp; $A189, DataRegularSeason20242025!$E$3:$E$1315, C$1)</f>
        <v>58</v>
      </c>
      <c r="D189" s="2">
        <f>SUMIFS(DataRegularSeason20242025!$AA$3:$AA$1315,DataRegularSeason20242025!$B$3:$B$1315, "&lt;=" &amp; $A189, DataRegularSeason20242025!$D$3:$D$1315, D$1)+SUMIFS(DataRegularSeason20242025!$AB$3:$AB$1315,DataRegularSeason20242025!$B$3:$B$1315, "&lt;=" &amp; $A189, DataRegularSeason20242025!$E$3:$E$1315, D$1)</f>
        <v>45</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57</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62</v>
      </c>
      <c r="J189" s="2">
        <f>SUMIFS(DataRegularSeason20242025!$AA$3:$AA$1315,DataRegularSeason20242025!$B$3:$B$1315, "&lt;=" &amp; $A189, DataRegularSeason20242025!$D$3:$D$1315, J$1)+SUMIFS(DataRegularSeason20242025!$AB$3:$AB$1315,DataRegularSeason20242025!$B$3:$B$1315, "&lt;=" &amp; $A189, DataRegularSeason20242025!$E$3:$E$1315, J$1)</f>
        <v>67</v>
      </c>
      <c r="K189" s="2">
        <f>SUMIFS(DataRegularSeason20242025!$AA$3:$AA$1315,DataRegularSeason20242025!$B$3:$B$1315, "&lt;=" &amp; $A189, DataRegularSeason20242025!$D$3:$D$1315, K$1)+SUMIFS(DataRegularSeason20242025!$AB$3:$AB$1315,DataRegularSeason20242025!$B$3:$B$1315, "&lt;=" &amp; $A189, DataRegularSeason20242025!$E$3:$E$1315, K$1)</f>
        <v>57</v>
      </c>
      <c r="L189" s="2">
        <f>SUMIFS(DataRegularSeason20242025!$AA$3:$AA$1315,DataRegularSeason20242025!$B$3:$B$1315, "&lt;=" &amp; $A189, DataRegularSeason20242025!$D$3:$D$1315, L$1)+SUMIFS(DataRegularSeason20242025!$AB$3:$AB$1315,DataRegularSeason20242025!$B$3:$B$1315, "&lt;=" &amp; $A189, DataRegularSeason20242025!$E$3:$E$1315, L$1)</f>
        <v>68</v>
      </c>
      <c r="M189" s="2">
        <f>SUMIFS(DataRegularSeason20242025!$AA$3:$AA$1315,DataRegularSeason20242025!$B$3:$B$1315, "&lt;=" &amp; $A189, DataRegularSeason20242025!$D$3:$D$1315, M$1)+SUMIFS(DataRegularSeason20242025!$AB$3:$AB$1315,DataRegularSeason20242025!$B$3:$B$1315, "&lt;=" &amp; $A189, DataRegularSeason20242025!$E$3:$E$1315, M$1)</f>
        <v>65</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64</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55</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60</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52</v>
      </c>
      <c r="X189" s="2">
        <f>SUMIFS(DataRegularSeason20242025!$AA$3:$AA$1315,DataRegularSeason20242025!$B$3:$B$1315, "&lt;=" &amp; $A189, DataRegularSeason20242025!$D$3:$D$1315, X$1)+SUMIFS(DataRegularSeason20242025!$AB$3:$AB$1315,DataRegularSeason20242025!$B$3:$B$1315, "&lt;=" &amp; $A189, DataRegularSeason20242025!$E$3:$E$1315, X$1)</f>
        <v>49</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58</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51</v>
      </c>
      <c r="AD189" s="2">
        <f>SUMIFS(DataRegularSeason20242025!$AA$3:$AA$1315,DataRegularSeason20242025!$B$3:$B$1315, "&lt;=" &amp; $A189, DataRegularSeason20242025!$D$3:$D$1315, AD$1)+SUMIFS(DataRegularSeason20242025!$AB$3:$AB$1315,DataRegularSeason20242025!$B$3:$B$1315, "&lt;=" &amp; $A189, DataRegularSeason20242025!$E$3:$E$1315, AD$1)</f>
        <v>56</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75</v>
      </c>
      <c r="AG189" s="2">
        <f>SUMIFS(DataRegularSeason20242025!$AA$3:$AA$1315,DataRegularSeason20242025!$B$3:$B$1315, "&lt;=" &amp; $A189, DataRegularSeason20242025!$D$3:$D$1315, AG$1)+SUMIFS(DataRegularSeason20242025!$AB$3:$AB$1315,DataRegularSeason20242025!$B$3:$B$1315, "&lt;=" &amp; $A189, DataRegularSeason20242025!$E$3:$E$1315, AG$1)</f>
        <v>74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48</v>
      </c>
      <c r="C190" s="2">
        <f>SUMIFS(DataRegularSeason20242025!$AA$3:$AA$1315,DataRegularSeason20242025!$B$3:$B$1315, "&lt;=" &amp; $A190, DataRegularSeason20242025!$D$3:$D$1315, C$1)+SUMIFS(DataRegularSeason20242025!$AB$3:$AB$1315,DataRegularSeason20242025!$B$3:$B$1315, "&lt;=" &amp; $A190, DataRegularSeason20242025!$E$3:$E$1315, C$1)</f>
        <v>58</v>
      </c>
      <c r="D190" s="2">
        <f>SUMIFS(DataRegularSeason20242025!$AA$3:$AA$1315,DataRegularSeason20242025!$B$3:$B$1315, "&lt;=" &amp; $A190, DataRegularSeason20242025!$D$3:$D$1315, D$1)+SUMIFS(DataRegularSeason20242025!$AB$3:$AB$1315,DataRegularSeason20242025!$B$3:$B$1315, "&lt;=" &amp; $A190, DataRegularSeason20242025!$E$3:$E$1315, D$1)</f>
        <v>45</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57</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62</v>
      </c>
      <c r="J190" s="2">
        <f>SUMIFS(DataRegularSeason20242025!$AA$3:$AA$1315,DataRegularSeason20242025!$B$3:$B$1315, "&lt;=" &amp; $A190, DataRegularSeason20242025!$D$3:$D$1315, J$1)+SUMIFS(DataRegularSeason20242025!$AB$3:$AB$1315,DataRegularSeason20242025!$B$3:$B$1315, "&lt;=" &amp; $A190, DataRegularSeason20242025!$E$3:$E$1315, J$1)</f>
        <v>67</v>
      </c>
      <c r="K190" s="2">
        <f>SUMIFS(DataRegularSeason20242025!$AA$3:$AA$1315,DataRegularSeason20242025!$B$3:$B$1315, "&lt;=" &amp; $A190, DataRegularSeason20242025!$D$3:$D$1315, K$1)+SUMIFS(DataRegularSeason20242025!$AB$3:$AB$1315,DataRegularSeason20242025!$B$3:$B$1315, "&lt;=" &amp; $A190, DataRegularSeason20242025!$E$3:$E$1315, K$1)</f>
        <v>57</v>
      </c>
      <c r="L190" s="2">
        <f>SUMIFS(DataRegularSeason20242025!$AA$3:$AA$1315,DataRegularSeason20242025!$B$3:$B$1315, "&lt;=" &amp; $A190, DataRegularSeason20242025!$D$3:$D$1315, L$1)+SUMIFS(DataRegularSeason20242025!$AB$3:$AB$1315,DataRegularSeason20242025!$B$3:$B$1315, "&lt;=" &amp; $A190, DataRegularSeason20242025!$E$3:$E$1315, L$1)</f>
        <v>68</v>
      </c>
      <c r="M190" s="2">
        <f>SUMIFS(DataRegularSeason20242025!$AA$3:$AA$1315,DataRegularSeason20242025!$B$3:$B$1315, "&lt;=" &amp; $A190, DataRegularSeason20242025!$D$3:$D$1315, M$1)+SUMIFS(DataRegularSeason20242025!$AB$3:$AB$1315,DataRegularSeason20242025!$B$3:$B$1315, "&lt;=" &amp; $A190, DataRegularSeason20242025!$E$3:$E$1315, M$1)</f>
        <v>65</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64</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55</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60</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52</v>
      </c>
      <c r="X190" s="2">
        <f>SUMIFS(DataRegularSeason20242025!$AA$3:$AA$1315,DataRegularSeason20242025!$B$3:$B$1315, "&lt;=" &amp; $A190, DataRegularSeason20242025!$D$3:$D$1315, X$1)+SUMIFS(DataRegularSeason20242025!$AB$3:$AB$1315,DataRegularSeason20242025!$B$3:$B$1315, "&lt;=" &amp; $A190, DataRegularSeason20242025!$E$3:$E$1315, X$1)</f>
        <v>49</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58</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51</v>
      </c>
      <c r="AD190" s="2">
        <f>SUMIFS(DataRegularSeason20242025!$AA$3:$AA$1315,DataRegularSeason20242025!$B$3:$B$1315, "&lt;=" &amp; $A190, DataRegularSeason20242025!$D$3:$D$1315, AD$1)+SUMIFS(DataRegularSeason20242025!$AB$3:$AB$1315,DataRegularSeason20242025!$B$3:$B$1315, "&lt;=" &amp; $A190, DataRegularSeason20242025!$E$3:$E$1315, AD$1)</f>
        <v>56</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75</v>
      </c>
      <c r="AG190" s="2">
        <f>SUMIFS(DataRegularSeason20242025!$AA$3:$AA$1315,DataRegularSeason20242025!$B$3:$B$1315, "&lt;=" &amp; $A190, DataRegularSeason20242025!$D$3:$D$1315, AG$1)+SUMIFS(DataRegularSeason20242025!$AB$3:$AB$1315,DataRegularSeason20242025!$B$3:$B$1315, "&lt;=" &amp; $A190, DataRegularSeason20242025!$E$3:$E$1315, AG$1)</f>
        <v>74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48</v>
      </c>
      <c r="C191" s="2">
        <f>SUMIFS(DataRegularSeason20242025!$AA$3:$AA$1315,DataRegularSeason20242025!$B$3:$B$1315, "&lt;=" &amp; $A191, DataRegularSeason20242025!$D$3:$D$1315, C$1)+SUMIFS(DataRegularSeason20242025!$AB$3:$AB$1315,DataRegularSeason20242025!$B$3:$B$1315, "&lt;=" &amp; $A191, DataRegularSeason20242025!$E$3:$E$1315, C$1)</f>
        <v>58</v>
      </c>
      <c r="D191" s="2">
        <f>SUMIFS(DataRegularSeason20242025!$AA$3:$AA$1315,DataRegularSeason20242025!$B$3:$B$1315, "&lt;=" &amp; $A191, DataRegularSeason20242025!$D$3:$D$1315, D$1)+SUMIFS(DataRegularSeason20242025!$AB$3:$AB$1315,DataRegularSeason20242025!$B$3:$B$1315, "&lt;=" &amp; $A191, DataRegularSeason20242025!$E$3:$E$1315, D$1)</f>
        <v>45</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57</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62</v>
      </c>
      <c r="J191" s="2">
        <f>SUMIFS(DataRegularSeason20242025!$AA$3:$AA$1315,DataRegularSeason20242025!$B$3:$B$1315, "&lt;=" &amp; $A191, DataRegularSeason20242025!$D$3:$D$1315, J$1)+SUMIFS(DataRegularSeason20242025!$AB$3:$AB$1315,DataRegularSeason20242025!$B$3:$B$1315, "&lt;=" &amp; $A191, DataRegularSeason20242025!$E$3:$E$1315, J$1)</f>
        <v>67</v>
      </c>
      <c r="K191" s="2">
        <f>SUMIFS(DataRegularSeason20242025!$AA$3:$AA$1315,DataRegularSeason20242025!$B$3:$B$1315, "&lt;=" &amp; $A191, DataRegularSeason20242025!$D$3:$D$1315, K$1)+SUMIFS(DataRegularSeason20242025!$AB$3:$AB$1315,DataRegularSeason20242025!$B$3:$B$1315, "&lt;=" &amp; $A191, DataRegularSeason20242025!$E$3:$E$1315, K$1)</f>
        <v>57</v>
      </c>
      <c r="L191" s="2">
        <f>SUMIFS(DataRegularSeason20242025!$AA$3:$AA$1315,DataRegularSeason20242025!$B$3:$B$1315, "&lt;=" &amp; $A191, DataRegularSeason20242025!$D$3:$D$1315, L$1)+SUMIFS(DataRegularSeason20242025!$AB$3:$AB$1315,DataRegularSeason20242025!$B$3:$B$1315, "&lt;=" &amp; $A191, DataRegularSeason20242025!$E$3:$E$1315, L$1)</f>
        <v>68</v>
      </c>
      <c r="M191" s="2">
        <f>SUMIFS(DataRegularSeason20242025!$AA$3:$AA$1315,DataRegularSeason20242025!$B$3:$B$1315, "&lt;=" &amp; $A191, DataRegularSeason20242025!$D$3:$D$1315, M$1)+SUMIFS(DataRegularSeason20242025!$AB$3:$AB$1315,DataRegularSeason20242025!$B$3:$B$1315, "&lt;=" &amp; $A191, DataRegularSeason20242025!$E$3:$E$1315, M$1)</f>
        <v>65</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64</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55</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60</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52</v>
      </c>
      <c r="X191" s="2">
        <f>SUMIFS(DataRegularSeason20242025!$AA$3:$AA$1315,DataRegularSeason20242025!$B$3:$B$1315, "&lt;=" &amp; $A191, DataRegularSeason20242025!$D$3:$D$1315, X$1)+SUMIFS(DataRegularSeason20242025!$AB$3:$AB$1315,DataRegularSeason20242025!$B$3:$B$1315, "&lt;=" &amp; $A191, DataRegularSeason20242025!$E$3:$E$1315, X$1)</f>
        <v>49</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58</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51</v>
      </c>
      <c r="AD191" s="2">
        <f>SUMIFS(DataRegularSeason20242025!$AA$3:$AA$1315,DataRegularSeason20242025!$B$3:$B$1315, "&lt;=" &amp; $A191, DataRegularSeason20242025!$D$3:$D$1315, AD$1)+SUMIFS(DataRegularSeason20242025!$AB$3:$AB$1315,DataRegularSeason20242025!$B$3:$B$1315, "&lt;=" &amp; $A191, DataRegularSeason20242025!$E$3:$E$1315, AD$1)</f>
        <v>56</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75</v>
      </c>
      <c r="AG191" s="2">
        <f>SUMIFS(DataRegularSeason20242025!$AA$3:$AA$1315,DataRegularSeason20242025!$B$3:$B$1315, "&lt;=" &amp; $A191, DataRegularSeason20242025!$D$3:$D$1315, AG$1)+SUMIFS(DataRegularSeason20242025!$AB$3:$AB$1315,DataRegularSeason20242025!$B$3:$B$1315, "&lt;=" &amp; $A191, DataRegularSeason20242025!$E$3:$E$1315, AG$1)</f>
        <v>74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48</v>
      </c>
      <c r="C192" s="2">
        <f>SUMIFS(DataRegularSeason20242025!$AA$3:$AA$1315,DataRegularSeason20242025!$B$3:$B$1315, "&lt;=" &amp; $A192, DataRegularSeason20242025!$D$3:$D$1315, C$1)+SUMIFS(DataRegularSeason20242025!$AB$3:$AB$1315,DataRegularSeason20242025!$B$3:$B$1315, "&lt;=" &amp; $A192, DataRegularSeason20242025!$E$3:$E$1315, C$1)</f>
        <v>58</v>
      </c>
      <c r="D192" s="2">
        <f>SUMIFS(DataRegularSeason20242025!$AA$3:$AA$1315,DataRegularSeason20242025!$B$3:$B$1315, "&lt;=" &amp; $A192, DataRegularSeason20242025!$D$3:$D$1315, D$1)+SUMIFS(DataRegularSeason20242025!$AB$3:$AB$1315,DataRegularSeason20242025!$B$3:$B$1315, "&lt;=" &amp; $A192, DataRegularSeason20242025!$E$3:$E$1315, D$1)</f>
        <v>45</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57</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62</v>
      </c>
      <c r="J192" s="2">
        <f>SUMIFS(DataRegularSeason20242025!$AA$3:$AA$1315,DataRegularSeason20242025!$B$3:$B$1315, "&lt;=" &amp; $A192, DataRegularSeason20242025!$D$3:$D$1315, J$1)+SUMIFS(DataRegularSeason20242025!$AB$3:$AB$1315,DataRegularSeason20242025!$B$3:$B$1315, "&lt;=" &amp; $A192, DataRegularSeason20242025!$E$3:$E$1315, J$1)</f>
        <v>67</v>
      </c>
      <c r="K192" s="2">
        <f>SUMIFS(DataRegularSeason20242025!$AA$3:$AA$1315,DataRegularSeason20242025!$B$3:$B$1315, "&lt;=" &amp; $A192, DataRegularSeason20242025!$D$3:$D$1315, K$1)+SUMIFS(DataRegularSeason20242025!$AB$3:$AB$1315,DataRegularSeason20242025!$B$3:$B$1315, "&lt;=" &amp; $A192, DataRegularSeason20242025!$E$3:$E$1315, K$1)</f>
        <v>57</v>
      </c>
      <c r="L192" s="2">
        <f>SUMIFS(DataRegularSeason20242025!$AA$3:$AA$1315,DataRegularSeason20242025!$B$3:$B$1315, "&lt;=" &amp; $A192, DataRegularSeason20242025!$D$3:$D$1315, L$1)+SUMIFS(DataRegularSeason20242025!$AB$3:$AB$1315,DataRegularSeason20242025!$B$3:$B$1315, "&lt;=" &amp; $A192, DataRegularSeason20242025!$E$3:$E$1315, L$1)</f>
        <v>68</v>
      </c>
      <c r="M192" s="2">
        <f>SUMIFS(DataRegularSeason20242025!$AA$3:$AA$1315,DataRegularSeason20242025!$B$3:$B$1315, "&lt;=" &amp; $A192, DataRegularSeason20242025!$D$3:$D$1315, M$1)+SUMIFS(DataRegularSeason20242025!$AB$3:$AB$1315,DataRegularSeason20242025!$B$3:$B$1315, "&lt;=" &amp; $A192, DataRegularSeason20242025!$E$3:$E$1315, M$1)</f>
        <v>65</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64</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55</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60</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52</v>
      </c>
      <c r="X192" s="2">
        <f>SUMIFS(DataRegularSeason20242025!$AA$3:$AA$1315,DataRegularSeason20242025!$B$3:$B$1315, "&lt;=" &amp; $A192, DataRegularSeason20242025!$D$3:$D$1315, X$1)+SUMIFS(DataRegularSeason20242025!$AB$3:$AB$1315,DataRegularSeason20242025!$B$3:$B$1315, "&lt;=" &amp; $A192, DataRegularSeason20242025!$E$3:$E$1315, X$1)</f>
        <v>49</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58</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51</v>
      </c>
      <c r="AD192" s="2">
        <f>SUMIFS(DataRegularSeason20242025!$AA$3:$AA$1315,DataRegularSeason20242025!$B$3:$B$1315, "&lt;=" &amp; $A192, DataRegularSeason20242025!$D$3:$D$1315, AD$1)+SUMIFS(DataRegularSeason20242025!$AB$3:$AB$1315,DataRegularSeason20242025!$B$3:$B$1315, "&lt;=" &amp; $A192, DataRegularSeason20242025!$E$3:$E$1315, AD$1)</f>
        <v>56</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75</v>
      </c>
      <c r="AG192" s="2">
        <f>SUMIFS(DataRegularSeason20242025!$AA$3:$AA$1315,DataRegularSeason20242025!$B$3:$B$1315, "&lt;=" &amp; $A192, DataRegularSeason20242025!$D$3:$D$1315, AG$1)+SUMIFS(DataRegularSeason20242025!$AB$3:$AB$1315,DataRegularSeason20242025!$B$3:$B$1315, "&lt;=" &amp; $A192, DataRegularSeason20242025!$E$3:$E$1315, AG$1)</f>
        <v>74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48</v>
      </c>
      <c r="C193" s="2">
        <f>SUMIFS(DataRegularSeason20242025!$AA$3:$AA$1315,DataRegularSeason20242025!$B$3:$B$1315, "&lt;=" &amp; $A193, DataRegularSeason20242025!$D$3:$D$1315, C$1)+SUMIFS(DataRegularSeason20242025!$AB$3:$AB$1315,DataRegularSeason20242025!$B$3:$B$1315, "&lt;=" &amp; $A193, DataRegularSeason20242025!$E$3:$E$1315, C$1)</f>
        <v>58</v>
      </c>
      <c r="D193" s="2">
        <f>SUMIFS(DataRegularSeason20242025!$AA$3:$AA$1315,DataRegularSeason20242025!$B$3:$B$1315, "&lt;=" &amp; $A193, DataRegularSeason20242025!$D$3:$D$1315, D$1)+SUMIFS(DataRegularSeason20242025!$AB$3:$AB$1315,DataRegularSeason20242025!$B$3:$B$1315, "&lt;=" &amp; $A193, DataRegularSeason20242025!$E$3:$E$1315, D$1)</f>
        <v>45</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57</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62</v>
      </c>
      <c r="J193" s="2">
        <f>SUMIFS(DataRegularSeason20242025!$AA$3:$AA$1315,DataRegularSeason20242025!$B$3:$B$1315, "&lt;=" &amp; $A193, DataRegularSeason20242025!$D$3:$D$1315, J$1)+SUMIFS(DataRegularSeason20242025!$AB$3:$AB$1315,DataRegularSeason20242025!$B$3:$B$1315, "&lt;=" &amp; $A193, DataRegularSeason20242025!$E$3:$E$1315, J$1)</f>
        <v>67</v>
      </c>
      <c r="K193" s="2">
        <f>SUMIFS(DataRegularSeason20242025!$AA$3:$AA$1315,DataRegularSeason20242025!$B$3:$B$1315, "&lt;=" &amp; $A193, DataRegularSeason20242025!$D$3:$D$1315, K$1)+SUMIFS(DataRegularSeason20242025!$AB$3:$AB$1315,DataRegularSeason20242025!$B$3:$B$1315, "&lt;=" &amp; $A193, DataRegularSeason20242025!$E$3:$E$1315, K$1)</f>
        <v>57</v>
      </c>
      <c r="L193" s="2">
        <f>SUMIFS(DataRegularSeason20242025!$AA$3:$AA$1315,DataRegularSeason20242025!$B$3:$B$1315, "&lt;=" &amp; $A193, DataRegularSeason20242025!$D$3:$D$1315, L$1)+SUMIFS(DataRegularSeason20242025!$AB$3:$AB$1315,DataRegularSeason20242025!$B$3:$B$1315, "&lt;=" &amp; $A193, DataRegularSeason20242025!$E$3:$E$1315, L$1)</f>
        <v>68</v>
      </c>
      <c r="M193" s="2">
        <f>SUMIFS(DataRegularSeason20242025!$AA$3:$AA$1315,DataRegularSeason20242025!$B$3:$B$1315, "&lt;=" &amp; $A193, DataRegularSeason20242025!$D$3:$D$1315, M$1)+SUMIFS(DataRegularSeason20242025!$AB$3:$AB$1315,DataRegularSeason20242025!$B$3:$B$1315, "&lt;=" &amp; $A193, DataRegularSeason20242025!$E$3:$E$1315, M$1)</f>
        <v>65</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64</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55</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60</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52</v>
      </c>
      <c r="X193" s="2">
        <f>SUMIFS(DataRegularSeason20242025!$AA$3:$AA$1315,DataRegularSeason20242025!$B$3:$B$1315, "&lt;=" &amp; $A193, DataRegularSeason20242025!$D$3:$D$1315, X$1)+SUMIFS(DataRegularSeason20242025!$AB$3:$AB$1315,DataRegularSeason20242025!$B$3:$B$1315, "&lt;=" &amp; $A193, DataRegularSeason20242025!$E$3:$E$1315, X$1)</f>
        <v>49</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58</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51</v>
      </c>
      <c r="AD193" s="2">
        <f>SUMIFS(DataRegularSeason20242025!$AA$3:$AA$1315,DataRegularSeason20242025!$B$3:$B$1315, "&lt;=" &amp; $A193, DataRegularSeason20242025!$D$3:$D$1315, AD$1)+SUMIFS(DataRegularSeason20242025!$AB$3:$AB$1315,DataRegularSeason20242025!$B$3:$B$1315, "&lt;=" &amp; $A193, DataRegularSeason20242025!$E$3:$E$1315, AD$1)</f>
        <v>56</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75</v>
      </c>
      <c r="AG193" s="2">
        <f>SUMIFS(DataRegularSeason20242025!$AA$3:$AA$1315,DataRegularSeason20242025!$B$3:$B$1315, "&lt;=" &amp; $A193, DataRegularSeason20242025!$D$3:$D$1315, AG$1)+SUMIFS(DataRegularSeason20242025!$AB$3:$AB$1315,DataRegularSeason20242025!$B$3:$B$1315, "&lt;=" &amp; $A193, DataRegularSeason20242025!$E$3:$E$1315, AG$1)</f>
        <v>74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48</v>
      </c>
      <c r="C194" s="2">
        <f>SUMIFS(DataRegularSeason20242025!$AA$3:$AA$1315,DataRegularSeason20242025!$B$3:$B$1315, "&lt;=" &amp; $A194, DataRegularSeason20242025!$D$3:$D$1315, C$1)+SUMIFS(DataRegularSeason20242025!$AB$3:$AB$1315,DataRegularSeason20242025!$B$3:$B$1315, "&lt;=" &amp; $A194, DataRegularSeason20242025!$E$3:$E$1315, C$1)</f>
        <v>58</v>
      </c>
      <c r="D194" s="2">
        <f>SUMIFS(DataRegularSeason20242025!$AA$3:$AA$1315,DataRegularSeason20242025!$B$3:$B$1315, "&lt;=" &amp; $A194, DataRegularSeason20242025!$D$3:$D$1315, D$1)+SUMIFS(DataRegularSeason20242025!$AB$3:$AB$1315,DataRegularSeason20242025!$B$3:$B$1315, "&lt;=" &amp; $A194, DataRegularSeason20242025!$E$3:$E$1315, D$1)</f>
        <v>45</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57</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62</v>
      </c>
      <c r="J194" s="2">
        <f>SUMIFS(DataRegularSeason20242025!$AA$3:$AA$1315,DataRegularSeason20242025!$B$3:$B$1315, "&lt;=" &amp; $A194, DataRegularSeason20242025!$D$3:$D$1315, J$1)+SUMIFS(DataRegularSeason20242025!$AB$3:$AB$1315,DataRegularSeason20242025!$B$3:$B$1315, "&lt;=" &amp; $A194, DataRegularSeason20242025!$E$3:$E$1315, J$1)</f>
        <v>67</v>
      </c>
      <c r="K194" s="2">
        <f>SUMIFS(DataRegularSeason20242025!$AA$3:$AA$1315,DataRegularSeason20242025!$B$3:$B$1315, "&lt;=" &amp; $A194, DataRegularSeason20242025!$D$3:$D$1315, K$1)+SUMIFS(DataRegularSeason20242025!$AB$3:$AB$1315,DataRegularSeason20242025!$B$3:$B$1315, "&lt;=" &amp; $A194, DataRegularSeason20242025!$E$3:$E$1315, K$1)</f>
        <v>57</v>
      </c>
      <c r="L194" s="2">
        <f>SUMIFS(DataRegularSeason20242025!$AA$3:$AA$1315,DataRegularSeason20242025!$B$3:$B$1315, "&lt;=" &amp; $A194, DataRegularSeason20242025!$D$3:$D$1315, L$1)+SUMIFS(DataRegularSeason20242025!$AB$3:$AB$1315,DataRegularSeason20242025!$B$3:$B$1315, "&lt;=" &amp; $A194, DataRegularSeason20242025!$E$3:$E$1315, L$1)</f>
        <v>68</v>
      </c>
      <c r="M194" s="2">
        <f>SUMIFS(DataRegularSeason20242025!$AA$3:$AA$1315,DataRegularSeason20242025!$B$3:$B$1315, "&lt;=" &amp; $A194, DataRegularSeason20242025!$D$3:$D$1315, M$1)+SUMIFS(DataRegularSeason20242025!$AB$3:$AB$1315,DataRegularSeason20242025!$B$3:$B$1315, "&lt;=" &amp; $A194, DataRegularSeason20242025!$E$3:$E$1315, M$1)</f>
        <v>65</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64</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55</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60</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52</v>
      </c>
      <c r="X194" s="2">
        <f>SUMIFS(DataRegularSeason20242025!$AA$3:$AA$1315,DataRegularSeason20242025!$B$3:$B$1315, "&lt;=" &amp; $A194, DataRegularSeason20242025!$D$3:$D$1315, X$1)+SUMIFS(DataRegularSeason20242025!$AB$3:$AB$1315,DataRegularSeason20242025!$B$3:$B$1315, "&lt;=" &amp; $A194, DataRegularSeason20242025!$E$3:$E$1315, X$1)</f>
        <v>49</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58</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51</v>
      </c>
      <c r="AD194" s="2">
        <f>SUMIFS(DataRegularSeason20242025!$AA$3:$AA$1315,DataRegularSeason20242025!$B$3:$B$1315, "&lt;=" &amp; $A194, DataRegularSeason20242025!$D$3:$D$1315, AD$1)+SUMIFS(DataRegularSeason20242025!$AB$3:$AB$1315,DataRegularSeason20242025!$B$3:$B$1315, "&lt;=" &amp; $A194, DataRegularSeason20242025!$E$3:$E$1315, AD$1)</f>
        <v>56</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75</v>
      </c>
      <c r="AG194" s="2">
        <f>SUMIFS(DataRegularSeason20242025!$AA$3:$AA$1315,DataRegularSeason20242025!$B$3:$B$1315, "&lt;=" &amp; $A194, DataRegularSeason20242025!$D$3:$D$1315, AG$1)+SUMIFS(DataRegularSeason20242025!$AB$3:$AB$1315,DataRegularSeason20242025!$B$3:$B$1315, "&lt;=" &amp; $A194, DataRegularSeason20242025!$E$3:$E$1315, AG$1)</f>
        <v>74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48</v>
      </c>
      <c r="C195" s="2">
        <f>SUMIFS(DataRegularSeason20242025!$AA$3:$AA$1315,DataRegularSeason20242025!$B$3:$B$1315, "&lt;=" &amp; $A195, DataRegularSeason20242025!$D$3:$D$1315, C$1)+SUMIFS(DataRegularSeason20242025!$AB$3:$AB$1315,DataRegularSeason20242025!$B$3:$B$1315, "&lt;=" &amp; $A195, DataRegularSeason20242025!$E$3:$E$1315, C$1)</f>
        <v>58</v>
      </c>
      <c r="D195" s="2">
        <f>SUMIFS(DataRegularSeason20242025!$AA$3:$AA$1315,DataRegularSeason20242025!$B$3:$B$1315, "&lt;=" &amp; $A195, DataRegularSeason20242025!$D$3:$D$1315, D$1)+SUMIFS(DataRegularSeason20242025!$AB$3:$AB$1315,DataRegularSeason20242025!$B$3:$B$1315, "&lt;=" &amp; $A195, DataRegularSeason20242025!$E$3:$E$1315, D$1)</f>
        <v>45</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57</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62</v>
      </c>
      <c r="J195" s="2">
        <f>SUMIFS(DataRegularSeason20242025!$AA$3:$AA$1315,DataRegularSeason20242025!$B$3:$B$1315, "&lt;=" &amp; $A195, DataRegularSeason20242025!$D$3:$D$1315, J$1)+SUMIFS(DataRegularSeason20242025!$AB$3:$AB$1315,DataRegularSeason20242025!$B$3:$B$1315, "&lt;=" &amp; $A195, DataRegularSeason20242025!$E$3:$E$1315, J$1)</f>
        <v>67</v>
      </c>
      <c r="K195" s="2">
        <f>SUMIFS(DataRegularSeason20242025!$AA$3:$AA$1315,DataRegularSeason20242025!$B$3:$B$1315, "&lt;=" &amp; $A195, DataRegularSeason20242025!$D$3:$D$1315, K$1)+SUMIFS(DataRegularSeason20242025!$AB$3:$AB$1315,DataRegularSeason20242025!$B$3:$B$1315, "&lt;=" &amp; $A195, DataRegularSeason20242025!$E$3:$E$1315, K$1)</f>
        <v>57</v>
      </c>
      <c r="L195" s="2">
        <f>SUMIFS(DataRegularSeason20242025!$AA$3:$AA$1315,DataRegularSeason20242025!$B$3:$B$1315, "&lt;=" &amp; $A195, DataRegularSeason20242025!$D$3:$D$1315, L$1)+SUMIFS(DataRegularSeason20242025!$AB$3:$AB$1315,DataRegularSeason20242025!$B$3:$B$1315, "&lt;=" &amp; $A195, DataRegularSeason20242025!$E$3:$E$1315, L$1)</f>
        <v>68</v>
      </c>
      <c r="M195" s="2">
        <f>SUMIFS(DataRegularSeason20242025!$AA$3:$AA$1315,DataRegularSeason20242025!$B$3:$B$1315, "&lt;=" &amp; $A195, DataRegularSeason20242025!$D$3:$D$1315, M$1)+SUMIFS(DataRegularSeason20242025!$AB$3:$AB$1315,DataRegularSeason20242025!$B$3:$B$1315, "&lt;=" &amp; $A195, DataRegularSeason20242025!$E$3:$E$1315, M$1)</f>
        <v>65</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64</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55</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60</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52</v>
      </c>
      <c r="X195" s="2">
        <f>SUMIFS(DataRegularSeason20242025!$AA$3:$AA$1315,DataRegularSeason20242025!$B$3:$B$1315, "&lt;=" &amp; $A195, DataRegularSeason20242025!$D$3:$D$1315, X$1)+SUMIFS(DataRegularSeason20242025!$AB$3:$AB$1315,DataRegularSeason20242025!$B$3:$B$1315, "&lt;=" &amp; $A195, DataRegularSeason20242025!$E$3:$E$1315, X$1)</f>
        <v>49</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58</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51</v>
      </c>
      <c r="AD195" s="2">
        <f>SUMIFS(DataRegularSeason20242025!$AA$3:$AA$1315,DataRegularSeason20242025!$B$3:$B$1315, "&lt;=" &amp; $A195, DataRegularSeason20242025!$D$3:$D$1315, AD$1)+SUMIFS(DataRegularSeason20242025!$AB$3:$AB$1315,DataRegularSeason20242025!$B$3:$B$1315, "&lt;=" &amp; $A195, DataRegularSeason20242025!$E$3:$E$1315, AD$1)</f>
        <v>56</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75</v>
      </c>
      <c r="AG195" s="2">
        <f>SUMIFS(DataRegularSeason20242025!$AA$3:$AA$1315,DataRegularSeason20242025!$B$3:$B$1315, "&lt;=" &amp; $A195, DataRegularSeason20242025!$D$3:$D$1315, AG$1)+SUMIFS(DataRegularSeason20242025!$AB$3:$AB$1315,DataRegularSeason20242025!$B$3:$B$1315, "&lt;=" &amp; $A195, DataRegularSeason20242025!$E$3:$E$1315, AG$1)</f>
        <v>74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48</v>
      </c>
      <c r="C196" s="2">
        <f>SUMIFS(DataRegularSeason20242025!$AA$3:$AA$1315,DataRegularSeason20242025!$B$3:$B$1315, "&lt;=" &amp; $A196, DataRegularSeason20242025!$D$3:$D$1315, C$1)+SUMIFS(DataRegularSeason20242025!$AB$3:$AB$1315,DataRegularSeason20242025!$B$3:$B$1315, "&lt;=" &amp; $A196, DataRegularSeason20242025!$E$3:$E$1315, C$1)</f>
        <v>58</v>
      </c>
      <c r="D196" s="2">
        <f>SUMIFS(DataRegularSeason20242025!$AA$3:$AA$1315,DataRegularSeason20242025!$B$3:$B$1315, "&lt;=" &amp; $A196, DataRegularSeason20242025!$D$3:$D$1315, D$1)+SUMIFS(DataRegularSeason20242025!$AB$3:$AB$1315,DataRegularSeason20242025!$B$3:$B$1315, "&lt;=" &amp; $A196, DataRegularSeason20242025!$E$3:$E$1315, D$1)</f>
        <v>45</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57</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62</v>
      </c>
      <c r="J196" s="2">
        <f>SUMIFS(DataRegularSeason20242025!$AA$3:$AA$1315,DataRegularSeason20242025!$B$3:$B$1315, "&lt;=" &amp; $A196, DataRegularSeason20242025!$D$3:$D$1315, J$1)+SUMIFS(DataRegularSeason20242025!$AB$3:$AB$1315,DataRegularSeason20242025!$B$3:$B$1315, "&lt;=" &amp; $A196, DataRegularSeason20242025!$E$3:$E$1315, J$1)</f>
        <v>67</v>
      </c>
      <c r="K196" s="2">
        <f>SUMIFS(DataRegularSeason20242025!$AA$3:$AA$1315,DataRegularSeason20242025!$B$3:$B$1315, "&lt;=" &amp; $A196, DataRegularSeason20242025!$D$3:$D$1315, K$1)+SUMIFS(DataRegularSeason20242025!$AB$3:$AB$1315,DataRegularSeason20242025!$B$3:$B$1315, "&lt;=" &amp; $A196, DataRegularSeason20242025!$E$3:$E$1315, K$1)</f>
        <v>57</v>
      </c>
      <c r="L196" s="2">
        <f>SUMIFS(DataRegularSeason20242025!$AA$3:$AA$1315,DataRegularSeason20242025!$B$3:$B$1315, "&lt;=" &amp; $A196, DataRegularSeason20242025!$D$3:$D$1315, L$1)+SUMIFS(DataRegularSeason20242025!$AB$3:$AB$1315,DataRegularSeason20242025!$B$3:$B$1315, "&lt;=" &amp; $A196, DataRegularSeason20242025!$E$3:$E$1315, L$1)</f>
        <v>68</v>
      </c>
      <c r="M196" s="2">
        <f>SUMIFS(DataRegularSeason20242025!$AA$3:$AA$1315,DataRegularSeason20242025!$B$3:$B$1315, "&lt;=" &amp; $A196, DataRegularSeason20242025!$D$3:$D$1315, M$1)+SUMIFS(DataRegularSeason20242025!$AB$3:$AB$1315,DataRegularSeason20242025!$B$3:$B$1315, "&lt;=" &amp; $A196, DataRegularSeason20242025!$E$3:$E$1315, M$1)</f>
        <v>65</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64</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55</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60</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52</v>
      </c>
      <c r="X196" s="2">
        <f>SUMIFS(DataRegularSeason20242025!$AA$3:$AA$1315,DataRegularSeason20242025!$B$3:$B$1315, "&lt;=" &amp; $A196, DataRegularSeason20242025!$D$3:$D$1315, X$1)+SUMIFS(DataRegularSeason20242025!$AB$3:$AB$1315,DataRegularSeason20242025!$B$3:$B$1315, "&lt;=" &amp; $A196, DataRegularSeason20242025!$E$3:$E$1315, X$1)</f>
        <v>49</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58</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51</v>
      </c>
      <c r="AD196" s="2">
        <f>SUMIFS(DataRegularSeason20242025!$AA$3:$AA$1315,DataRegularSeason20242025!$B$3:$B$1315, "&lt;=" &amp; $A196, DataRegularSeason20242025!$D$3:$D$1315, AD$1)+SUMIFS(DataRegularSeason20242025!$AB$3:$AB$1315,DataRegularSeason20242025!$B$3:$B$1315, "&lt;=" &amp; $A196, DataRegularSeason20242025!$E$3:$E$1315, AD$1)</f>
        <v>56</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75</v>
      </c>
      <c r="AG196" s="2">
        <f>SUMIFS(DataRegularSeason20242025!$AA$3:$AA$1315,DataRegularSeason20242025!$B$3:$B$1315, "&lt;=" &amp; $A196, DataRegularSeason20242025!$D$3:$D$1315, AG$1)+SUMIFS(DataRegularSeason20242025!$AB$3:$AB$1315,DataRegularSeason20242025!$B$3:$B$1315, "&lt;=" &amp; $A196, DataRegularSeason20242025!$E$3:$E$1315, AG$1)</f>
        <v>74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48</v>
      </c>
      <c r="C197" s="2">
        <f>SUMIFS(DataRegularSeason20242025!$AA$3:$AA$1315,DataRegularSeason20242025!$B$3:$B$1315, "&lt;=" &amp; $A197, DataRegularSeason20242025!$D$3:$D$1315, C$1)+SUMIFS(DataRegularSeason20242025!$AB$3:$AB$1315,DataRegularSeason20242025!$B$3:$B$1315, "&lt;=" &amp; $A197, DataRegularSeason20242025!$E$3:$E$1315, C$1)</f>
        <v>58</v>
      </c>
      <c r="D197" s="2">
        <f>SUMIFS(DataRegularSeason20242025!$AA$3:$AA$1315,DataRegularSeason20242025!$B$3:$B$1315, "&lt;=" &amp; $A197, DataRegularSeason20242025!$D$3:$D$1315, D$1)+SUMIFS(DataRegularSeason20242025!$AB$3:$AB$1315,DataRegularSeason20242025!$B$3:$B$1315, "&lt;=" &amp; $A197, DataRegularSeason20242025!$E$3:$E$1315, D$1)</f>
        <v>45</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57</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62</v>
      </c>
      <c r="J197" s="2">
        <f>SUMIFS(DataRegularSeason20242025!$AA$3:$AA$1315,DataRegularSeason20242025!$B$3:$B$1315, "&lt;=" &amp; $A197, DataRegularSeason20242025!$D$3:$D$1315, J$1)+SUMIFS(DataRegularSeason20242025!$AB$3:$AB$1315,DataRegularSeason20242025!$B$3:$B$1315, "&lt;=" &amp; $A197, DataRegularSeason20242025!$E$3:$E$1315, J$1)</f>
        <v>67</v>
      </c>
      <c r="K197" s="2">
        <f>SUMIFS(DataRegularSeason20242025!$AA$3:$AA$1315,DataRegularSeason20242025!$B$3:$B$1315, "&lt;=" &amp; $A197, DataRegularSeason20242025!$D$3:$D$1315, K$1)+SUMIFS(DataRegularSeason20242025!$AB$3:$AB$1315,DataRegularSeason20242025!$B$3:$B$1315, "&lt;=" &amp; $A197, DataRegularSeason20242025!$E$3:$E$1315, K$1)</f>
        <v>57</v>
      </c>
      <c r="L197" s="2">
        <f>SUMIFS(DataRegularSeason20242025!$AA$3:$AA$1315,DataRegularSeason20242025!$B$3:$B$1315, "&lt;=" &amp; $A197, DataRegularSeason20242025!$D$3:$D$1315, L$1)+SUMIFS(DataRegularSeason20242025!$AB$3:$AB$1315,DataRegularSeason20242025!$B$3:$B$1315, "&lt;=" &amp; $A197, DataRegularSeason20242025!$E$3:$E$1315, L$1)</f>
        <v>68</v>
      </c>
      <c r="M197" s="2">
        <f>SUMIFS(DataRegularSeason20242025!$AA$3:$AA$1315,DataRegularSeason20242025!$B$3:$B$1315, "&lt;=" &amp; $A197, DataRegularSeason20242025!$D$3:$D$1315, M$1)+SUMIFS(DataRegularSeason20242025!$AB$3:$AB$1315,DataRegularSeason20242025!$B$3:$B$1315, "&lt;=" &amp; $A197, DataRegularSeason20242025!$E$3:$E$1315, M$1)</f>
        <v>65</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64</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55</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60</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52</v>
      </c>
      <c r="X197" s="2">
        <f>SUMIFS(DataRegularSeason20242025!$AA$3:$AA$1315,DataRegularSeason20242025!$B$3:$B$1315, "&lt;=" &amp; $A197, DataRegularSeason20242025!$D$3:$D$1315, X$1)+SUMIFS(DataRegularSeason20242025!$AB$3:$AB$1315,DataRegularSeason20242025!$B$3:$B$1315, "&lt;=" &amp; $A197, DataRegularSeason20242025!$E$3:$E$1315, X$1)</f>
        <v>49</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58</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51</v>
      </c>
      <c r="AD197" s="2">
        <f>SUMIFS(DataRegularSeason20242025!$AA$3:$AA$1315,DataRegularSeason20242025!$B$3:$B$1315, "&lt;=" &amp; $A197, DataRegularSeason20242025!$D$3:$D$1315, AD$1)+SUMIFS(DataRegularSeason20242025!$AB$3:$AB$1315,DataRegularSeason20242025!$B$3:$B$1315, "&lt;=" &amp; $A197, DataRegularSeason20242025!$E$3:$E$1315, AD$1)</f>
        <v>56</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75</v>
      </c>
      <c r="AG197" s="2">
        <f>SUMIFS(DataRegularSeason20242025!$AA$3:$AA$1315,DataRegularSeason20242025!$B$3:$B$1315, "&lt;=" &amp; $A197, DataRegularSeason20242025!$D$3:$D$1315, AG$1)+SUMIFS(DataRegularSeason20242025!$AB$3:$AB$1315,DataRegularSeason20242025!$B$3:$B$1315, "&lt;=" &amp; $A197, DataRegularSeason20242025!$E$3:$E$1315, AG$1)</f>
        <v>74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48</v>
      </c>
      <c r="C198" s="2">
        <f>SUMIFS(DataRegularSeason20242025!$AA$3:$AA$1315,DataRegularSeason20242025!$B$3:$B$1315, "&lt;=" &amp; $A198, DataRegularSeason20242025!$D$3:$D$1315, C$1)+SUMIFS(DataRegularSeason20242025!$AB$3:$AB$1315,DataRegularSeason20242025!$B$3:$B$1315, "&lt;=" &amp; $A198, DataRegularSeason20242025!$E$3:$E$1315, C$1)</f>
        <v>58</v>
      </c>
      <c r="D198" s="2">
        <f>SUMIFS(DataRegularSeason20242025!$AA$3:$AA$1315,DataRegularSeason20242025!$B$3:$B$1315, "&lt;=" &amp; $A198, DataRegularSeason20242025!$D$3:$D$1315, D$1)+SUMIFS(DataRegularSeason20242025!$AB$3:$AB$1315,DataRegularSeason20242025!$B$3:$B$1315, "&lt;=" &amp; $A198, DataRegularSeason20242025!$E$3:$E$1315, D$1)</f>
        <v>45</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57</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62</v>
      </c>
      <c r="J198" s="2">
        <f>SUMIFS(DataRegularSeason20242025!$AA$3:$AA$1315,DataRegularSeason20242025!$B$3:$B$1315, "&lt;=" &amp; $A198, DataRegularSeason20242025!$D$3:$D$1315, J$1)+SUMIFS(DataRegularSeason20242025!$AB$3:$AB$1315,DataRegularSeason20242025!$B$3:$B$1315, "&lt;=" &amp; $A198, DataRegularSeason20242025!$E$3:$E$1315, J$1)</f>
        <v>67</v>
      </c>
      <c r="K198" s="2">
        <f>SUMIFS(DataRegularSeason20242025!$AA$3:$AA$1315,DataRegularSeason20242025!$B$3:$B$1315, "&lt;=" &amp; $A198, DataRegularSeason20242025!$D$3:$D$1315, K$1)+SUMIFS(DataRegularSeason20242025!$AB$3:$AB$1315,DataRegularSeason20242025!$B$3:$B$1315, "&lt;=" &amp; $A198, DataRegularSeason20242025!$E$3:$E$1315, K$1)</f>
        <v>57</v>
      </c>
      <c r="L198" s="2">
        <f>SUMIFS(DataRegularSeason20242025!$AA$3:$AA$1315,DataRegularSeason20242025!$B$3:$B$1315, "&lt;=" &amp; $A198, DataRegularSeason20242025!$D$3:$D$1315, L$1)+SUMIFS(DataRegularSeason20242025!$AB$3:$AB$1315,DataRegularSeason20242025!$B$3:$B$1315, "&lt;=" &amp; $A198, DataRegularSeason20242025!$E$3:$E$1315, L$1)</f>
        <v>68</v>
      </c>
      <c r="M198" s="2">
        <f>SUMIFS(DataRegularSeason20242025!$AA$3:$AA$1315,DataRegularSeason20242025!$B$3:$B$1315, "&lt;=" &amp; $A198, DataRegularSeason20242025!$D$3:$D$1315, M$1)+SUMIFS(DataRegularSeason20242025!$AB$3:$AB$1315,DataRegularSeason20242025!$B$3:$B$1315, "&lt;=" &amp; $A198, DataRegularSeason20242025!$E$3:$E$1315, M$1)</f>
        <v>65</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64</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55</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60</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52</v>
      </c>
      <c r="X198" s="2">
        <f>SUMIFS(DataRegularSeason20242025!$AA$3:$AA$1315,DataRegularSeason20242025!$B$3:$B$1315, "&lt;=" &amp; $A198, DataRegularSeason20242025!$D$3:$D$1315, X$1)+SUMIFS(DataRegularSeason20242025!$AB$3:$AB$1315,DataRegularSeason20242025!$B$3:$B$1315, "&lt;=" &amp; $A198, DataRegularSeason20242025!$E$3:$E$1315, X$1)</f>
        <v>49</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58</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51</v>
      </c>
      <c r="AD198" s="2">
        <f>SUMIFS(DataRegularSeason20242025!$AA$3:$AA$1315,DataRegularSeason20242025!$B$3:$B$1315, "&lt;=" &amp; $A198, DataRegularSeason20242025!$D$3:$D$1315, AD$1)+SUMIFS(DataRegularSeason20242025!$AB$3:$AB$1315,DataRegularSeason20242025!$B$3:$B$1315, "&lt;=" &amp; $A198, DataRegularSeason20242025!$E$3:$E$1315, AD$1)</f>
        <v>56</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75</v>
      </c>
      <c r="AG198" s="2">
        <f>SUMIFS(DataRegularSeason20242025!$AA$3:$AA$1315,DataRegularSeason20242025!$B$3:$B$1315, "&lt;=" &amp; $A198, DataRegularSeason20242025!$D$3:$D$1315, AG$1)+SUMIFS(DataRegularSeason20242025!$AB$3:$AB$1315,DataRegularSeason20242025!$B$3:$B$1315, "&lt;=" &amp; $A198, DataRegularSeason20242025!$E$3:$E$1315, AG$1)</f>
        <v>74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48</v>
      </c>
      <c r="C199" s="2">
        <f>SUMIFS(DataRegularSeason20242025!$AA$3:$AA$1315,DataRegularSeason20242025!$B$3:$B$1315, "&lt;=" &amp; $A199, DataRegularSeason20242025!$D$3:$D$1315, C$1)+SUMIFS(DataRegularSeason20242025!$AB$3:$AB$1315,DataRegularSeason20242025!$B$3:$B$1315, "&lt;=" &amp; $A199, DataRegularSeason20242025!$E$3:$E$1315, C$1)</f>
        <v>58</v>
      </c>
      <c r="D199" s="2">
        <f>SUMIFS(DataRegularSeason20242025!$AA$3:$AA$1315,DataRegularSeason20242025!$B$3:$B$1315, "&lt;=" &amp; $A199, DataRegularSeason20242025!$D$3:$D$1315, D$1)+SUMIFS(DataRegularSeason20242025!$AB$3:$AB$1315,DataRegularSeason20242025!$B$3:$B$1315, "&lt;=" &amp; $A199, DataRegularSeason20242025!$E$3:$E$1315, D$1)</f>
        <v>45</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57</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62</v>
      </c>
      <c r="J199" s="2">
        <f>SUMIFS(DataRegularSeason20242025!$AA$3:$AA$1315,DataRegularSeason20242025!$B$3:$B$1315, "&lt;=" &amp; $A199, DataRegularSeason20242025!$D$3:$D$1315, J$1)+SUMIFS(DataRegularSeason20242025!$AB$3:$AB$1315,DataRegularSeason20242025!$B$3:$B$1315, "&lt;=" &amp; $A199, DataRegularSeason20242025!$E$3:$E$1315, J$1)</f>
        <v>67</v>
      </c>
      <c r="K199" s="2">
        <f>SUMIFS(DataRegularSeason20242025!$AA$3:$AA$1315,DataRegularSeason20242025!$B$3:$B$1315, "&lt;=" &amp; $A199, DataRegularSeason20242025!$D$3:$D$1315, K$1)+SUMIFS(DataRegularSeason20242025!$AB$3:$AB$1315,DataRegularSeason20242025!$B$3:$B$1315, "&lt;=" &amp; $A199, DataRegularSeason20242025!$E$3:$E$1315, K$1)</f>
        <v>57</v>
      </c>
      <c r="L199" s="2">
        <f>SUMIFS(DataRegularSeason20242025!$AA$3:$AA$1315,DataRegularSeason20242025!$B$3:$B$1315, "&lt;=" &amp; $A199, DataRegularSeason20242025!$D$3:$D$1315, L$1)+SUMIFS(DataRegularSeason20242025!$AB$3:$AB$1315,DataRegularSeason20242025!$B$3:$B$1315, "&lt;=" &amp; $A199, DataRegularSeason20242025!$E$3:$E$1315, L$1)</f>
        <v>68</v>
      </c>
      <c r="M199" s="2">
        <f>SUMIFS(DataRegularSeason20242025!$AA$3:$AA$1315,DataRegularSeason20242025!$B$3:$B$1315, "&lt;=" &amp; $A199, DataRegularSeason20242025!$D$3:$D$1315, M$1)+SUMIFS(DataRegularSeason20242025!$AB$3:$AB$1315,DataRegularSeason20242025!$B$3:$B$1315, "&lt;=" &amp; $A199, DataRegularSeason20242025!$E$3:$E$1315, M$1)</f>
        <v>65</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64</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55</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60</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52</v>
      </c>
      <c r="X199" s="2">
        <f>SUMIFS(DataRegularSeason20242025!$AA$3:$AA$1315,DataRegularSeason20242025!$B$3:$B$1315, "&lt;=" &amp; $A199, DataRegularSeason20242025!$D$3:$D$1315, X$1)+SUMIFS(DataRegularSeason20242025!$AB$3:$AB$1315,DataRegularSeason20242025!$B$3:$B$1315, "&lt;=" &amp; $A199, DataRegularSeason20242025!$E$3:$E$1315, X$1)</f>
        <v>49</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58</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51</v>
      </c>
      <c r="AD199" s="2">
        <f>SUMIFS(DataRegularSeason20242025!$AA$3:$AA$1315,DataRegularSeason20242025!$B$3:$B$1315, "&lt;=" &amp; $A199, DataRegularSeason20242025!$D$3:$D$1315, AD$1)+SUMIFS(DataRegularSeason20242025!$AB$3:$AB$1315,DataRegularSeason20242025!$B$3:$B$1315, "&lt;=" &amp; $A199, DataRegularSeason20242025!$E$3:$E$1315, AD$1)</f>
        <v>56</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75</v>
      </c>
      <c r="AG199" s="2">
        <f>SUMIFS(DataRegularSeason20242025!$AA$3:$AA$1315,DataRegularSeason20242025!$B$3:$B$1315, "&lt;=" &amp; $A199, DataRegularSeason20242025!$D$3:$D$1315, AG$1)+SUMIFS(DataRegularSeason20242025!$AB$3:$AB$1315,DataRegularSeason20242025!$B$3:$B$1315, "&lt;=" &amp; $A199, DataRegularSeason20242025!$E$3:$E$1315, AG$1)</f>
        <v>74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48</v>
      </c>
      <c r="C200" s="2">
        <f>SUMIFS(DataRegularSeason20242025!$AA$3:$AA$1315,DataRegularSeason20242025!$B$3:$B$1315, "&lt;=" &amp; $A200, DataRegularSeason20242025!$D$3:$D$1315, C$1)+SUMIFS(DataRegularSeason20242025!$AB$3:$AB$1315,DataRegularSeason20242025!$B$3:$B$1315, "&lt;=" &amp; $A200, DataRegularSeason20242025!$E$3:$E$1315, C$1)</f>
        <v>58</v>
      </c>
      <c r="D200" s="2">
        <f>SUMIFS(DataRegularSeason20242025!$AA$3:$AA$1315,DataRegularSeason20242025!$B$3:$B$1315, "&lt;=" &amp; $A200, DataRegularSeason20242025!$D$3:$D$1315, D$1)+SUMIFS(DataRegularSeason20242025!$AB$3:$AB$1315,DataRegularSeason20242025!$B$3:$B$1315, "&lt;=" &amp; $A200, DataRegularSeason20242025!$E$3:$E$1315, D$1)</f>
        <v>45</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57</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62</v>
      </c>
      <c r="J200" s="2">
        <f>SUMIFS(DataRegularSeason20242025!$AA$3:$AA$1315,DataRegularSeason20242025!$B$3:$B$1315, "&lt;=" &amp; $A200, DataRegularSeason20242025!$D$3:$D$1315, J$1)+SUMIFS(DataRegularSeason20242025!$AB$3:$AB$1315,DataRegularSeason20242025!$B$3:$B$1315, "&lt;=" &amp; $A200, DataRegularSeason20242025!$E$3:$E$1315, J$1)</f>
        <v>67</v>
      </c>
      <c r="K200" s="2">
        <f>SUMIFS(DataRegularSeason20242025!$AA$3:$AA$1315,DataRegularSeason20242025!$B$3:$B$1315, "&lt;=" &amp; $A200, DataRegularSeason20242025!$D$3:$D$1315, K$1)+SUMIFS(DataRegularSeason20242025!$AB$3:$AB$1315,DataRegularSeason20242025!$B$3:$B$1315, "&lt;=" &amp; $A200, DataRegularSeason20242025!$E$3:$E$1315, K$1)</f>
        <v>57</v>
      </c>
      <c r="L200" s="2">
        <f>SUMIFS(DataRegularSeason20242025!$AA$3:$AA$1315,DataRegularSeason20242025!$B$3:$B$1315, "&lt;=" &amp; $A200, DataRegularSeason20242025!$D$3:$D$1315, L$1)+SUMIFS(DataRegularSeason20242025!$AB$3:$AB$1315,DataRegularSeason20242025!$B$3:$B$1315, "&lt;=" &amp; $A200, DataRegularSeason20242025!$E$3:$E$1315, L$1)</f>
        <v>68</v>
      </c>
      <c r="M200" s="2">
        <f>SUMIFS(DataRegularSeason20242025!$AA$3:$AA$1315,DataRegularSeason20242025!$B$3:$B$1315, "&lt;=" &amp; $A200, DataRegularSeason20242025!$D$3:$D$1315, M$1)+SUMIFS(DataRegularSeason20242025!$AB$3:$AB$1315,DataRegularSeason20242025!$B$3:$B$1315, "&lt;=" &amp; $A200, DataRegularSeason20242025!$E$3:$E$1315, M$1)</f>
        <v>65</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64</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55</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60</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52</v>
      </c>
      <c r="X200" s="2">
        <f>SUMIFS(DataRegularSeason20242025!$AA$3:$AA$1315,DataRegularSeason20242025!$B$3:$B$1315, "&lt;=" &amp; $A200, DataRegularSeason20242025!$D$3:$D$1315, X$1)+SUMIFS(DataRegularSeason20242025!$AB$3:$AB$1315,DataRegularSeason20242025!$B$3:$B$1315, "&lt;=" &amp; $A200, DataRegularSeason20242025!$E$3:$E$1315, X$1)</f>
        <v>49</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58</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51</v>
      </c>
      <c r="AD200" s="2">
        <f>SUMIFS(DataRegularSeason20242025!$AA$3:$AA$1315,DataRegularSeason20242025!$B$3:$B$1315, "&lt;=" &amp; $A200, DataRegularSeason20242025!$D$3:$D$1315, AD$1)+SUMIFS(DataRegularSeason20242025!$AB$3:$AB$1315,DataRegularSeason20242025!$B$3:$B$1315, "&lt;=" &amp; $A200, DataRegularSeason20242025!$E$3:$E$1315, AD$1)</f>
        <v>56</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75</v>
      </c>
      <c r="AG200" s="2">
        <f>SUMIFS(DataRegularSeason20242025!$AA$3:$AA$1315,DataRegularSeason20242025!$B$3:$B$1315, "&lt;=" &amp; $A200, DataRegularSeason20242025!$D$3:$D$1315, AG$1)+SUMIFS(DataRegularSeason20242025!$AB$3:$AB$1315,DataRegularSeason20242025!$B$3:$B$1315, "&lt;=" &amp; $A200, DataRegularSeason20242025!$E$3:$E$1315, AG$1)</f>
        <v>74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48</v>
      </c>
      <c r="C201" s="2">
        <f>SUMIFS(DataRegularSeason20242025!$AA$3:$AA$1315,DataRegularSeason20242025!$B$3:$B$1315, "&lt;=" &amp; $A201, DataRegularSeason20242025!$D$3:$D$1315, C$1)+SUMIFS(DataRegularSeason20242025!$AB$3:$AB$1315,DataRegularSeason20242025!$B$3:$B$1315, "&lt;=" &amp; $A201, DataRegularSeason20242025!$E$3:$E$1315, C$1)</f>
        <v>58</v>
      </c>
      <c r="D201" s="2">
        <f>SUMIFS(DataRegularSeason20242025!$AA$3:$AA$1315,DataRegularSeason20242025!$B$3:$B$1315, "&lt;=" &amp; $A201, DataRegularSeason20242025!$D$3:$D$1315, D$1)+SUMIFS(DataRegularSeason20242025!$AB$3:$AB$1315,DataRegularSeason20242025!$B$3:$B$1315, "&lt;=" &amp; $A201, DataRegularSeason20242025!$E$3:$E$1315, D$1)</f>
        <v>45</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57</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62</v>
      </c>
      <c r="J201" s="2">
        <f>SUMIFS(DataRegularSeason20242025!$AA$3:$AA$1315,DataRegularSeason20242025!$B$3:$B$1315, "&lt;=" &amp; $A201, DataRegularSeason20242025!$D$3:$D$1315, J$1)+SUMIFS(DataRegularSeason20242025!$AB$3:$AB$1315,DataRegularSeason20242025!$B$3:$B$1315, "&lt;=" &amp; $A201, DataRegularSeason20242025!$E$3:$E$1315, J$1)</f>
        <v>67</v>
      </c>
      <c r="K201" s="2">
        <f>SUMIFS(DataRegularSeason20242025!$AA$3:$AA$1315,DataRegularSeason20242025!$B$3:$B$1315, "&lt;=" &amp; $A201, DataRegularSeason20242025!$D$3:$D$1315, K$1)+SUMIFS(DataRegularSeason20242025!$AB$3:$AB$1315,DataRegularSeason20242025!$B$3:$B$1315, "&lt;=" &amp; $A201, DataRegularSeason20242025!$E$3:$E$1315, K$1)</f>
        <v>57</v>
      </c>
      <c r="L201" s="2">
        <f>SUMIFS(DataRegularSeason20242025!$AA$3:$AA$1315,DataRegularSeason20242025!$B$3:$B$1315, "&lt;=" &amp; $A201, DataRegularSeason20242025!$D$3:$D$1315, L$1)+SUMIFS(DataRegularSeason20242025!$AB$3:$AB$1315,DataRegularSeason20242025!$B$3:$B$1315, "&lt;=" &amp; $A201, DataRegularSeason20242025!$E$3:$E$1315, L$1)</f>
        <v>68</v>
      </c>
      <c r="M201" s="2">
        <f>SUMIFS(DataRegularSeason20242025!$AA$3:$AA$1315,DataRegularSeason20242025!$B$3:$B$1315, "&lt;=" &amp; $A201, DataRegularSeason20242025!$D$3:$D$1315, M$1)+SUMIFS(DataRegularSeason20242025!$AB$3:$AB$1315,DataRegularSeason20242025!$B$3:$B$1315, "&lt;=" &amp; $A201, DataRegularSeason20242025!$E$3:$E$1315, M$1)</f>
        <v>65</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64</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55</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60</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52</v>
      </c>
      <c r="X201" s="2">
        <f>SUMIFS(DataRegularSeason20242025!$AA$3:$AA$1315,DataRegularSeason20242025!$B$3:$B$1315, "&lt;=" &amp; $A201, DataRegularSeason20242025!$D$3:$D$1315, X$1)+SUMIFS(DataRegularSeason20242025!$AB$3:$AB$1315,DataRegularSeason20242025!$B$3:$B$1315, "&lt;=" &amp; $A201, DataRegularSeason20242025!$E$3:$E$1315, X$1)</f>
        <v>49</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58</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51</v>
      </c>
      <c r="AD201" s="2">
        <f>SUMIFS(DataRegularSeason20242025!$AA$3:$AA$1315,DataRegularSeason20242025!$B$3:$B$1315, "&lt;=" &amp; $A201, DataRegularSeason20242025!$D$3:$D$1315, AD$1)+SUMIFS(DataRegularSeason20242025!$AB$3:$AB$1315,DataRegularSeason20242025!$B$3:$B$1315, "&lt;=" &amp; $A201, DataRegularSeason20242025!$E$3:$E$1315, AD$1)</f>
        <v>56</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75</v>
      </c>
      <c r="AG201" s="2">
        <f>SUMIFS(DataRegularSeason20242025!$AA$3:$AA$1315,DataRegularSeason20242025!$B$3:$B$1315, "&lt;=" &amp; $A201, DataRegularSeason20242025!$D$3:$D$1315, AG$1)+SUMIFS(DataRegularSeason20242025!$AB$3:$AB$1315,DataRegularSeason20242025!$B$3:$B$1315, "&lt;=" &amp; $A201, DataRegularSeason20242025!$E$3:$E$1315, AG$1)</f>
        <v>74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48</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48</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48</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48</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48</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48</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48</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48</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48</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48</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48</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48</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48</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48</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48</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48</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48</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48</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48</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48</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48</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48</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48</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48</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48</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48</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48</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48</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48</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48</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48</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48</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48</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48</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48</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48</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48</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48</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48</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48</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48</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48</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48</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48</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48</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48</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48</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48</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48</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48</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48</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48</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48</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48</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48</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48</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48</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48</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48</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48</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48</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48</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48</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48</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48</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48</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48</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48</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48</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48</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48</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48</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Q1" activePane="topRight" state="frozen"/>
      <selection pane="topRight" activeCell="DW2" sqref="DW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65</v>
      </c>
      <c r="DW2">
        <f>SUMIFS(DataRegularSeason20242025!$AA$3:$AA$1315,DataRegularSeason20242025!$B$3:$B$1315, "&lt;=" &amp; DW$1, DataRegularSeason20242025!$D$3:$D$1315, $A2)+SUMIFS(DataRegularSeason20242025!$AB$3:$AB$1315,DataRegularSeason20242025!$B$3:$B$1315, "&lt;=" &amp; DW$1, DataRegularSeason20242025!$E$3:$E$1315, $A2)</f>
        <v>65</v>
      </c>
      <c r="DX2">
        <f>SUMIFS(DataRegularSeason20242025!$AA$3:$AA$1315,DataRegularSeason20242025!$B$3:$B$1315, "&lt;=" &amp; DX$1, DataRegularSeason20242025!$D$3:$D$1315, $A2)+SUMIFS(DataRegularSeason20242025!$AB$3:$AB$1315,DataRegularSeason20242025!$B$3:$B$1315, "&lt;=" &amp; DX$1, DataRegularSeason20242025!$E$3:$E$1315, $A2)</f>
        <v>65</v>
      </c>
      <c r="DY2">
        <f>SUMIFS(DataRegularSeason20242025!$AA$3:$AA$1315,DataRegularSeason20242025!$B$3:$B$1315, "&lt;=" &amp; DY$1, DataRegularSeason20242025!$D$3:$D$1315, $A2)+SUMIFS(DataRegularSeason20242025!$AB$3:$AB$1315,DataRegularSeason20242025!$B$3:$B$1315, "&lt;=" &amp; DY$1, DataRegularSeason20242025!$E$3:$E$1315, $A2)</f>
        <v>65</v>
      </c>
      <c r="DZ2">
        <f>SUMIFS(DataRegularSeason20242025!$AA$3:$AA$1315,DataRegularSeason20242025!$B$3:$B$1315, "&lt;=" &amp; DZ$1, DataRegularSeason20242025!$D$3:$D$1315, $A2)+SUMIFS(DataRegularSeason20242025!$AB$3:$AB$1315,DataRegularSeason20242025!$B$3:$B$1315, "&lt;=" &amp; DZ$1, DataRegularSeason20242025!$E$3:$E$1315, $A2)</f>
        <v>65</v>
      </c>
      <c r="EA2">
        <f>SUMIFS(DataRegularSeason20242025!$AA$3:$AA$1315,DataRegularSeason20242025!$B$3:$B$1315, "&lt;=" &amp; EA$1, DataRegularSeason20242025!$D$3:$D$1315, $A2)+SUMIFS(DataRegularSeason20242025!$AB$3:$AB$1315,DataRegularSeason20242025!$B$3:$B$1315, "&lt;=" &amp; EA$1, DataRegularSeason20242025!$E$3:$E$1315, $A2)</f>
        <v>65</v>
      </c>
      <c r="EB2">
        <f>SUMIFS(DataRegularSeason20242025!$AA$3:$AA$1315,DataRegularSeason20242025!$B$3:$B$1315, "&lt;=" &amp; EB$1, DataRegularSeason20242025!$D$3:$D$1315, $A2)+SUMIFS(DataRegularSeason20242025!$AB$3:$AB$1315,DataRegularSeason20242025!$B$3:$B$1315, "&lt;=" &amp; EB$1, DataRegularSeason20242025!$E$3:$E$1315, $A2)</f>
        <v>65</v>
      </c>
      <c r="EC2">
        <f>SUMIFS(DataRegularSeason20242025!$AA$3:$AA$1315,DataRegularSeason20242025!$B$3:$B$1315, "&lt;=" &amp; EC$1, DataRegularSeason20242025!$D$3:$D$1315, $A2)+SUMIFS(DataRegularSeason20242025!$AB$3:$AB$1315,DataRegularSeason20242025!$B$3:$B$1315, "&lt;=" &amp; EC$1, DataRegularSeason20242025!$E$3:$E$1315, $A2)</f>
        <v>65</v>
      </c>
      <c r="ED2">
        <f>SUMIFS(DataRegularSeason20242025!$AA$3:$AA$1315,DataRegularSeason20242025!$B$3:$B$1315, "&lt;=" &amp; ED$1, DataRegularSeason20242025!$D$3:$D$1315, $A2)+SUMIFS(DataRegularSeason20242025!$AB$3:$AB$1315,DataRegularSeason20242025!$B$3:$B$1315, "&lt;=" &amp; ED$1, DataRegularSeason20242025!$E$3:$E$1315, $A2)</f>
        <v>65</v>
      </c>
      <c r="EE2">
        <f>SUMIFS(DataRegularSeason20242025!$AA$3:$AA$1315,DataRegularSeason20242025!$B$3:$B$1315, "&lt;=" &amp; EE$1, DataRegularSeason20242025!$D$3:$D$1315, $A2)+SUMIFS(DataRegularSeason20242025!$AB$3:$AB$1315,DataRegularSeason20242025!$B$3:$B$1315, "&lt;=" &amp; EE$1, DataRegularSeason20242025!$E$3:$E$1315, $A2)</f>
        <v>65</v>
      </c>
      <c r="EF2">
        <f>SUMIFS(DataRegularSeason20242025!$AA$3:$AA$1315,DataRegularSeason20242025!$B$3:$B$1315, "&lt;=" &amp; EF$1, DataRegularSeason20242025!$D$3:$D$1315, $A2)+SUMIFS(DataRegularSeason20242025!$AB$3:$AB$1315,DataRegularSeason20242025!$B$3:$B$1315, "&lt;=" &amp; EF$1, DataRegularSeason20242025!$E$3:$E$1315, $A2)</f>
        <v>65</v>
      </c>
      <c r="EG2">
        <f>SUMIFS(DataRegularSeason20242025!$AA$3:$AA$1315,DataRegularSeason20242025!$B$3:$B$1315, "&lt;=" &amp; EG$1, DataRegularSeason20242025!$D$3:$D$1315, $A2)+SUMIFS(DataRegularSeason20242025!$AB$3:$AB$1315,DataRegularSeason20242025!$B$3:$B$1315, "&lt;=" &amp; EG$1, DataRegularSeason20242025!$E$3:$E$1315, $A2)</f>
        <v>65</v>
      </c>
      <c r="EH2">
        <f>SUMIFS(DataRegularSeason20242025!$AA$3:$AA$1315,DataRegularSeason20242025!$B$3:$B$1315, "&lt;=" &amp; EH$1, DataRegularSeason20242025!$D$3:$D$1315, $A2)+SUMIFS(DataRegularSeason20242025!$AB$3:$AB$1315,DataRegularSeason20242025!$B$3:$B$1315, "&lt;=" &amp; EH$1, DataRegularSeason20242025!$E$3:$E$1315, $A2)</f>
        <v>65</v>
      </c>
      <c r="EI2">
        <f>SUMIFS(DataRegularSeason20242025!$AA$3:$AA$1315,DataRegularSeason20242025!$B$3:$B$1315, "&lt;=" &amp; EI$1, DataRegularSeason20242025!$D$3:$D$1315, $A2)+SUMIFS(DataRegularSeason20242025!$AB$3:$AB$1315,DataRegularSeason20242025!$B$3:$B$1315, "&lt;=" &amp; EI$1, DataRegularSeason20242025!$E$3:$E$1315, $A2)</f>
        <v>65</v>
      </c>
      <c r="EJ2">
        <f>SUMIFS(DataRegularSeason20242025!$AA$3:$AA$1315,DataRegularSeason20242025!$B$3:$B$1315, "&lt;=" &amp; EJ$1, DataRegularSeason20242025!$D$3:$D$1315, $A2)+SUMIFS(DataRegularSeason20242025!$AB$3:$AB$1315,DataRegularSeason20242025!$B$3:$B$1315, "&lt;=" &amp; EJ$1, DataRegularSeason20242025!$E$3:$E$1315, $A2)</f>
        <v>65</v>
      </c>
      <c r="EK2">
        <f>SUMIFS(DataRegularSeason20242025!$AA$3:$AA$1315,DataRegularSeason20242025!$B$3:$B$1315, "&lt;=" &amp; EK$1, DataRegularSeason20242025!$D$3:$D$1315, $A2)+SUMIFS(DataRegularSeason20242025!$AB$3:$AB$1315,DataRegularSeason20242025!$B$3:$B$1315, "&lt;=" &amp; EK$1, DataRegularSeason20242025!$E$3:$E$1315, $A2)</f>
        <v>65</v>
      </c>
      <c r="EL2">
        <f>SUMIFS(DataRegularSeason20242025!$AA$3:$AA$1315,DataRegularSeason20242025!$B$3:$B$1315, "&lt;=" &amp; EL$1, DataRegularSeason20242025!$D$3:$D$1315, $A2)+SUMIFS(DataRegularSeason20242025!$AB$3:$AB$1315,DataRegularSeason20242025!$B$3:$B$1315, "&lt;=" &amp; EL$1, DataRegularSeason20242025!$E$3:$E$1315, $A2)</f>
        <v>65</v>
      </c>
      <c r="EM2">
        <f>SUMIFS(DataRegularSeason20242025!$AA$3:$AA$1315,DataRegularSeason20242025!$B$3:$B$1315, "&lt;=" &amp; EM$1, DataRegularSeason20242025!$D$3:$D$1315, $A2)+SUMIFS(DataRegularSeason20242025!$AB$3:$AB$1315,DataRegularSeason20242025!$B$3:$B$1315, "&lt;=" &amp; EM$1, DataRegularSeason20242025!$E$3:$E$1315, $A2)</f>
        <v>65</v>
      </c>
      <c r="EN2">
        <f>SUMIFS(DataRegularSeason20242025!$AA$3:$AA$1315,DataRegularSeason20242025!$B$3:$B$1315, "&lt;=" &amp; EN$1, DataRegularSeason20242025!$D$3:$D$1315, $A2)+SUMIFS(DataRegularSeason20242025!$AB$3:$AB$1315,DataRegularSeason20242025!$B$3:$B$1315, "&lt;=" &amp; EN$1, DataRegularSeason20242025!$E$3:$E$1315, $A2)</f>
        <v>65</v>
      </c>
      <c r="EO2">
        <f>SUMIFS(DataRegularSeason20242025!$AA$3:$AA$1315,DataRegularSeason20242025!$B$3:$B$1315, "&lt;=" &amp; EO$1, DataRegularSeason20242025!$D$3:$D$1315, $A2)+SUMIFS(DataRegularSeason20242025!$AB$3:$AB$1315,DataRegularSeason20242025!$B$3:$B$1315, "&lt;=" &amp; EO$1, DataRegularSeason20242025!$E$3:$E$1315, $A2)</f>
        <v>65</v>
      </c>
      <c r="EP2">
        <f>SUMIFS(DataRegularSeason20242025!$AA$3:$AA$1315,DataRegularSeason20242025!$B$3:$B$1315, "&lt;=" &amp; EP$1, DataRegularSeason20242025!$D$3:$D$1315, $A2)+SUMIFS(DataRegularSeason20242025!$AB$3:$AB$1315,DataRegularSeason20242025!$B$3:$B$1315, "&lt;=" &amp; EP$1, DataRegularSeason20242025!$E$3:$E$1315, $A2)</f>
        <v>65</v>
      </c>
      <c r="EQ2">
        <f>SUMIFS(DataRegularSeason20242025!$AA$3:$AA$1315,DataRegularSeason20242025!$B$3:$B$1315, "&lt;=" &amp; EQ$1, DataRegularSeason20242025!$D$3:$D$1315, $A2)+SUMIFS(DataRegularSeason20242025!$AB$3:$AB$1315,DataRegularSeason20242025!$B$3:$B$1315, "&lt;=" &amp; EQ$1, DataRegularSeason20242025!$E$3:$E$1315, $A2)</f>
        <v>65</v>
      </c>
      <c r="ER2">
        <f>SUMIFS(DataRegularSeason20242025!$AA$3:$AA$1315,DataRegularSeason20242025!$B$3:$B$1315, "&lt;=" &amp; ER$1, DataRegularSeason20242025!$D$3:$D$1315, $A2)+SUMIFS(DataRegularSeason20242025!$AB$3:$AB$1315,DataRegularSeason20242025!$B$3:$B$1315, "&lt;=" &amp; ER$1, DataRegularSeason20242025!$E$3:$E$1315, $A2)</f>
        <v>65</v>
      </c>
      <c r="ES2">
        <f>SUMIFS(DataRegularSeason20242025!$AA$3:$AA$1315,DataRegularSeason20242025!$B$3:$B$1315, "&lt;=" &amp; ES$1, DataRegularSeason20242025!$D$3:$D$1315, $A2)+SUMIFS(DataRegularSeason20242025!$AB$3:$AB$1315,DataRegularSeason20242025!$B$3:$B$1315, "&lt;=" &amp; ES$1, DataRegularSeason20242025!$E$3:$E$1315, $A2)</f>
        <v>65</v>
      </c>
      <c r="ET2">
        <f>SUMIFS(DataRegularSeason20242025!$AA$3:$AA$1315,DataRegularSeason20242025!$B$3:$B$1315, "&lt;=" &amp; ET$1, DataRegularSeason20242025!$D$3:$D$1315, $A2)+SUMIFS(DataRegularSeason20242025!$AB$3:$AB$1315,DataRegularSeason20242025!$B$3:$B$1315, "&lt;=" &amp; ET$1, DataRegularSeason20242025!$E$3:$E$1315, $A2)</f>
        <v>65</v>
      </c>
      <c r="EU2">
        <f>SUMIFS(DataRegularSeason20242025!$AA$3:$AA$1315,DataRegularSeason20242025!$B$3:$B$1315, "&lt;=" &amp; EU$1, DataRegularSeason20242025!$D$3:$D$1315, $A2)+SUMIFS(DataRegularSeason20242025!$AB$3:$AB$1315,DataRegularSeason20242025!$B$3:$B$1315, "&lt;=" &amp; EU$1, DataRegularSeason20242025!$E$3:$E$1315, $A2)</f>
        <v>65</v>
      </c>
      <c r="EV2">
        <f>SUMIFS(DataRegularSeason20242025!$AA$3:$AA$1315,DataRegularSeason20242025!$B$3:$B$1315, "&lt;=" &amp; EV$1, DataRegularSeason20242025!$D$3:$D$1315, $A2)+SUMIFS(DataRegularSeason20242025!$AB$3:$AB$1315,DataRegularSeason20242025!$B$3:$B$1315, "&lt;=" &amp; EV$1, DataRegularSeason20242025!$E$3:$E$1315, $A2)</f>
        <v>65</v>
      </c>
      <c r="EW2">
        <f>SUMIFS(DataRegularSeason20242025!$AA$3:$AA$1315,DataRegularSeason20242025!$B$3:$B$1315, "&lt;=" &amp; EW$1, DataRegularSeason20242025!$D$3:$D$1315, $A2)+SUMIFS(DataRegularSeason20242025!$AB$3:$AB$1315,DataRegularSeason20242025!$B$3:$B$1315, "&lt;=" &amp; EW$1, DataRegularSeason20242025!$E$3:$E$1315, $A2)</f>
        <v>65</v>
      </c>
      <c r="EX2">
        <f>SUMIFS(DataRegularSeason20242025!$AA$3:$AA$1315,DataRegularSeason20242025!$B$3:$B$1315, "&lt;=" &amp; EX$1, DataRegularSeason20242025!$D$3:$D$1315, $A2)+SUMIFS(DataRegularSeason20242025!$AB$3:$AB$1315,DataRegularSeason20242025!$B$3:$B$1315, "&lt;=" &amp; EX$1, DataRegularSeason20242025!$E$3:$E$1315, $A2)</f>
        <v>65</v>
      </c>
      <c r="EY2">
        <f>SUMIFS(DataRegularSeason20242025!$AA$3:$AA$1315,DataRegularSeason20242025!$B$3:$B$1315, "&lt;=" &amp; EY$1, DataRegularSeason20242025!$D$3:$D$1315, $A2)+SUMIFS(DataRegularSeason20242025!$AB$3:$AB$1315,DataRegularSeason20242025!$B$3:$B$1315, "&lt;=" &amp; EY$1, DataRegularSeason20242025!$E$3:$E$1315, $A2)</f>
        <v>65</v>
      </c>
      <c r="EZ2">
        <f>SUMIFS(DataRegularSeason20242025!$AA$3:$AA$1315,DataRegularSeason20242025!$B$3:$B$1315, "&lt;=" &amp; EZ$1, DataRegularSeason20242025!$D$3:$D$1315, $A2)+SUMIFS(DataRegularSeason20242025!$AB$3:$AB$1315,DataRegularSeason20242025!$B$3:$B$1315, "&lt;=" &amp; EZ$1, DataRegularSeason20242025!$E$3:$E$1315, $A2)</f>
        <v>65</v>
      </c>
      <c r="FA2">
        <f>SUMIFS(DataRegularSeason20242025!$AA$3:$AA$1315,DataRegularSeason20242025!$B$3:$B$1315, "&lt;=" &amp; FA$1, DataRegularSeason20242025!$D$3:$D$1315, $A2)+SUMIFS(DataRegularSeason20242025!$AB$3:$AB$1315,DataRegularSeason20242025!$B$3:$B$1315, "&lt;=" &amp; FA$1, DataRegularSeason20242025!$E$3:$E$1315, $A2)</f>
        <v>65</v>
      </c>
      <c r="FB2">
        <f>SUMIFS(DataRegularSeason20242025!$AA$3:$AA$1315,DataRegularSeason20242025!$B$3:$B$1315, "&lt;=" &amp; FB$1, DataRegularSeason20242025!$D$3:$D$1315, $A2)+SUMIFS(DataRegularSeason20242025!$AB$3:$AB$1315,DataRegularSeason20242025!$B$3:$B$1315, "&lt;=" &amp; FB$1, DataRegularSeason20242025!$E$3:$E$1315, $A2)</f>
        <v>65</v>
      </c>
      <c r="FC2">
        <f>SUMIFS(DataRegularSeason20242025!$AA$3:$AA$1315,DataRegularSeason20242025!$B$3:$B$1315, "&lt;=" &amp; FC$1, DataRegularSeason20242025!$D$3:$D$1315, $A2)+SUMIFS(DataRegularSeason20242025!$AB$3:$AB$1315,DataRegularSeason20242025!$B$3:$B$1315, "&lt;=" &amp; FC$1, DataRegularSeason20242025!$E$3:$E$1315, $A2)</f>
        <v>65</v>
      </c>
      <c r="FD2">
        <f>SUMIFS(DataRegularSeason20242025!$AA$3:$AA$1315,DataRegularSeason20242025!$B$3:$B$1315, "&lt;=" &amp; FD$1, DataRegularSeason20242025!$D$3:$D$1315, $A2)+SUMIFS(DataRegularSeason20242025!$AB$3:$AB$1315,DataRegularSeason20242025!$B$3:$B$1315, "&lt;=" &amp; FD$1, DataRegularSeason20242025!$E$3:$E$1315, $A2)</f>
        <v>65</v>
      </c>
      <c r="FE2">
        <f>SUMIFS(DataRegularSeason20242025!$AA$3:$AA$1315,DataRegularSeason20242025!$B$3:$B$1315, "&lt;=" &amp; FE$1, DataRegularSeason20242025!$D$3:$D$1315, $A2)+SUMIFS(DataRegularSeason20242025!$AB$3:$AB$1315,DataRegularSeason20242025!$B$3:$B$1315, "&lt;=" &amp; FE$1, DataRegularSeason20242025!$E$3:$E$1315, $A2)</f>
        <v>65</v>
      </c>
      <c r="FF2">
        <f>SUMIFS(DataRegularSeason20242025!$AA$3:$AA$1315,DataRegularSeason20242025!$B$3:$B$1315, "&lt;=" &amp; FF$1, DataRegularSeason20242025!$D$3:$D$1315, $A2)+SUMIFS(DataRegularSeason20242025!$AB$3:$AB$1315,DataRegularSeason20242025!$B$3:$B$1315, "&lt;=" &amp; FF$1, DataRegularSeason20242025!$E$3:$E$1315, $A2)</f>
        <v>65</v>
      </c>
      <c r="FG2">
        <f>SUMIFS(DataRegularSeason20242025!$AA$3:$AA$1315,DataRegularSeason20242025!$B$3:$B$1315, "&lt;=" &amp; FG$1, DataRegularSeason20242025!$D$3:$D$1315, $A2)+SUMIFS(DataRegularSeason20242025!$AB$3:$AB$1315,DataRegularSeason20242025!$B$3:$B$1315, "&lt;=" &amp; FG$1, DataRegularSeason20242025!$E$3:$E$1315, $A2)</f>
        <v>65</v>
      </c>
      <c r="FH2">
        <f>SUMIFS(DataRegularSeason20242025!$AA$3:$AA$1315,DataRegularSeason20242025!$B$3:$B$1315, "&lt;=" &amp; FH$1, DataRegularSeason20242025!$D$3:$D$1315, $A2)+SUMIFS(DataRegularSeason20242025!$AB$3:$AB$1315,DataRegularSeason20242025!$B$3:$B$1315, "&lt;=" &amp; FH$1, DataRegularSeason20242025!$E$3:$E$1315, $A2)</f>
        <v>65</v>
      </c>
      <c r="FI2">
        <f>SUMIFS(DataRegularSeason20242025!$AA$3:$AA$1315,DataRegularSeason20242025!$B$3:$B$1315, "&lt;=" &amp; FI$1, DataRegularSeason20242025!$D$3:$D$1315, $A2)+SUMIFS(DataRegularSeason20242025!$AB$3:$AB$1315,DataRegularSeason20242025!$B$3:$B$1315, "&lt;=" &amp; FI$1, DataRegularSeason20242025!$E$3:$E$1315, $A2)</f>
        <v>65</v>
      </c>
      <c r="FJ2">
        <f>SUMIFS(DataRegularSeason20242025!$AA$3:$AA$1315,DataRegularSeason20242025!$B$3:$B$1315, "&lt;=" &amp; FJ$1, DataRegularSeason20242025!$D$3:$D$1315, $A2)+SUMIFS(DataRegularSeason20242025!$AB$3:$AB$1315,DataRegularSeason20242025!$B$3:$B$1315, "&lt;=" &amp; FJ$1, DataRegularSeason20242025!$E$3:$E$1315, $A2)</f>
        <v>65</v>
      </c>
      <c r="FK2">
        <f>SUMIFS(DataRegularSeason20242025!$AA$3:$AA$1315,DataRegularSeason20242025!$B$3:$B$1315, "&lt;=" &amp; FK$1, DataRegularSeason20242025!$D$3:$D$1315, $A2)+SUMIFS(DataRegularSeason20242025!$AB$3:$AB$1315,DataRegularSeason20242025!$B$3:$B$1315, "&lt;=" &amp; FK$1, DataRegularSeason20242025!$E$3:$E$1315, $A2)</f>
        <v>65</v>
      </c>
      <c r="FL2">
        <f>SUMIFS(DataRegularSeason20242025!$AA$3:$AA$1315,DataRegularSeason20242025!$B$3:$B$1315, "&lt;=" &amp; FL$1, DataRegularSeason20242025!$D$3:$D$1315, $A2)+SUMIFS(DataRegularSeason20242025!$AB$3:$AB$1315,DataRegularSeason20242025!$B$3:$B$1315, "&lt;=" &amp; FL$1, DataRegularSeason20242025!$E$3:$E$1315, $A2)</f>
        <v>65</v>
      </c>
      <c r="FM2">
        <f>SUMIFS(DataRegularSeason20242025!$AA$3:$AA$1315,DataRegularSeason20242025!$B$3:$B$1315, "&lt;=" &amp; FM$1, DataRegularSeason20242025!$D$3:$D$1315, $A2)+SUMIFS(DataRegularSeason20242025!$AB$3:$AB$1315,DataRegularSeason20242025!$B$3:$B$1315, "&lt;=" &amp; FM$1, DataRegularSeason20242025!$E$3:$E$1315, $A2)</f>
        <v>65</v>
      </c>
      <c r="FN2">
        <f>SUMIFS(DataRegularSeason20242025!$AA$3:$AA$1315,DataRegularSeason20242025!$B$3:$B$1315, "&lt;=" &amp; FN$1, DataRegularSeason20242025!$D$3:$D$1315, $A2)+SUMIFS(DataRegularSeason20242025!$AB$3:$AB$1315,DataRegularSeason20242025!$B$3:$B$1315, "&lt;=" &amp; FN$1, DataRegularSeason20242025!$E$3:$E$1315, $A2)</f>
        <v>65</v>
      </c>
      <c r="FO2">
        <f>SUMIFS(DataRegularSeason20242025!$AA$3:$AA$1315,DataRegularSeason20242025!$B$3:$B$1315, "&lt;=" &amp; FO$1, DataRegularSeason20242025!$D$3:$D$1315, $A2)+SUMIFS(DataRegularSeason20242025!$AB$3:$AB$1315,DataRegularSeason20242025!$B$3:$B$1315, "&lt;=" &amp; FO$1, DataRegularSeason20242025!$E$3:$E$1315, $A2)</f>
        <v>65</v>
      </c>
      <c r="FP2">
        <f>SUMIFS(DataRegularSeason20242025!$AA$3:$AA$1315,DataRegularSeason20242025!$B$3:$B$1315, "&lt;=" &amp; FP$1, DataRegularSeason20242025!$D$3:$D$1315, $A2)+SUMIFS(DataRegularSeason20242025!$AB$3:$AB$1315,DataRegularSeason20242025!$B$3:$B$1315, "&lt;=" &amp; FP$1, DataRegularSeason20242025!$E$3:$E$1315, $A2)</f>
        <v>65</v>
      </c>
      <c r="FQ2">
        <f>SUMIFS(DataRegularSeason20242025!$AA$3:$AA$1315,DataRegularSeason20242025!$B$3:$B$1315, "&lt;=" &amp; FQ$1, DataRegularSeason20242025!$D$3:$D$1315, $A2)+SUMIFS(DataRegularSeason20242025!$AB$3:$AB$1315,DataRegularSeason20242025!$B$3:$B$1315, "&lt;=" &amp; FQ$1, DataRegularSeason20242025!$E$3:$E$1315, $A2)</f>
        <v>65</v>
      </c>
      <c r="FR2">
        <f>SUMIFS(DataRegularSeason20242025!$AA$3:$AA$1315,DataRegularSeason20242025!$B$3:$B$1315, "&lt;=" &amp; FR$1, DataRegularSeason20242025!$D$3:$D$1315, $A2)+SUMIFS(DataRegularSeason20242025!$AB$3:$AB$1315,DataRegularSeason20242025!$B$3:$B$1315, "&lt;=" &amp; FR$1, DataRegularSeason20242025!$E$3:$E$1315, $A2)</f>
        <v>65</v>
      </c>
      <c r="FS2">
        <f>SUMIFS(DataRegularSeason20242025!$AA$3:$AA$1315,DataRegularSeason20242025!$B$3:$B$1315, "&lt;=" &amp; FS$1, DataRegularSeason20242025!$D$3:$D$1315, $A2)+SUMIFS(DataRegularSeason20242025!$AB$3:$AB$1315,DataRegularSeason20242025!$B$3:$B$1315, "&lt;=" &amp; FS$1, DataRegularSeason20242025!$E$3:$E$1315, $A2)</f>
        <v>65</v>
      </c>
      <c r="FT2">
        <f>SUMIFS(DataRegularSeason20242025!$AA$3:$AA$1315,DataRegularSeason20242025!$B$3:$B$1315, "&lt;=" &amp; FT$1, DataRegularSeason20242025!$D$3:$D$1315, $A2)+SUMIFS(DataRegularSeason20242025!$AB$3:$AB$1315,DataRegularSeason20242025!$B$3:$B$1315, "&lt;=" &amp; FT$1, DataRegularSeason20242025!$E$3:$E$1315, $A2)</f>
        <v>65</v>
      </c>
      <c r="FU2">
        <f>SUMIFS(DataRegularSeason20242025!$AA$3:$AA$1315,DataRegularSeason20242025!$B$3:$B$1315, "&lt;=" &amp; FU$1, DataRegularSeason20242025!$D$3:$D$1315, $A2)+SUMIFS(DataRegularSeason20242025!$AB$3:$AB$1315,DataRegularSeason20242025!$B$3:$B$1315, "&lt;=" &amp; FU$1, DataRegularSeason20242025!$E$3:$E$1315, $A2)</f>
        <v>65</v>
      </c>
      <c r="FV2">
        <f>SUMIFS(DataRegularSeason20242025!$AA$3:$AA$1315,DataRegularSeason20242025!$B$3:$B$1315, "&lt;=" &amp; FV$1, DataRegularSeason20242025!$D$3:$D$1315, $A2)+SUMIFS(DataRegularSeason20242025!$AB$3:$AB$1315,DataRegularSeason20242025!$B$3:$B$1315, "&lt;=" &amp; FV$1, DataRegularSeason20242025!$E$3:$E$1315, $A2)</f>
        <v>65</v>
      </c>
      <c r="FW2">
        <f>SUMIFS(DataRegularSeason20242025!$AA$3:$AA$1315,DataRegularSeason20242025!$B$3:$B$1315, "&lt;=" &amp; FW$1, DataRegularSeason20242025!$D$3:$D$1315, $A2)+SUMIFS(DataRegularSeason20242025!$AB$3:$AB$1315,DataRegularSeason20242025!$B$3:$B$1315, "&lt;=" &amp; FW$1, DataRegularSeason20242025!$E$3:$E$1315, $A2)</f>
        <v>65</v>
      </c>
      <c r="FX2">
        <f>SUMIFS(DataRegularSeason20242025!$AA$3:$AA$1315,DataRegularSeason20242025!$B$3:$B$1315, "&lt;=" &amp; FX$1, DataRegularSeason20242025!$D$3:$D$1315, $A2)+SUMIFS(DataRegularSeason20242025!$AB$3:$AB$1315,DataRegularSeason20242025!$B$3:$B$1315, "&lt;=" &amp; FX$1, DataRegularSeason20242025!$E$3:$E$1315, $A2)</f>
        <v>65</v>
      </c>
      <c r="FY2">
        <f>SUMIFS(DataRegularSeason20242025!$AA$3:$AA$1315,DataRegularSeason20242025!$B$3:$B$1315, "&lt;=" &amp; FY$1, DataRegularSeason20242025!$D$3:$D$1315, $A2)+SUMIFS(DataRegularSeason20242025!$AB$3:$AB$1315,DataRegularSeason20242025!$B$3:$B$1315, "&lt;=" &amp; FY$1, DataRegularSeason20242025!$E$3:$E$1315, $A2)</f>
        <v>65</v>
      </c>
      <c r="FZ2">
        <f>SUMIFS(DataRegularSeason20242025!$AA$3:$AA$1315,DataRegularSeason20242025!$B$3:$B$1315, "&lt;=" &amp; FZ$1, DataRegularSeason20242025!$D$3:$D$1315, $A2)+SUMIFS(DataRegularSeason20242025!$AB$3:$AB$1315,DataRegularSeason20242025!$B$3:$B$1315, "&lt;=" &amp; FZ$1, DataRegularSeason20242025!$E$3:$E$1315, $A2)</f>
        <v>65</v>
      </c>
      <c r="GA2">
        <f>SUMIFS(DataRegularSeason20242025!$AA$3:$AA$1315,DataRegularSeason20242025!$B$3:$B$1315, "&lt;=" &amp; GA$1, DataRegularSeason20242025!$D$3:$D$1315, $A2)+SUMIFS(DataRegularSeason20242025!$AB$3:$AB$1315,DataRegularSeason20242025!$B$3:$B$1315, "&lt;=" &amp; GA$1, DataRegularSeason20242025!$E$3:$E$1315, $A2)</f>
        <v>65</v>
      </c>
      <c r="GB2">
        <f>SUMIFS(DataRegularSeason20242025!$AA$3:$AA$1315,DataRegularSeason20242025!$B$3:$B$1315, "&lt;=" &amp; GB$1, DataRegularSeason20242025!$D$3:$D$1315, $A2)+SUMIFS(DataRegularSeason20242025!$AB$3:$AB$1315,DataRegularSeason20242025!$B$3:$B$1315, "&lt;=" &amp; GB$1, DataRegularSeason20242025!$E$3:$E$1315, $A2)</f>
        <v>65</v>
      </c>
      <c r="GC2">
        <f>SUMIFS(DataRegularSeason20242025!$AA$3:$AA$1315,DataRegularSeason20242025!$B$3:$B$1315, "&lt;=" &amp; GC$1, DataRegularSeason20242025!$D$3:$D$1315, $A2)+SUMIFS(DataRegularSeason20242025!$AB$3:$AB$1315,DataRegularSeason20242025!$B$3:$B$1315, "&lt;=" &amp; GC$1, DataRegularSeason20242025!$E$3:$E$1315, $A2)</f>
        <v>65</v>
      </c>
      <c r="GD2">
        <f>SUMIFS(DataRegularSeason20242025!$AA$3:$AA$1315,DataRegularSeason20242025!$B$3:$B$1315, "&lt;=" &amp; GD$1, DataRegularSeason20242025!$D$3:$D$1315, $A2)+SUMIFS(DataRegularSeason20242025!$AB$3:$AB$1315,DataRegularSeason20242025!$B$3:$B$1315, "&lt;=" &amp; GD$1, DataRegularSeason20242025!$E$3:$E$1315, $A2)</f>
        <v>65</v>
      </c>
      <c r="GE2">
        <f>SUMIFS(DataRegularSeason20242025!$AA$3:$AA$1315,DataRegularSeason20242025!$B$3:$B$1315, "&lt;=" &amp; GE$1, DataRegularSeason20242025!$D$3:$D$1315, $A2)+SUMIFS(DataRegularSeason20242025!$AB$3:$AB$1315,DataRegularSeason20242025!$B$3:$B$1315, "&lt;=" &amp; GE$1, DataRegularSeason20242025!$E$3:$E$1315, $A2)</f>
        <v>65</v>
      </c>
      <c r="GF2">
        <f>SUMIFS(DataRegularSeason20242025!$AA$3:$AA$1315,DataRegularSeason20242025!$B$3:$B$1315, "&lt;=" &amp; GF$1, DataRegularSeason20242025!$D$3:$D$1315, $A2)+SUMIFS(DataRegularSeason20242025!$AB$3:$AB$1315,DataRegularSeason20242025!$B$3:$B$1315, "&lt;=" &amp; GF$1, DataRegularSeason20242025!$E$3:$E$1315, $A2)</f>
        <v>65</v>
      </c>
      <c r="GG2">
        <f>SUMIFS(DataRegularSeason20242025!$AA$3:$AA$1315,DataRegularSeason20242025!$B$3:$B$1315, "&lt;=" &amp; GG$1, DataRegularSeason20242025!$D$3:$D$1315, $A2)+SUMIFS(DataRegularSeason20242025!$AB$3:$AB$1315,DataRegularSeason20242025!$B$3:$B$1315, "&lt;=" &amp; GG$1, DataRegularSeason20242025!$E$3:$E$1315, $A2)</f>
        <v>65</v>
      </c>
      <c r="GH2">
        <f>SUMIFS(DataRegularSeason20242025!$AA$3:$AA$1315,DataRegularSeason20242025!$B$3:$B$1315, "&lt;=" &amp; GH$1, DataRegularSeason20242025!$D$3:$D$1315, $A2)+SUMIFS(DataRegularSeason20242025!$AB$3:$AB$1315,DataRegularSeason20242025!$B$3:$B$1315, "&lt;=" &amp; GH$1, DataRegularSeason20242025!$E$3:$E$1315, $A2)</f>
        <v>65</v>
      </c>
      <c r="GI2">
        <f>SUMIFS(DataRegularSeason20242025!$AA$3:$AA$1315,DataRegularSeason20242025!$B$3:$B$1315, "&lt;=" &amp; GI$1, DataRegularSeason20242025!$D$3:$D$1315, $A2)+SUMIFS(DataRegularSeason20242025!$AB$3:$AB$1315,DataRegularSeason20242025!$B$3:$B$1315, "&lt;=" &amp; GI$1, DataRegularSeason20242025!$E$3:$E$1315, $A2)</f>
        <v>65</v>
      </c>
      <c r="GJ2">
        <f>SUMIFS(DataRegularSeason20242025!$AA$3:$AA$1315,DataRegularSeason20242025!$B$3:$B$1315, "&lt;=" &amp; GJ$1, DataRegularSeason20242025!$D$3:$D$1315, $A2)+SUMIFS(DataRegularSeason20242025!$AB$3:$AB$1315,DataRegularSeason20242025!$B$3:$B$1315, "&lt;=" &amp; GJ$1, DataRegularSeason20242025!$E$3:$E$1315, $A2)</f>
        <v>65</v>
      </c>
      <c r="GK2">
        <f>SUMIFS(DataRegularSeason20242025!$AA$3:$AA$1315,DataRegularSeason20242025!$B$3:$B$1315, "&lt;=" &amp; GK$1, DataRegularSeason20242025!$D$3:$D$1315, $A2)+SUMIFS(DataRegularSeason20242025!$AB$3:$AB$1315,DataRegularSeason20242025!$B$3:$B$1315, "&lt;=" &amp; GK$1, DataRegularSeason20242025!$E$3:$E$1315, $A2)</f>
        <v>65</v>
      </c>
      <c r="GL2">
        <f>SUMIFS(DataRegularSeason20242025!$AA$3:$AA$1315,DataRegularSeason20242025!$B$3:$B$1315, "&lt;=" &amp; GL$1, DataRegularSeason20242025!$D$3:$D$1315, $A2)+SUMIFS(DataRegularSeason20242025!$AB$3:$AB$1315,DataRegularSeason20242025!$B$3:$B$1315, "&lt;=" &amp; GL$1, DataRegularSeason20242025!$E$3:$E$1315, $A2)</f>
        <v>65</v>
      </c>
      <c r="GM2">
        <f>SUMIFS(DataRegularSeason20242025!$AA$3:$AA$1315,DataRegularSeason20242025!$B$3:$B$1315, "&lt;=" &amp; GM$1, DataRegularSeason20242025!$D$3:$D$1315, $A2)+SUMIFS(DataRegularSeason20242025!$AB$3:$AB$1315,DataRegularSeason20242025!$B$3:$B$1315, "&lt;=" &amp; GM$1, DataRegularSeason20242025!$E$3:$E$1315, $A2)</f>
        <v>65</v>
      </c>
      <c r="GN2">
        <f>SUMIFS(DataRegularSeason20242025!$AA$3:$AA$1315,DataRegularSeason20242025!$B$3:$B$1315, "&lt;=" &amp; GN$1, DataRegularSeason20242025!$D$3:$D$1315, $A2)+SUMIFS(DataRegularSeason20242025!$AB$3:$AB$1315,DataRegularSeason20242025!$B$3:$B$1315, "&lt;=" &amp; GN$1, DataRegularSeason20242025!$E$3:$E$1315, $A2)</f>
        <v>65</v>
      </c>
      <c r="GO2">
        <f>SUMIFS(DataRegularSeason20242025!$AA$3:$AA$1315,DataRegularSeason20242025!$B$3:$B$1315, "&lt;=" &amp; GO$1, DataRegularSeason20242025!$D$3:$D$1315, $A2)+SUMIFS(DataRegularSeason20242025!$AB$3:$AB$1315,DataRegularSeason20242025!$B$3:$B$1315, "&lt;=" &amp; GO$1, DataRegularSeason20242025!$E$3:$E$1315, $A2)</f>
        <v>65</v>
      </c>
      <c r="GP2">
        <f>SUMIFS(DataRegularSeason20242025!$AA$3:$AA$1315,DataRegularSeason20242025!$B$3:$B$1315, "&lt;=" &amp; GP$1, DataRegularSeason20242025!$D$3:$D$1315, $A2)+SUMIFS(DataRegularSeason20242025!$AB$3:$AB$1315,DataRegularSeason20242025!$B$3:$B$1315, "&lt;=" &amp; GP$1, DataRegularSeason20242025!$E$3:$E$1315, $A2)</f>
        <v>65</v>
      </c>
      <c r="GQ2">
        <f>SUMIFS(DataRegularSeason20242025!$AA$3:$AA$1315,DataRegularSeason20242025!$B$3:$B$1315, "&lt;=" &amp; GQ$1, DataRegularSeason20242025!$D$3:$D$1315, $A2)+SUMIFS(DataRegularSeason20242025!$AB$3:$AB$1315,DataRegularSeason20242025!$B$3:$B$1315, "&lt;=" &amp; GQ$1, DataRegularSeason20242025!$E$3:$E$1315, $A2)</f>
        <v>65</v>
      </c>
      <c r="GR2">
        <f>SUMIFS(DataRegularSeason20242025!$AA$3:$AA$1315,DataRegularSeason20242025!$B$3:$B$1315, "&lt;=" &amp; GR$1, DataRegularSeason20242025!$D$3:$D$1315, $A2)+SUMIFS(DataRegularSeason20242025!$AB$3:$AB$1315,DataRegularSeason20242025!$B$3:$B$1315, "&lt;=" &amp; GR$1, DataRegularSeason20242025!$E$3:$E$1315, $A2)</f>
        <v>65</v>
      </c>
      <c r="GS2">
        <f>SUMIFS(DataRegularSeason20242025!$AA$3:$AA$1315,DataRegularSeason20242025!$B$3:$B$1315, "&lt;=" &amp; GS$1, DataRegularSeason20242025!$D$3:$D$1315, $A2)+SUMIFS(DataRegularSeason20242025!$AB$3:$AB$1315,DataRegularSeason20242025!$B$3:$B$1315, "&lt;=" &amp; GS$1, DataRegularSeason20242025!$E$3:$E$1315, $A2)</f>
        <v>65</v>
      </c>
      <c r="GT2">
        <f>SUMIFS(DataRegularSeason20242025!$AA$3:$AA$1315,DataRegularSeason20242025!$B$3:$B$1315, "&lt;=" &amp; GT$1, DataRegularSeason20242025!$D$3:$D$1315, $A2)+SUMIFS(DataRegularSeason20242025!$AB$3:$AB$1315,DataRegularSeason20242025!$B$3:$B$1315, "&lt;=" &amp; GT$1, DataRegularSeason20242025!$E$3:$E$1315, $A2)</f>
        <v>65</v>
      </c>
      <c r="GU2">
        <f>SUMIFS(DataRegularSeason20242025!$AA$3:$AA$1315,DataRegularSeason20242025!$B$3:$B$1315, "&lt;=" &amp; GU$1, DataRegularSeason20242025!$D$3:$D$1315, $A2)+SUMIFS(DataRegularSeason20242025!$AB$3:$AB$1315,DataRegularSeason20242025!$B$3:$B$1315, "&lt;=" &amp; GU$1, DataRegularSeason20242025!$E$3:$E$1315, $A2)</f>
        <v>65</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62</v>
      </c>
      <c r="DV3">
        <f>SUMIFS(DataRegularSeason20242025!$AA$3:$AA$1315,DataRegularSeason20242025!$B$3:$B$1315, "&lt;=" &amp; DV$1, DataRegularSeason20242025!$D$3:$D$1315, $A3)+SUMIFS(DataRegularSeason20242025!$AB$3:$AB$1315,DataRegularSeason20242025!$B$3:$B$1315, "&lt;=" &amp; DV$1, DataRegularSeason20242025!$E$3:$E$1315, $A3)</f>
        <v>62</v>
      </c>
      <c r="DW3">
        <f>SUMIFS(DataRegularSeason20242025!$AA$3:$AA$1315,DataRegularSeason20242025!$B$3:$B$1315, "&lt;=" &amp; DW$1, DataRegularSeason20242025!$D$3:$D$1315, $A3)+SUMIFS(DataRegularSeason20242025!$AB$3:$AB$1315,DataRegularSeason20242025!$B$3:$B$1315, "&lt;=" &amp; DW$1, DataRegularSeason20242025!$E$3:$E$1315, $A3)</f>
        <v>62</v>
      </c>
      <c r="DX3">
        <f>SUMIFS(DataRegularSeason20242025!$AA$3:$AA$1315,DataRegularSeason20242025!$B$3:$B$1315, "&lt;=" &amp; DX$1, DataRegularSeason20242025!$D$3:$D$1315, $A3)+SUMIFS(DataRegularSeason20242025!$AB$3:$AB$1315,DataRegularSeason20242025!$B$3:$B$1315, "&lt;=" &amp; DX$1, DataRegularSeason20242025!$E$3:$E$1315, $A3)</f>
        <v>62</v>
      </c>
      <c r="DY3">
        <f>SUMIFS(DataRegularSeason20242025!$AA$3:$AA$1315,DataRegularSeason20242025!$B$3:$B$1315, "&lt;=" &amp; DY$1, DataRegularSeason20242025!$D$3:$D$1315, $A3)+SUMIFS(DataRegularSeason20242025!$AB$3:$AB$1315,DataRegularSeason20242025!$B$3:$B$1315, "&lt;=" &amp; DY$1, DataRegularSeason20242025!$E$3:$E$1315, $A3)</f>
        <v>62</v>
      </c>
      <c r="DZ3">
        <f>SUMIFS(DataRegularSeason20242025!$AA$3:$AA$1315,DataRegularSeason20242025!$B$3:$B$1315, "&lt;=" &amp; DZ$1, DataRegularSeason20242025!$D$3:$D$1315, $A3)+SUMIFS(DataRegularSeason20242025!$AB$3:$AB$1315,DataRegularSeason20242025!$B$3:$B$1315, "&lt;=" &amp; DZ$1, DataRegularSeason20242025!$E$3:$E$1315, $A3)</f>
        <v>62</v>
      </c>
      <c r="EA3">
        <f>SUMIFS(DataRegularSeason20242025!$AA$3:$AA$1315,DataRegularSeason20242025!$B$3:$B$1315, "&lt;=" &amp; EA$1, DataRegularSeason20242025!$D$3:$D$1315, $A3)+SUMIFS(DataRegularSeason20242025!$AB$3:$AB$1315,DataRegularSeason20242025!$B$3:$B$1315, "&lt;=" &amp; EA$1, DataRegularSeason20242025!$E$3:$E$1315, $A3)</f>
        <v>62</v>
      </c>
      <c r="EB3">
        <f>SUMIFS(DataRegularSeason20242025!$AA$3:$AA$1315,DataRegularSeason20242025!$B$3:$B$1315, "&lt;=" &amp; EB$1, DataRegularSeason20242025!$D$3:$D$1315, $A3)+SUMIFS(DataRegularSeason20242025!$AB$3:$AB$1315,DataRegularSeason20242025!$B$3:$B$1315, "&lt;=" &amp; EB$1, DataRegularSeason20242025!$E$3:$E$1315, $A3)</f>
        <v>62</v>
      </c>
      <c r="EC3">
        <f>SUMIFS(DataRegularSeason20242025!$AA$3:$AA$1315,DataRegularSeason20242025!$B$3:$B$1315, "&lt;=" &amp; EC$1, DataRegularSeason20242025!$D$3:$D$1315, $A3)+SUMIFS(DataRegularSeason20242025!$AB$3:$AB$1315,DataRegularSeason20242025!$B$3:$B$1315, "&lt;=" &amp; EC$1, DataRegularSeason20242025!$E$3:$E$1315, $A3)</f>
        <v>62</v>
      </c>
      <c r="ED3">
        <f>SUMIFS(DataRegularSeason20242025!$AA$3:$AA$1315,DataRegularSeason20242025!$B$3:$B$1315, "&lt;=" &amp; ED$1, DataRegularSeason20242025!$D$3:$D$1315, $A3)+SUMIFS(DataRegularSeason20242025!$AB$3:$AB$1315,DataRegularSeason20242025!$B$3:$B$1315, "&lt;=" &amp; ED$1, DataRegularSeason20242025!$E$3:$E$1315, $A3)</f>
        <v>62</v>
      </c>
      <c r="EE3">
        <f>SUMIFS(DataRegularSeason20242025!$AA$3:$AA$1315,DataRegularSeason20242025!$B$3:$B$1315, "&lt;=" &amp; EE$1, DataRegularSeason20242025!$D$3:$D$1315, $A3)+SUMIFS(DataRegularSeason20242025!$AB$3:$AB$1315,DataRegularSeason20242025!$B$3:$B$1315, "&lt;=" &amp; EE$1, DataRegularSeason20242025!$E$3:$E$1315, $A3)</f>
        <v>62</v>
      </c>
      <c r="EF3">
        <f>SUMIFS(DataRegularSeason20242025!$AA$3:$AA$1315,DataRegularSeason20242025!$B$3:$B$1315, "&lt;=" &amp; EF$1, DataRegularSeason20242025!$D$3:$D$1315, $A3)+SUMIFS(DataRegularSeason20242025!$AB$3:$AB$1315,DataRegularSeason20242025!$B$3:$B$1315, "&lt;=" &amp; EF$1, DataRegularSeason20242025!$E$3:$E$1315, $A3)</f>
        <v>62</v>
      </c>
      <c r="EG3">
        <f>SUMIFS(DataRegularSeason20242025!$AA$3:$AA$1315,DataRegularSeason20242025!$B$3:$B$1315, "&lt;=" &amp; EG$1, DataRegularSeason20242025!$D$3:$D$1315, $A3)+SUMIFS(DataRegularSeason20242025!$AB$3:$AB$1315,DataRegularSeason20242025!$B$3:$B$1315, "&lt;=" &amp; EG$1, DataRegularSeason20242025!$E$3:$E$1315, $A3)</f>
        <v>62</v>
      </c>
      <c r="EH3">
        <f>SUMIFS(DataRegularSeason20242025!$AA$3:$AA$1315,DataRegularSeason20242025!$B$3:$B$1315, "&lt;=" &amp; EH$1, DataRegularSeason20242025!$D$3:$D$1315, $A3)+SUMIFS(DataRegularSeason20242025!$AB$3:$AB$1315,DataRegularSeason20242025!$B$3:$B$1315, "&lt;=" &amp; EH$1, DataRegularSeason20242025!$E$3:$E$1315, $A3)</f>
        <v>62</v>
      </c>
      <c r="EI3">
        <f>SUMIFS(DataRegularSeason20242025!$AA$3:$AA$1315,DataRegularSeason20242025!$B$3:$B$1315, "&lt;=" &amp; EI$1, DataRegularSeason20242025!$D$3:$D$1315, $A3)+SUMIFS(DataRegularSeason20242025!$AB$3:$AB$1315,DataRegularSeason20242025!$B$3:$B$1315, "&lt;=" &amp; EI$1, DataRegularSeason20242025!$E$3:$E$1315, $A3)</f>
        <v>62</v>
      </c>
      <c r="EJ3">
        <f>SUMIFS(DataRegularSeason20242025!$AA$3:$AA$1315,DataRegularSeason20242025!$B$3:$B$1315, "&lt;=" &amp; EJ$1, DataRegularSeason20242025!$D$3:$D$1315, $A3)+SUMIFS(DataRegularSeason20242025!$AB$3:$AB$1315,DataRegularSeason20242025!$B$3:$B$1315, "&lt;=" &amp; EJ$1, DataRegularSeason20242025!$E$3:$E$1315, $A3)</f>
        <v>62</v>
      </c>
      <c r="EK3">
        <f>SUMIFS(DataRegularSeason20242025!$AA$3:$AA$1315,DataRegularSeason20242025!$B$3:$B$1315, "&lt;=" &amp; EK$1, DataRegularSeason20242025!$D$3:$D$1315, $A3)+SUMIFS(DataRegularSeason20242025!$AB$3:$AB$1315,DataRegularSeason20242025!$B$3:$B$1315, "&lt;=" &amp; EK$1, DataRegularSeason20242025!$E$3:$E$1315, $A3)</f>
        <v>62</v>
      </c>
      <c r="EL3">
        <f>SUMIFS(DataRegularSeason20242025!$AA$3:$AA$1315,DataRegularSeason20242025!$B$3:$B$1315, "&lt;=" &amp; EL$1, DataRegularSeason20242025!$D$3:$D$1315, $A3)+SUMIFS(DataRegularSeason20242025!$AB$3:$AB$1315,DataRegularSeason20242025!$B$3:$B$1315, "&lt;=" &amp; EL$1, DataRegularSeason20242025!$E$3:$E$1315, $A3)</f>
        <v>62</v>
      </c>
      <c r="EM3">
        <f>SUMIFS(DataRegularSeason20242025!$AA$3:$AA$1315,DataRegularSeason20242025!$B$3:$B$1315, "&lt;=" &amp; EM$1, DataRegularSeason20242025!$D$3:$D$1315, $A3)+SUMIFS(DataRegularSeason20242025!$AB$3:$AB$1315,DataRegularSeason20242025!$B$3:$B$1315, "&lt;=" &amp; EM$1, DataRegularSeason20242025!$E$3:$E$1315, $A3)</f>
        <v>62</v>
      </c>
      <c r="EN3">
        <f>SUMIFS(DataRegularSeason20242025!$AA$3:$AA$1315,DataRegularSeason20242025!$B$3:$B$1315, "&lt;=" &amp; EN$1, DataRegularSeason20242025!$D$3:$D$1315, $A3)+SUMIFS(DataRegularSeason20242025!$AB$3:$AB$1315,DataRegularSeason20242025!$B$3:$B$1315, "&lt;=" &amp; EN$1, DataRegularSeason20242025!$E$3:$E$1315, $A3)</f>
        <v>62</v>
      </c>
      <c r="EO3">
        <f>SUMIFS(DataRegularSeason20242025!$AA$3:$AA$1315,DataRegularSeason20242025!$B$3:$B$1315, "&lt;=" &amp; EO$1, DataRegularSeason20242025!$D$3:$D$1315, $A3)+SUMIFS(DataRegularSeason20242025!$AB$3:$AB$1315,DataRegularSeason20242025!$B$3:$B$1315, "&lt;=" &amp; EO$1, DataRegularSeason20242025!$E$3:$E$1315, $A3)</f>
        <v>62</v>
      </c>
      <c r="EP3">
        <f>SUMIFS(DataRegularSeason20242025!$AA$3:$AA$1315,DataRegularSeason20242025!$B$3:$B$1315, "&lt;=" &amp; EP$1, DataRegularSeason20242025!$D$3:$D$1315, $A3)+SUMIFS(DataRegularSeason20242025!$AB$3:$AB$1315,DataRegularSeason20242025!$B$3:$B$1315, "&lt;=" &amp; EP$1, DataRegularSeason20242025!$E$3:$E$1315, $A3)</f>
        <v>62</v>
      </c>
      <c r="EQ3">
        <f>SUMIFS(DataRegularSeason20242025!$AA$3:$AA$1315,DataRegularSeason20242025!$B$3:$B$1315, "&lt;=" &amp; EQ$1, DataRegularSeason20242025!$D$3:$D$1315, $A3)+SUMIFS(DataRegularSeason20242025!$AB$3:$AB$1315,DataRegularSeason20242025!$B$3:$B$1315, "&lt;=" &amp; EQ$1, DataRegularSeason20242025!$E$3:$E$1315, $A3)</f>
        <v>62</v>
      </c>
      <c r="ER3">
        <f>SUMIFS(DataRegularSeason20242025!$AA$3:$AA$1315,DataRegularSeason20242025!$B$3:$B$1315, "&lt;=" &amp; ER$1, DataRegularSeason20242025!$D$3:$D$1315, $A3)+SUMIFS(DataRegularSeason20242025!$AB$3:$AB$1315,DataRegularSeason20242025!$B$3:$B$1315, "&lt;=" &amp; ER$1, DataRegularSeason20242025!$E$3:$E$1315, $A3)</f>
        <v>62</v>
      </c>
      <c r="ES3">
        <f>SUMIFS(DataRegularSeason20242025!$AA$3:$AA$1315,DataRegularSeason20242025!$B$3:$B$1315, "&lt;=" &amp; ES$1, DataRegularSeason20242025!$D$3:$D$1315, $A3)+SUMIFS(DataRegularSeason20242025!$AB$3:$AB$1315,DataRegularSeason20242025!$B$3:$B$1315, "&lt;=" &amp; ES$1, DataRegularSeason20242025!$E$3:$E$1315, $A3)</f>
        <v>62</v>
      </c>
      <c r="ET3">
        <f>SUMIFS(DataRegularSeason20242025!$AA$3:$AA$1315,DataRegularSeason20242025!$B$3:$B$1315, "&lt;=" &amp; ET$1, DataRegularSeason20242025!$D$3:$D$1315, $A3)+SUMIFS(DataRegularSeason20242025!$AB$3:$AB$1315,DataRegularSeason20242025!$B$3:$B$1315, "&lt;=" &amp; ET$1, DataRegularSeason20242025!$E$3:$E$1315, $A3)</f>
        <v>62</v>
      </c>
      <c r="EU3">
        <f>SUMIFS(DataRegularSeason20242025!$AA$3:$AA$1315,DataRegularSeason20242025!$B$3:$B$1315, "&lt;=" &amp; EU$1, DataRegularSeason20242025!$D$3:$D$1315, $A3)+SUMIFS(DataRegularSeason20242025!$AB$3:$AB$1315,DataRegularSeason20242025!$B$3:$B$1315, "&lt;=" &amp; EU$1, DataRegularSeason20242025!$E$3:$E$1315, $A3)</f>
        <v>62</v>
      </c>
      <c r="EV3">
        <f>SUMIFS(DataRegularSeason20242025!$AA$3:$AA$1315,DataRegularSeason20242025!$B$3:$B$1315, "&lt;=" &amp; EV$1, DataRegularSeason20242025!$D$3:$D$1315, $A3)+SUMIFS(DataRegularSeason20242025!$AB$3:$AB$1315,DataRegularSeason20242025!$B$3:$B$1315, "&lt;=" &amp; EV$1, DataRegularSeason20242025!$E$3:$E$1315, $A3)</f>
        <v>62</v>
      </c>
      <c r="EW3">
        <f>SUMIFS(DataRegularSeason20242025!$AA$3:$AA$1315,DataRegularSeason20242025!$B$3:$B$1315, "&lt;=" &amp; EW$1, DataRegularSeason20242025!$D$3:$D$1315, $A3)+SUMIFS(DataRegularSeason20242025!$AB$3:$AB$1315,DataRegularSeason20242025!$B$3:$B$1315, "&lt;=" &amp; EW$1, DataRegularSeason20242025!$E$3:$E$1315, $A3)</f>
        <v>62</v>
      </c>
      <c r="EX3">
        <f>SUMIFS(DataRegularSeason20242025!$AA$3:$AA$1315,DataRegularSeason20242025!$B$3:$B$1315, "&lt;=" &amp; EX$1, DataRegularSeason20242025!$D$3:$D$1315, $A3)+SUMIFS(DataRegularSeason20242025!$AB$3:$AB$1315,DataRegularSeason20242025!$B$3:$B$1315, "&lt;=" &amp; EX$1, DataRegularSeason20242025!$E$3:$E$1315, $A3)</f>
        <v>62</v>
      </c>
      <c r="EY3">
        <f>SUMIFS(DataRegularSeason20242025!$AA$3:$AA$1315,DataRegularSeason20242025!$B$3:$B$1315, "&lt;=" &amp; EY$1, DataRegularSeason20242025!$D$3:$D$1315, $A3)+SUMIFS(DataRegularSeason20242025!$AB$3:$AB$1315,DataRegularSeason20242025!$B$3:$B$1315, "&lt;=" &amp; EY$1, DataRegularSeason20242025!$E$3:$E$1315, $A3)</f>
        <v>62</v>
      </c>
      <c r="EZ3">
        <f>SUMIFS(DataRegularSeason20242025!$AA$3:$AA$1315,DataRegularSeason20242025!$B$3:$B$1315, "&lt;=" &amp; EZ$1, DataRegularSeason20242025!$D$3:$D$1315, $A3)+SUMIFS(DataRegularSeason20242025!$AB$3:$AB$1315,DataRegularSeason20242025!$B$3:$B$1315, "&lt;=" &amp; EZ$1, DataRegularSeason20242025!$E$3:$E$1315, $A3)</f>
        <v>62</v>
      </c>
      <c r="FA3">
        <f>SUMIFS(DataRegularSeason20242025!$AA$3:$AA$1315,DataRegularSeason20242025!$B$3:$B$1315, "&lt;=" &amp; FA$1, DataRegularSeason20242025!$D$3:$D$1315, $A3)+SUMIFS(DataRegularSeason20242025!$AB$3:$AB$1315,DataRegularSeason20242025!$B$3:$B$1315, "&lt;=" &amp; FA$1, DataRegularSeason20242025!$E$3:$E$1315, $A3)</f>
        <v>62</v>
      </c>
      <c r="FB3">
        <f>SUMIFS(DataRegularSeason20242025!$AA$3:$AA$1315,DataRegularSeason20242025!$B$3:$B$1315, "&lt;=" &amp; FB$1, DataRegularSeason20242025!$D$3:$D$1315, $A3)+SUMIFS(DataRegularSeason20242025!$AB$3:$AB$1315,DataRegularSeason20242025!$B$3:$B$1315, "&lt;=" &amp; FB$1, DataRegularSeason20242025!$E$3:$E$1315, $A3)</f>
        <v>62</v>
      </c>
      <c r="FC3">
        <f>SUMIFS(DataRegularSeason20242025!$AA$3:$AA$1315,DataRegularSeason20242025!$B$3:$B$1315, "&lt;=" &amp; FC$1, DataRegularSeason20242025!$D$3:$D$1315, $A3)+SUMIFS(DataRegularSeason20242025!$AB$3:$AB$1315,DataRegularSeason20242025!$B$3:$B$1315, "&lt;=" &amp; FC$1, DataRegularSeason20242025!$E$3:$E$1315, $A3)</f>
        <v>62</v>
      </c>
      <c r="FD3">
        <f>SUMIFS(DataRegularSeason20242025!$AA$3:$AA$1315,DataRegularSeason20242025!$B$3:$B$1315, "&lt;=" &amp; FD$1, DataRegularSeason20242025!$D$3:$D$1315, $A3)+SUMIFS(DataRegularSeason20242025!$AB$3:$AB$1315,DataRegularSeason20242025!$B$3:$B$1315, "&lt;=" &amp; FD$1, DataRegularSeason20242025!$E$3:$E$1315, $A3)</f>
        <v>62</v>
      </c>
      <c r="FE3">
        <f>SUMIFS(DataRegularSeason20242025!$AA$3:$AA$1315,DataRegularSeason20242025!$B$3:$B$1315, "&lt;=" &amp; FE$1, DataRegularSeason20242025!$D$3:$D$1315, $A3)+SUMIFS(DataRegularSeason20242025!$AB$3:$AB$1315,DataRegularSeason20242025!$B$3:$B$1315, "&lt;=" &amp; FE$1, DataRegularSeason20242025!$E$3:$E$1315, $A3)</f>
        <v>62</v>
      </c>
      <c r="FF3">
        <f>SUMIFS(DataRegularSeason20242025!$AA$3:$AA$1315,DataRegularSeason20242025!$B$3:$B$1315, "&lt;=" &amp; FF$1, DataRegularSeason20242025!$D$3:$D$1315, $A3)+SUMIFS(DataRegularSeason20242025!$AB$3:$AB$1315,DataRegularSeason20242025!$B$3:$B$1315, "&lt;=" &amp; FF$1, DataRegularSeason20242025!$E$3:$E$1315, $A3)</f>
        <v>62</v>
      </c>
      <c r="FG3">
        <f>SUMIFS(DataRegularSeason20242025!$AA$3:$AA$1315,DataRegularSeason20242025!$B$3:$B$1315, "&lt;=" &amp; FG$1, DataRegularSeason20242025!$D$3:$D$1315, $A3)+SUMIFS(DataRegularSeason20242025!$AB$3:$AB$1315,DataRegularSeason20242025!$B$3:$B$1315, "&lt;=" &amp; FG$1, DataRegularSeason20242025!$E$3:$E$1315, $A3)</f>
        <v>62</v>
      </c>
      <c r="FH3">
        <f>SUMIFS(DataRegularSeason20242025!$AA$3:$AA$1315,DataRegularSeason20242025!$B$3:$B$1315, "&lt;=" &amp; FH$1, DataRegularSeason20242025!$D$3:$D$1315, $A3)+SUMIFS(DataRegularSeason20242025!$AB$3:$AB$1315,DataRegularSeason20242025!$B$3:$B$1315, "&lt;=" &amp; FH$1, DataRegularSeason20242025!$E$3:$E$1315, $A3)</f>
        <v>62</v>
      </c>
      <c r="FI3">
        <f>SUMIFS(DataRegularSeason20242025!$AA$3:$AA$1315,DataRegularSeason20242025!$B$3:$B$1315, "&lt;=" &amp; FI$1, DataRegularSeason20242025!$D$3:$D$1315, $A3)+SUMIFS(DataRegularSeason20242025!$AB$3:$AB$1315,DataRegularSeason20242025!$B$3:$B$1315, "&lt;=" &amp; FI$1, DataRegularSeason20242025!$E$3:$E$1315, $A3)</f>
        <v>62</v>
      </c>
      <c r="FJ3">
        <f>SUMIFS(DataRegularSeason20242025!$AA$3:$AA$1315,DataRegularSeason20242025!$B$3:$B$1315, "&lt;=" &amp; FJ$1, DataRegularSeason20242025!$D$3:$D$1315, $A3)+SUMIFS(DataRegularSeason20242025!$AB$3:$AB$1315,DataRegularSeason20242025!$B$3:$B$1315, "&lt;=" &amp; FJ$1, DataRegularSeason20242025!$E$3:$E$1315, $A3)</f>
        <v>62</v>
      </c>
      <c r="FK3">
        <f>SUMIFS(DataRegularSeason20242025!$AA$3:$AA$1315,DataRegularSeason20242025!$B$3:$B$1315, "&lt;=" &amp; FK$1, DataRegularSeason20242025!$D$3:$D$1315, $A3)+SUMIFS(DataRegularSeason20242025!$AB$3:$AB$1315,DataRegularSeason20242025!$B$3:$B$1315, "&lt;=" &amp; FK$1, DataRegularSeason20242025!$E$3:$E$1315, $A3)</f>
        <v>62</v>
      </c>
      <c r="FL3">
        <f>SUMIFS(DataRegularSeason20242025!$AA$3:$AA$1315,DataRegularSeason20242025!$B$3:$B$1315, "&lt;=" &amp; FL$1, DataRegularSeason20242025!$D$3:$D$1315, $A3)+SUMIFS(DataRegularSeason20242025!$AB$3:$AB$1315,DataRegularSeason20242025!$B$3:$B$1315, "&lt;=" &amp; FL$1, DataRegularSeason20242025!$E$3:$E$1315, $A3)</f>
        <v>62</v>
      </c>
      <c r="FM3">
        <f>SUMIFS(DataRegularSeason20242025!$AA$3:$AA$1315,DataRegularSeason20242025!$B$3:$B$1315, "&lt;=" &amp; FM$1, DataRegularSeason20242025!$D$3:$D$1315, $A3)+SUMIFS(DataRegularSeason20242025!$AB$3:$AB$1315,DataRegularSeason20242025!$B$3:$B$1315, "&lt;=" &amp; FM$1, DataRegularSeason20242025!$E$3:$E$1315, $A3)</f>
        <v>62</v>
      </c>
      <c r="FN3">
        <f>SUMIFS(DataRegularSeason20242025!$AA$3:$AA$1315,DataRegularSeason20242025!$B$3:$B$1315, "&lt;=" &amp; FN$1, DataRegularSeason20242025!$D$3:$D$1315, $A3)+SUMIFS(DataRegularSeason20242025!$AB$3:$AB$1315,DataRegularSeason20242025!$B$3:$B$1315, "&lt;=" &amp; FN$1, DataRegularSeason20242025!$E$3:$E$1315, $A3)</f>
        <v>62</v>
      </c>
      <c r="FO3">
        <f>SUMIFS(DataRegularSeason20242025!$AA$3:$AA$1315,DataRegularSeason20242025!$B$3:$B$1315, "&lt;=" &amp; FO$1, DataRegularSeason20242025!$D$3:$D$1315, $A3)+SUMIFS(DataRegularSeason20242025!$AB$3:$AB$1315,DataRegularSeason20242025!$B$3:$B$1315, "&lt;=" &amp; FO$1, DataRegularSeason20242025!$E$3:$E$1315, $A3)</f>
        <v>62</v>
      </c>
      <c r="FP3">
        <f>SUMIFS(DataRegularSeason20242025!$AA$3:$AA$1315,DataRegularSeason20242025!$B$3:$B$1315, "&lt;=" &amp; FP$1, DataRegularSeason20242025!$D$3:$D$1315, $A3)+SUMIFS(DataRegularSeason20242025!$AB$3:$AB$1315,DataRegularSeason20242025!$B$3:$B$1315, "&lt;=" &amp; FP$1, DataRegularSeason20242025!$E$3:$E$1315, $A3)</f>
        <v>62</v>
      </c>
      <c r="FQ3">
        <f>SUMIFS(DataRegularSeason20242025!$AA$3:$AA$1315,DataRegularSeason20242025!$B$3:$B$1315, "&lt;=" &amp; FQ$1, DataRegularSeason20242025!$D$3:$D$1315, $A3)+SUMIFS(DataRegularSeason20242025!$AB$3:$AB$1315,DataRegularSeason20242025!$B$3:$B$1315, "&lt;=" &amp; FQ$1, DataRegularSeason20242025!$E$3:$E$1315, $A3)</f>
        <v>62</v>
      </c>
      <c r="FR3">
        <f>SUMIFS(DataRegularSeason20242025!$AA$3:$AA$1315,DataRegularSeason20242025!$B$3:$B$1315, "&lt;=" &amp; FR$1, DataRegularSeason20242025!$D$3:$D$1315, $A3)+SUMIFS(DataRegularSeason20242025!$AB$3:$AB$1315,DataRegularSeason20242025!$B$3:$B$1315, "&lt;=" &amp; FR$1, DataRegularSeason20242025!$E$3:$E$1315, $A3)</f>
        <v>62</v>
      </c>
      <c r="FS3">
        <f>SUMIFS(DataRegularSeason20242025!$AA$3:$AA$1315,DataRegularSeason20242025!$B$3:$B$1315, "&lt;=" &amp; FS$1, DataRegularSeason20242025!$D$3:$D$1315, $A3)+SUMIFS(DataRegularSeason20242025!$AB$3:$AB$1315,DataRegularSeason20242025!$B$3:$B$1315, "&lt;=" &amp; FS$1, DataRegularSeason20242025!$E$3:$E$1315, $A3)</f>
        <v>62</v>
      </c>
      <c r="FT3">
        <f>SUMIFS(DataRegularSeason20242025!$AA$3:$AA$1315,DataRegularSeason20242025!$B$3:$B$1315, "&lt;=" &amp; FT$1, DataRegularSeason20242025!$D$3:$D$1315, $A3)+SUMIFS(DataRegularSeason20242025!$AB$3:$AB$1315,DataRegularSeason20242025!$B$3:$B$1315, "&lt;=" &amp; FT$1, DataRegularSeason20242025!$E$3:$E$1315, $A3)</f>
        <v>62</v>
      </c>
      <c r="FU3">
        <f>SUMIFS(DataRegularSeason20242025!$AA$3:$AA$1315,DataRegularSeason20242025!$B$3:$B$1315, "&lt;=" &amp; FU$1, DataRegularSeason20242025!$D$3:$D$1315, $A3)+SUMIFS(DataRegularSeason20242025!$AB$3:$AB$1315,DataRegularSeason20242025!$B$3:$B$1315, "&lt;=" &amp; FU$1, DataRegularSeason20242025!$E$3:$E$1315, $A3)</f>
        <v>62</v>
      </c>
      <c r="FV3">
        <f>SUMIFS(DataRegularSeason20242025!$AA$3:$AA$1315,DataRegularSeason20242025!$B$3:$B$1315, "&lt;=" &amp; FV$1, DataRegularSeason20242025!$D$3:$D$1315, $A3)+SUMIFS(DataRegularSeason20242025!$AB$3:$AB$1315,DataRegularSeason20242025!$B$3:$B$1315, "&lt;=" &amp; FV$1, DataRegularSeason20242025!$E$3:$E$1315, $A3)</f>
        <v>62</v>
      </c>
      <c r="FW3">
        <f>SUMIFS(DataRegularSeason20242025!$AA$3:$AA$1315,DataRegularSeason20242025!$B$3:$B$1315, "&lt;=" &amp; FW$1, DataRegularSeason20242025!$D$3:$D$1315, $A3)+SUMIFS(DataRegularSeason20242025!$AB$3:$AB$1315,DataRegularSeason20242025!$B$3:$B$1315, "&lt;=" &amp; FW$1, DataRegularSeason20242025!$E$3:$E$1315, $A3)</f>
        <v>62</v>
      </c>
      <c r="FX3">
        <f>SUMIFS(DataRegularSeason20242025!$AA$3:$AA$1315,DataRegularSeason20242025!$B$3:$B$1315, "&lt;=" &amp; FX$1, DataRegularSeason20242025!$D$3:$D$1315, $A3)+SUMIFS(DataRegularSeason20242025!$AB$3:$AB$1315,DataRegularSeason20242025!$B$3:$B$1315, "&lt;=" &amp; FX$1, DataRegularSeason20242025!$E$3:$E$1315, $A3)</f>
        <v>62</v>
      </c>
      <c r="FY3">
        <f>SUMIFS(DataRegularSeason20242025!$AA$3:$AA$1315,DataRegularSeason20242025!$B$3:$B$1315, "&lt;=" &amp; FY$1, DataRegularSeason20242025!$D$3:$D$1315, $A3)+SUMIFS(DataRegularSeason20242025!$AB$3:$AB$1315,DataRegularSeason20242025!$B$3:$B$1315, "&lt;=" &amp; FY$1, DataRegularSeason20242025!$E$3:$E$1315, $A3)</f>
        <v>62</v>
      </c>
      <c r="FZ3">
        <f>SUMIFS(DataRegularSeason20242025!$AA$3:$AA$1315,DataRegularSeason20242025!$B$3:$B$1315, "&lt;=" &amp; FZ$1, DataRegularSeason20242025!$D$3:$D$1315, $A3)+SUMIFS(DataRegularSeason20242025!$AB$3:$AB$1315,DataRegularSeason20242025!$B$3:$B$1315, "&lt;=" &amp; FZ$1, DataRegularSeason20242025!$E$3:$E$1315, $A3)</f>
        <v>62</v>
      </c>
      <c r="GA3">
        <f>SUMIFS(DataRegularSeason20242025!$AA$3:$AA$1315,DataRegularSeason20242025!$B$3:$B$1315, "&lt;=" &amp; GA$1, DataRegularSeason20242025!$D$3:$D$1315, $A3)+SUMIFS(DataRegularSeason20242025!$AB$3:$AB$1315,DataRegularSeason20242025!$B$3:$B$1315, "&lt;=" &amp; GA$1, DataRegularSeason20242025!$E$3:$E$1315, $A3)</f>
        <v>62</v>
      </c>
      <c r="GB3">
        <f>SUMIFS(DataRegularSeason20242025!$AA$3:$AA$1315,DataRegularSeason20242025!$B$3:$B$1315, "&lt;=" &amp; GB$1, DataRegularSeason20242025!$D$3:$D$1315, $A3)+SUMIFS(DataRegularSeason20242025!$AB$3:$AB$1315,DataRegularSeason20242025!$B$3:$B$1315, "&lt;=" &amp; GB$1, DataRegularSeason20242025!$E$3:$E$1315, $A3)</f>
        <v>62</v>
      </c>
      <c r="GC3">
        <f>SUMIFS(DataRegularSeason20242025!$AA$3:$AA$1315,DataRegularSeason20242025!$B$3:$B$1315, "&lt;=" &amp; GC$1, DataRegularSeason20242025!$D$3:$D$1315, $A3)+SUMIFS(DataRegularSeason20242025!$AB$3:$AB$1315,DataRegularSeason20242025!$B$3:$B$1315, "&lt;=" &amp; GC$1, DataRegularSeason20242025!$E$3:$E$1315, $A3)</f>
        <v>62</v>
      </c>
      <c r="GD3">
        <f>SUMIFS(DataRegularSeason20242025!$AA$3:$AA$1315,DataRegularSeason20242025!$B$3:$B$1315, "&lt;=" &amp; GD$1, DataRegularSeason20242025!$D$3:$D$1315, $A3)+SUMIFS(DataRegularSeason20242025!$AB$3:$AB$1315,DataRegularSeason20242025!$B$3:$B$1315, "&lt;=" &amp; GD$1, DataRegularSeason20242025!$E$3:$E$1315, $A3)</f>
        <v>62</v>
      </c>
      <c r="GE3">
        <f>SUMIFS(DataRegularSeason20242025!$AA$3:$AA$1315,DataRegularSeason20242025!$B$3:$B$1315, "&lt;=" &amp; GE$1, DataRegularSeason20242025!$D$3:$D$1315, $A3)+SUMIFS(DataRegularSeason20242025!$AB$3:$AB$1315,DataRegularSeason20242025!$B$3:$B$1315, "&lt;=" &amp; GE$1, DataRegularSeason20242025!$E$3:$E$1315, $A3)</f>
        <v>62</v>
      </c>
      <c r="GF3">
        <f>SUMIFS(DataRegularSeason20242025!$AA$3:$AA$1315,DataRegularSeason20242025!$B$3:$B$1315, "&lt;=" &amp; GF$1, DataRegularSeason20242025!$D$3:$D$1315, $A3)+SUMIFS(DataRegularSeason20242025!$AB$3:$AB$1315,DataRegularSeason20242025!$B$3:$B$1315, "&lt;=" &amp; GF$1, DataRegularSeason20242025!$E$3:$E$1315, $A3)</f>
        <v>62</v>
      </c>
      <c r="GG3">
        <f>SUMIFS(DataRegularSeason20242025!$AA$3:$AA$1315,DataRegularSeason20242025!$B$3:$B$1315, "&lt;=" &amp; GG$1, DataRegularSeason20242025!$D$3:$D$1315, $A3)+SUMIFS(DataRegularSeason20242025!$AB$3:$AB$1315,DataRegularSeason20242025!$B$3:$B$1315, "&lt;=" &amp; GG$1, DataRegularSeason20242025!$E$3:$E$1315, $A3)</f>
        <v>62</v>
      </c>
      <c r="GH3">
        <f>SUMIFS(DataRegularSeason20242025!$AA$3:$AA$1315,DataRegularSeason20242025!$B$3:$B$1315, "&lt;=" &amp; GH$1, DataRegularSeason20242025!$D$3:$D$1315, $A3)+SUMIFS(DataRegularSeason20242025!$AB$3:$AB$1315,DataRegularSeason20242025!$B$3:$B$1315, "&lt;=" &amp; GH$1, DataRegularSeason20242025!$E$3:$E$1315, $A3)</f>
        <v>62</v>
      </c>
      <c r="GI3">
        <f>SUMIFS(DataRegularSeason20242025!$AA$3:$AA$1315,DataRegularSeason20242025!$B$3:$B$1315, "&lt;=" &amp; GI$1, DataRegularSeason20242025!$D$3:$D$1315, $A3)+SUMIFS(DataRegularSeason20242025!$AB$3:$AB$1315,DataRegularSeason20242025!$B$3:$B$1315, "&lt;=" &amp; GI$1, DataRegularSeason20242025!$E$3:$E$1315, $A3)</f>
        <v>62</v>
      </c>
      <c r="GJ3">
        <f>SUMIFS(DataRegularSeason20242025!$AA$3:$AA$1315,DataRegularSeason20242025!$B$3:$B$1315, "&lt;=" &amp; GJ$1, DataRegularSeason20242025!$D$3:$D$1315, $A3)+SUMIFS(DataRegularSeason20242025!$AB$3:$AB$1315,DataRegularSeason20242025!$B$3:$B$1315, "&lt;=" &amp; GJ$1, DataRegularSeason20242025!$E$3:$E$1315, $A3)</f>
        <v>62</v>
      </c>
      <c r="GK3">
        <f>SUMIFS(DataRegularSeason20242025!$AA$3:$AA$1315,DataRegularSeason20242025!$B$3:$B$1315, "&lt;=" &amp; GK$1, DataRegularSeason20242025!$D$3:$D$1315, $A3)+SUMIFS(DataRegularSeason20242025!$AB$3:$AB$1315,DataRegularSeason20242025!$B$3:$B$1315, "&lt;=" &amp; GK$1, DataRegularSeason20242025!$E$3:$E$1315, $A3)</f>
        <v>62</v>
      </c>
      <c r="GL3">
        <f>SUMIFS(DataRegularSeason20242025!$AA$3:$AA$1315,DataRegularSeason20242025!$B$3:$B$1315, "&lt;=" &amp; GL$1, DataRegularSeason20242025!$D$3:$D$1315, $A3)+SUMIFS(DataRegularSeason20242025!$AB$3:$AB$1315,DataRegularSeason20242025!$B$3:$B$1315, "&lt;=" &amp; GL$1, DataRegularSeason20242025!$E$3:$E$1315, $A3)</f>
        <v>62</v>
      </c>
      <c r="GM3">
        <f>SUMIFS(DataRegularSeason20242025!$AA$3:$AA$1315,DataRegularSeason20242025!$B$3:$B$1315, "&lt;=" &amp; GM$1, DataRegularSeason20242025!$D$3:$D$1315, $A3)+SUMIFS(DataRegularSeason20242025!$AB$3:$AB$1315,DataRegularSeason20242025!$B$3:$B$1315, "&lt;=" &amp; GM$1, DataRegularSeason20242025!$E$3:$E$1315, $A3)</f>
        <v>62</v>
      </c>
      <c r="GN3">
        <f>SUMIFS(DataRegularSeason20242025!$AA$3:$AA$1315,DataRegularSeason20242025!$B$3:$B$1315, "&lt;=" &amp; GN$1, DataRegularSeason20242025!$D$3:$D$1315, $A3)+SUMIFS(DataRegularSeason20242025!$AB$3:$AB$1315,DataRegularSeason20242025!$B$3:$B$1315, "&lt;=" &amp; GN$1, DataRegularSeason20242025!$E$3:$E$1315, $A3)</f>
        <v>62</v>
      </c>
      <c r="GO3">
        <f>SUMIFS(DataRegularSeason20242025!$AA$3:$AA$1315,DataRegularSeason20242025!$B$3:$B$1315, "&lt;=" &amp; GO$1, DataRegularSeason20242025!$D$3:$D$1315, $A3)+SUMIFS(DataRegularSeason20242025!$AB$3:$AB$1315,DataRegularSeason20242025!$B$3:$B$1315, "&lt;=" &amp; GO$1, DataRegularSeason20242025!$E$3:$E$1315, $A3)</f>
        <v>62</v>
      </c>
      <c r="GP3">
        <f>SUMIFS(DataRegularSeason20242025!$AA$3:$AA$1315,DataRegularSeason20242025!$B$3:$B$1315, "&lt;=" &amp; GP$1, DataRegularSeason20242025!$D$3:$D$1315, $A3)+SUMIFS(DataRegularSeason20242025!$AB$3:$AB$1315,DataRegularSeason20242025!$B$3:$B$1315, "&lt;=" &amp; GP$1, DataRegularSeason20242025!$E$3:$E$1315, $A3)</f>
        <v>62</v>
      </c>
      <c r="GQ3">
        <f>SUMIFS(DataRegularSeason20242025!$AA$3:$AA$1315,DataRegularSeason20242025!$B$3:$B$1315, "&lt;=" &amp; GQ$1, DataRegularSeason20242025!$D$3:$D$1315, $A3)+SUMIFS(DataRegularSeason20242025!$AB$3:$AB$1315,DataRegularSeason20242025!$B$3:$B$1315, "&lt;=" &amp; GQ$1, DataRegularSeason20242025!$E$3:$E$1315, $A3)</f>
        <v>62</v>
      </c>
      <c r="GR3">
        <f>SUMIFS(DataRegularSeason20242025!$AA$3:$AA$1315,DataRegularSeason20242025!$B$3:$B$1315, "&lt;=" &amp; GR$1, DataRegularSeason20242025!$D$3:$D$1315, $A3)+SUMIFS(DataRegularSeason20242025!$AB$3:$AB$1315,DataRegularSeason20242025!$B$3:$B$1315, "&lt;=" &amp; GR$1, DataRegularSeason20242025!$E$3:$E$1315, $A3)</f>
        <v>62</v>
      </c>
      <c r="GS3">
        <f>SUMIFS(DataRegularSeason20242025!$AA$3:$AA$1315,DataRegularSeason20242025!$B$3:$B$1315, "&lt;=" &amp; GS$1, DataRegularSeason20242025!$D$3:$D$1315, $A3)+SUMIFS(DataRegularSeason20242025!$AB$3:$AB$1315,DataRegularSeason20242025!$B$3:$B$1315, "&lt;=" &amp; GS$1, DataRegularSeason20242025!$E$3:$E$1315, $A3)</f>
        <v>62</v>
      </c>
      <c r="GT3">
        <f>SUMIFS(DataRegularSeason20242025!$AA$3:$AA$1315,DataRegularSeason20242025!$B$3:$B$1315, "&lt;=" &amp; GT$1, DataRegularSeason20242025!$D$3:$D$1315, $A3)+SUMIFS(DataRegularSeason20242025!$AB$3:$AB$1315,DataRegularSeason20242025!$B$3:$B$1315, "&lt;=" &amp; GT$1, DataRegularSeason20242025!$E$3:$E$1315, $A3)</f>
        <v>62</v>
      </c>
      <c r="GU3">
        <f>SUMIFS(DataRegularSeason20242025!$AA$3:$AA$1315,DataRegularSeason20242025!$B$3:$B$1315, "&lt;=" &amp; GU$1, DataRegularSeason20242025!$D$3:$D$1315, $A3)+SUMIFS(DataRegularSeason20242025!$AB$3:$AB$1315,DataRegularSeason20242025!$B$3:$B$1315, "&lt;=" &amp; GU$1, DataRegularSeason20242025!$E$3:$E$1315, $A3)</f>
        <v>62</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60</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60</v>
      </c>
      <c r="EA4">
        <f>SUMIFS(DataRegularSeason20242025!$AA$3:$AA$1315,DataRegularSeason20242025!$B$3:$B$1315, "&lt;=" &amp; EA$1, DataRegularSeason20242025!$D$3:$D$1315, $A4)+SUMIFS(DataRegularSeason20242025!$AB$3:$AB$1315,DataRegularSeason20242025!$B$3:$B$1315, "&lt;=" &amp; EA$1, DataRegularSeason20242025!$E$3:$E$1315, $A4)</f>
        <v>60</v>
      </c>
      <c r="EB4">
        <f>SUMIFS(DataRegularSeason20242025!$AA$3:$AA$1315,DataRegularSeason20242025!$B$3:$B$1315, "&lt;=" &amp; EB$1, DataRegularSeason20242025!$D$3:$D$1315, $A4)+SUMIFS(DataRegularSeason20242025!$AB$3:$AB$1315,DataRegularSeason20242025!$B$3:$B$1315, "&lt;=" &amp; EB$1, DataRegularSeason20242025!$E$3:$E$1315, $A4)</f>
        <v>60</v>
      </c>
      <c r="EC4">
        <f>SUMIFS(DataRegularSeason20242025!$AA$3:$AA$1315,DataRegularSeason20242025!$B$3:$B$1315, "&lt;=" &amp; EC$1, DataRegularSeason20242025!$D$3:$D$1315, $A4)+SUMIFS(DataRegularSeason20242025!$AB$3:$AB$1315,DataRegularSeason20242025!$B$3:$B$1315, "&lt;=" &amp; EC$1, DataRegularSeason20242025!$E$3:$E$1315, $A4)</f>
        <v>60</v>
      </c>
      <c r="ED4">
        <f>SUMIFS(DataRegularSeason20242025!$AA$3:$AA$1315,DataRegularSeason20242025!$B$3:$B$1315, "&lt;=" &amp; ED$1, DataRegularSeason20242025!$D$3:$D$1315, $A4)+SUMIFS(DataRegularSeason20242025!$AB$3:$AB$1315,DataRegularSeason20242025!$B$3:$B$1315, "&lt;=" &amp; ED$1, DataRegularSeason20242025!$E$3:$E$1315, $A4)</f>
        <v>60</v>
      </c>
      <c r="EE4">
        <f>SUMIFS(DataRegularSeason20242025!$AA$3:$AA$1315,DataRegularSeason20242025!$B$3:$B$1315, "&lt;=" &amp; EE$1, DataRegularSeason20242025!$D$3:$D$1315, $A4)+SUMIFS(DataRegularSeason20242025!$AB$3:$AB$1315,DataRegularSeason20242025!$B$3:$B$1315, "&lt;=" &amp; EE$1, DataRegularSeason20242025!$E$3:$E$1315, $A4)</f>
        <v>60</v>
      </c>
      <c r="EF4">
        <f>SUMIFS(DataRegularSeason20242025!$AA$3:$AA$1315,DataRegularSeason20242025!$B$3:$B$1315, "&lt;=" &amp; EF$1, DataRegularSeason20242025!$D$3:$D$1315, $A4)+SUMIFS(DataRegularSeason20242025!$AB$3:$AB$1315,DataRegularSeason20242025!$B$3:$B$1315, "&lt;=" &amp; EF$1, DataRegularSeason20242025!$E$3:$E$1315, $A4)</f>
        <v>60</v>
      </c>
      <c r="EG4">
        <f>SUMIFS(DataRegularSeason20242025!$AA$3:$AA$1315,DataRegularSeason20242025!$B$3:$B$1315, "&lt;=" &amp; EG$1, DataRegularSeason20242025!$D$3:$D$1315, $A4)+SUMIFS(DataRegularSeason20242025!$AB$3:$AB$1315,DataRegularSeason20242025!$B$3:$B$1315, "&lt;=" &amp; EG$1, DataRegularSeason20242025!$E$3:$E$1315, $A4)</f>
        <v>60</v>
      </c>
      <c r="EH4">
        <f>SUMIFS(DataRegularSeason20242025!$AA$3:$AA$1315,DataRegularSeason20242025!$B$3:$B$1315, "&lt;=" &amp; EH$1, DataRegularSeason20242025!$D$3:$D$1315, $A4)+SUMIFS(DataRegularSeason20242025!$AB$3:$AB$1315,DataRegularSeason20242025!$B$3:$B$1315, "&lt;=" &amp; EH$1, DataRegularSeason20242025!$E$3:$E$1315, $A4)</f>
        <v>60</v>
      </c>
      <c r="EI4">
        <f>SUMIFS(DataRegularSeason20242025!$AA$3:$AA$1315,DataRegularSeason20242025!$B$3:$B$1315, "&lt;=" &amp; EI$1, DataRegularSeason20242025!$D$3:$D$1315, $A4)+SUMIFS(DataRegularSeason20242025!$AB$3:$AB$1315,DataRegularSeason20242025!$B$3:$B$1315, "&lt;=" &amp; EI$1, DataRegularSeason20242025!$E$3:$E$1315, $A4)</f>
        <v>60</v>
      </c>
      <c r="EJ4">
        <f>SUMIFS(DataRegularSeason20242025!$AA$3:$AA$1315,DataRegularSeason20242025!$B$3:$B$1315, "&lt;=" &amp; EJ$1, DataRegularSeason20242025!$D$3:$D$1315, $A4)+SUMIFS(DataRegularSeason20242025!$AB$3:$AB$1315,DataRegularSeason20242025!$B$3:$B$1315, "&lt;=" &amp; EJ$1, DataRegularSeason20242025!$E$3:$E$1315, $A4)</f>
        <v>60</v>
      </c>
      <c r="EK4">
        <f>SUMIFS(DataRegularSeason20242025!$AA$3:$AA$1315,DataRegularSeason20242025!$B$3:$B$1315, "&lt;=" &amp; EK$1, DataRegularSeason20242025!$D$3:$D$1315, $A4)+SUMIFS(DataRegularSeason20242025!$AB$3:$AB$1315,DataRegularSeason20242025!$B$3:$B$1315, "&lt;=" &amp; EK$1, DataRegularSeason20242025!$E$3:$E$1315, $A4)</f>
        <v>60</v>
      </c>
      <c r="EL4">
        <f>SUMIFS(DataRegularSeason20242025!$AA$3:$AA$1315,DataRegularSeason20242025!$B$3:$B$1315, "&lt;=" &amp; EL$1, DataRegularSeason20242025!$D$3:$D$1315, $A4)+SUMIFS(DataRegularSeason20242025!$AB$3:$AB$1315,DataRegularSeason20242025!$B$3:$B$1315, "&lt;=" &amp; EL$1, DataRegularSeason20242025!$E$3:$E$1315, $A4)</f>
        <v>60</v>
      </c>
      <c r="EM4">
        <f>SUMIFS(DataRegularSeason20242025!$AA$3:$AA$1315,DataRegularSeason20242025!$B$3:$B$1315, "&lt;=" &amp; EM$1, DataRegularSeason20242025!$D$3:$D$1315, $A4)+SUMIFS(DataRegularSeason20242025!$AB$3:$AB$1315,DataRegularSeason20242025!$B$3:$B$1315, "&lt;=" &amp; EM$1, DataRegularSeason20242025!$E$3:$E$1315, $A4)</f>
        <v>60</v>
      </c>
      <c r="EN4">
        <f>SUMIFS(DataRegularSeason20242025!$AA$3:$AA$1315,DataRegularSeason20242025!$B$3:$B$1315, "&lt;=" &amp; EN$1, DataRegularSeason20242025!$D$3:$D$1315, $A4)+SUMIFS(DataRegularSeason20242025!$AB$3:$AB$1315,DataRegularSeason20242025!$B$3:$B$1315, "&lt;=" &amp; EN$1, DataRegularSeason20242025!$E$3:$E$1315, $A4)</f>
        <v>60</v>
      </c>
      <c r="EO4">
        <f>SUMIFS(DataRegularSeason20242025!$AA$3:$AA$1315,DataRegularSeason20242025!$B$3:$B$1315, "&lt;=" &amp; EO$1, DataRegularSeason20242025!$D$3:$D$1315, $A4)+SUMIFS(DataRegularSeason20242025!$AB$3:$AB$1315,DataRegularSeason20242025!$B$3:$B$1315, "&lt;=" &amp; EO$1, DataRegularSeason20242025!$E$3:$E$1315, $A4)</f>
        <v>60</v>
      </c>
      <c r="EP4">
        <f>SUMIFS(DataRegularSeason20242025!$AA$3:$AA$1315,DataRegularSeason20242025!$B$3:$B$1315, "&lt;=" &amp; EP$1, DataRegularSeason20242025!$D$3:$D$1315, $A4)+SUMIFS(DataRegularSeason20242025!$AB$3:$AB$1315,DataRegularSeason20242025!$B$3:$B$1315, "&lt;=" &amp; EP$1, DataRegularSeason20242025!$E$3:$E$1315, $A4)</f>
        <v>60</v>
      </c>
      <c r="EQ4">
        <f>SUMIFS(DataRegularSeason20242025!$AA$3:$AA$1315,DataRegularSeason20242025!$B$3:$B$1315, "&lt;=" &amp; EQ$1, DataRegularSeason20242025!$D$3:$D$1315, $A4)+SUMIFS(DataRegularSeason20242025!$AB$3:$AB$1315,DataRegularSeason20242025!$B$3:$B$1315, "&lt;=" &amp; EQ$1, DataRegularSeason20242025!$E$3:$E$1315, $A4)</f>
        <v>60</v>
      </c>
      <c r="ER4">
        <f>SUMIFS(DataRegularSeason20242025!$AA$3:$AA$1315,DataRegularSeason20242025!$B$3:$B$1315, "&lt;=" &amp; ER$1, DataRegularSeason20242025!$D$3:$D$1315, $A4)+SUMIFS(DataRegularSeason20242025!$AB$3:$AB$1315,DataRegularSeason20242025!$B$3:$B$1315, "&lt;=" &amp; ER$1, DataRegularSeason20242025!$E$3:$E$1315, $A4)</f>
        <v>60</v>
      </c>
      <c r="ES4">
        <f>SUMIFS(DataRegularSeason20242025!$AA$3:$AA$1315,DataRegularSeason20242025!$B$3:$B$1315, "&lt;=" &amp; ES$1, DataRegularSeason20242025!$D$3:$D$1315, $A4)+SUMIFS(DataRegularSeason20242025!$AB$3:$AB$1315,DataRegularSeason20242025!$B$3:$B$1315, "&lt;=" &amp; ES$1, DataRegularSeason20242025!$E$3:$E$1315, $A4)</f>
        <v>60</v>
      </c>
      <c r="ET4">
        <f>SUMIFS(DataRegularSeason20242025!$AA$3:$AA$1315,DataRegularSeason20242025!$B$3:$B$1315, "&lt;=" &amp; ET$1, DataRegularSeason20242025!$D$3:$D$1315, $A4)+SUMIFS(DataRegularSeason20242025!$AB$3:$AB$1315,DataRegularSeason20242025!$B$3:$B$1315, "&lt;=" &amp; ET$1, DataRegularSeason20242025!$E$3:$E$1315, $A4)</f>
        <v>60</v>
      </c>
      <c r="EU4">
        <f>SUMIFS(DataRegularSeason20242025!$AA$3:$AA$1315,DataRegularSeason20242025!$B$3:$B$1315, "&lt;=" &amp; EU$1, DataRegularSeason20242025!$D$3:$D$1315, $A4)+SUMIFS(DataRegularSeason20242025!$AB$3:$AB$1315,DataRegularSeason20242025!$B$3:$B$1315, "&lt;=" &amp; EU$1, DataRegularSeason20242025!$E$3:$E$1315, $A4)</f>
        <v>60</v>
      </c>
      <c r="EV4">
        <f>SUMIFS(DataRegularSeason20242025!$AA$3:$AA$1315,DataRegularSeason20242025!$B$3:$B$1315, "&lt;=" &amp; EV$1, DataRegularSeason20242025!$D$3:$D$1315, $A4)+SUMIFS(DataRegularSeason20242025!$AB$3:$AB$1315,DataRegularSeason20242025!$B$3:$B$1315, "&lt;=" &amp; EV$1, DataRegularSeason20242025!$E$3:$E$1315, $A4)</f>
        <v>60</v>
      </c>
      <c r="EW4">
        <f>SUMIFS(DataRegularSeason20242025!$AA$3:$AA$1315,DataRegularSeason20242025!$B$3:$B$1315, "&lt;=" &amp; EW$1, DataRegularSeason20242025!$D$3:$D$1315, $A4)+SUMIFS(DataRegularSeason20242025!$AB$3:$AB$1315,DataRegularSeason20242025!$B$3:$B$1315, "&lt;=" &amp; EW$1, DataRegularSeason20242025!$E$3:$E$1315, $A4)</f>
        <v>60</v>
      </c>
      <c r="EX4">
        <f>SUMIFS(DataRegularSeason20242025!$AA$3:$AA$1315,DataRegularSeason20242025!$B$3:$B$1315, "&lt;=" &amp; EX$1, DataRegularSeason20242025!$D$3:$D$1315, $A4)+SUMIFS(DataRegularSeason20242025!$AB$3:$AB$1315,DataRegularSeason20242025!$B$3:$B$1315, "&lt;=" &amp; EX$1, DataRegularSeason20242025!$E$3:$E$1315, $A4)</f>
        <v>60</v>
      </c>
      <c r="EY4">
        <f>SUMIFS(DataRegularSeason20242025!$AA$3:$AA$1315,DataRegularSeason20242025!$B$3:$B$1315, "&lt;=" &amp; EY$1, DataRegularSeason20242025!$D$3:$D$1315, $A4)+SUMIFS(DataRegularSeason20242025!$AB$3:$AB$1315,DataRegularSeason20242025!$B$3:$B$1315, "&lt;=" &amp; EY$1, DataRegularSeason20242025!$E$3:$E$1315, $A4)</f>
        <v>60</v>
      </c>
      <c r="EZ4">
        <f>SUMIFS(DataRegularSeason20242025!$AA$3:$AA$1315,DataRegularSeason20242025!$B$3:$B$1315, "&lt;=" &amp; EZ$1, DataRegularSeason20242025!$D$3:$D$1315, $A4)+SUMIFS(DataRegularSeason20242025!$AB$3:$AB$1315,DataRegularSeason20242025!$B$3:$B$1315, "&lt;=" &amp; EZ$1, DataRegularSeason20242025!$E$3:$E$1315, $A4)</f>
        <v>60</v>
      </c>
      <c r="FA4">
        <f>SUMIFS(DataRegularSeason20242025!$AA$3:$AA$1315,DataRegularSeason20242025!$B$3:$B$1315, "&lt;=" &amp; FA$1, DataRegularSeason20242025!$D$3:$D$1315, $A4)+SUMIFS(DataRegularSeason20242025!$AB$3:$AB$1315,DataRegularSeason20242025!$B$3:$B$1315, "&lt;=" &amp; FA$1, DataRegularSeason20242025!$E$3:$E$1315, $A4)</f>
        <v>60</v>
      </c>
      <c r="FB4">
        <f>SUMIFS(DataRegularSeason20242025!$AA$3:$AA$1315,DataRegularSeason20242025!$B$3:$B$1315, "&lt;=" &amp; FB$1, DataRegularSeason20242025!$D$3:$D$1315, $A4)+SUMIFS(DataRegularSeason20242025!$AB$3:$AB$1315,DataRegularSeason20242025!$B$3:$B$1315, "&lt;=" &amp; FB$1, DataRegularSeason20242025!$E$3:$E$1315, $A4)</f>
        <v>60</v>
      </c>
      <c r="FC4">
        <f>SUMIFS(DataRegularSeason20242025!$AA$3:$AA$1315,DataRegularSeason20242025!$B$3:$B$1315, "&lt;=" &amp; FC$1, DataRegularSeason20242025!$D$3:$D$1315, $A4)+SUMIFS(DataRegularSeason20242025!$AB$3:$AB$1315,DataRegularSeason20242025!$B$3:$B$1315, "&lt;=" &amp; FC$1, DataRegularSeason20242025!$E$3:$E$1315, $A4)</f>
        <v>60</v>
      </c>
      <c r="FD4">
        <f>SUMIFS(DataRegularSeason20242025!$AA$3:$AA$1315,DataRegularSeason20242025!$B$3:$B$1315, "&lt;=" &amp; FD$1, DataRegularSeason20242025!$D$3:$D$1315, $A4)+SUMIFS(DataRegularSeason20242025!$AB$3:$AB$1315,DataRegularSeason20242025!$B$3:$B$1315, "&lt;=" &amp; FD$1, DataRegularSeason20242025!$E$3:$E$1315, $A4)</f>
        <v>60</v>
      </c>
      <c r="FE4">
        <f>SUMIFS(DataRegularSeason20242025!$AA$3:$AA$1315,DataRegularSeason20242025!$B$3:$B$1315, "&lt;=" &amp; FE$1, DataRegularSeason20242025!$D$3:$D$1315, $A4)+SUMIFS(DataRegularSeason20242025!$AB$3:$AB$1315,DataRegularSeason20242025!$B$3:$B$1315, "&lt;=" &amp; FE$1, DataRegularSeason20242025!$E$3:$E$1315, $A4)</f>
        <v>60</v>
      </c>
      <c r="FF4">
        <f>SUMIFS(DataRegularSeason20242025!$AA$3:$AA$1315,DataRegularSeason20242025!$B$3:$B$1315, "&lt;=" &amp; FF$1, DataRegularSeason20242025!$D$3:$D$1315, $A4)+SUMIFS(DataRegularSeason20242025!$AB$3:$AB$1315,DataRegularSeason20242025!$B$3:$B$1315, "&lt;=" &amp; FF$1, DataRegularSeason20242025!$E$3:$E$1315, $A4)</f>
        <v>60</v>
      </c>
      <c r="FG4">
        <f>SUMIFS(DataRegularSeason20242025!$AA$3:$AA$1315,DataRegularSeason20242025!$B$3:$B$1315, "&lt;=" &amp; FG$1, DataRegularSeason20242025!$D$3:$D$1315, $A4)+SUMIFS(DataRegularSeason20242025!$AB$3:$AB$1315,DataRegularSeason20242025!$B$3:$B$1315, "&lt;=" &amp; FG$1, DataRegularSeason20242025!$E$3:$E$1315, $A4)</f>
        <v>60</v>
      </c>
      <c r="FH4">
        <f>SUMIFS(DataRegularSeason20242025!$AA$3:$AA$1315,DataRegularSeason20242025!$B$3:$B$1315, "&lt;=" &amp; FH$1, DataRegularSeason20242025!$D$3:$D$1315, $A4)+SUMIFS(DataRegularSeason20242025!$AB$3:$AB$1315,DataRegularSeason20242025!$B$3:$B$1315, "&lt;=" &amp; FH$1, DataRegularSeason20242025!$E$3:$E$1315, $A4)</f>
        <v>60</v>
      </c>
      <c r="FI4">
        <f>SUMIFS(DataRegularSeason20242025!$AA$3:$AA$1315,DataRegularSeason20242025!$B$3:$B$1315, "&lt;=" &amp; FI$1, DataRegularSeason20242025!$D$3:$D$1315, $A4)+SUMIFS(DataRegularSeason20242025!$AB$3:$AB$1315,DataRegularSeason20242025!$B$3:$B$1315, "&lt;=" &amp; FI$1, DataRegularSeason20242025!$E$3:$E$1315, $A4)</f>
        <v>60</v>
      </c>
      <c r="FJ4">
        <f>SUMIFS(DataRegularSeason20242025!$AA$3:$AA$1315,DataRegularSeason20242025!$B$3:$B$1315, "&lt;=" &amp; FJ$1, DataRegularSeason20242025!$D$3:$D$1315, $A4)+SUMIFS(DataRegularSeason20242025!$AB$3:$AB$1315,DataRegularSeason20242025!$B$3:$B$1315, "&lt;=" &amp; FJ$1, DataRegularSeason20242025!$E$3:$E$1315, $A4)</f>
        <v>60</v>
      </c>
      <c r="FK4">
        <f>SUMIFS(DataRegularSeason20242025!$AA$3:$AA$1315,DataRegularSeason20242025!$B$3:$B$1315, "&lt;=" &amp; FK$1, DataRegularSeason20242025!$D$3:$D$1315, $A4)+SUMIFS(DataRegularSeason20242025!$AB$3:$AB$1315,DataRegularSeason20242025!$B$3:$B$1315, "&lt;=" &amp; FK$1, DataRegularSeason20242025!$E$3:$E$1315, $A4)</f>
        <v>60</v>
      </c>
      <c r="FL4">
        <f>SUMIFS(DataRegularSeason20242025!$AA$3:$AA$1315,DataRegularSeason20242025!$B$3:$B$1315, "&lt;=" &amp; FL$1, DataRegularSeason20242025!$D$3:$D$1315, $A4)+SUMIFS(DataRegularSeason20242025!$AB$3:$AB$1315,DataRegularSeason20242025!$B$3:$B$1315, "&lt;=" &amp; FL$1, DataRegularSeason20242025!$E$3:$E$1315, $A4)</f>
        <v>60</v>
      </c>
      <c r="FM4">
        <f>SUMIFS(DataRegularSeason20242025!$AA$3:$AA$1315,DataRegularSeason20242025!$B$3:$B$1315, "&lt;=" &amp; FM$1, DataRegularSeason20242025!$D$3:$D$1315, $A4)+SUMIFS(DataRegularSeason20242025!$AB$3:$AB$1315,DataRegularSeason20242025!$B$3:$B$1315, "&lt;=" &amp; FM$1, DataRegularSeason20242025!$E$3:$E$1315, $A4)</f>
        <v>60</v>
      </c>
      <c r="FN4">
        <f>SUMIFS(DataRegularSeason20242025!$AA$3:$AA$1315,DataRegularSeason20242025!$B$3:$B$1315, "&lt;=" &amp; FN$1, DataRegularSeason20242025!$D$3:$D$1315, $A4)+SUMIFS(DataRegularSeason20242025!$AB$3:$AB$1315,DataRegularSeason20242025!$B$3:$B$1315, "&lt;=" &amp; FN$1, DataRegularSeason20242025!$E$3:$E$1315, $A4)</f>
        <v>60</v>
      </c>
      <c r="FO4">
        <f>SUMIFS(DataRegularSeason20242025!$AA$3:$AA$1315,DataRegularSeason20242025!$B$3:$B$1315, "&lt;=" &amp; FO$1, DataRegularSeason20242025!$D$3:$D$1315, $A4)+SUMIFS(DataRegularSeason20242025!$AB$3:$AB$1315,DataRegularSeason20242025!$B$3:$B$1315, "&lt;=" &amp; FO$1, DataRegularSeason20242025!$E$3:$E$1315, $A4)</f>
        <v>60</v>
      </c>
      <c r="FP4">
        <f>SUMIFS(DataRegularSeason20242025!$AA$3:$AA$1315,DataRegularSeason20242025!$B$3:$B$1315, "&lt;=" &amp; FP$1, DataRegularSeason20242025!$D$3:$D$1315, $A4)+SUMIFS(DataRegularSeason20242025!$AB$3:$AB$1315,DataRegularSeason20242025!$B$3:$B$1315, "&lt;=" &amp; FP$1, DataRegularSeason20242025!$E$3:$E$1315, $A4)</f>
        <v>60</v>
      </c>
      <c r="FQ4">
        <f>SUMIFS(DataRegularSeason20242025!$AA$3:$AA$1315,DataRegularSeason20242025!$B$3:$B$1315, "&lt;=" &amp; FQ$1, DataRegularSeason20242025!$D$3:$D$1315, $A4)+SUMIFS(DataRegularSeason20242025!$AB$3:$AB$1315,DataRegularSeason20242025!$B$3:$B$1315, "&lt;=" &amp; FQ$1, DataRegularSeason20242025!$E$3:$E$1315, $A4)</f>
        <v>60</v>
      </c>
      <c r="FR4">
        <f>SUMIFS(DataRegularSeason20242025!$AA$3:$AA$1315,DataRegularSeason20242025!$B$3:$B$1315, "&lt;=" &amp; FR$1, DataRegularSeason20242025!$D$3:$D$1315, $A4)+SUMIFS(DataRegularSeason20242025!$AB$3:$AB$1315,DataRegularSeason20242025!$B$3:$B$1315, "&lt;=" &amp; FR$1, DataRegularSeason20242025!$E$3:$E$1315, $A4)</f>
        <v>60</v>
      </c>
      <c r="FS4">
        <f>SUMIFS(DataRegularSeason20242025!$AA$3:$AA$1315,DataRegularSeason20242025!$B$3:$B$1315, "&lt;=" &amp; FS$1, DataRegularSeason20242025!$D$3:$D$1315, $A4)+SUMIFS(DataRegularSeason20242025!$AB$3:$AB$1315,DataRegularSeason20242025!$B$3:$B$1315, "&lt;=" &amp; FS$1, DataRegularSeason20242025!$E$3:$E$1315, $A4)</f>
        <v>60</v>
      </c>
      <c r="FT4">
        <f>SUMIFS(DataRegularSeason20242025!$AA$3:$AA$1315,DataRegularSeason20242025!$B$3:$B$1315, "&lt;=" &amp; FT$1, DataRegularSeason20242025!$D$3:$D$1315, $A4)+SUMIFS(DataRegularSeason20242025!$AB$3:$AB$1315,DataRegularSeason20242025!$B$3:$B$1315, "&lt;=" &amp; FT$1, DataRegularSeason20242025!$E$3:$E$1315, $A4)</f>
        <v>60</v>
      </c>
      <c r="FU4">
        <f>SUMIFS(DataRegularSeason20242025!$AA$3:$AA$1315,DataRegularSeason20242025!$B$3:$B$1315, "&lt;=" &amp; FU$1, DataRegularSeason20242025!$D$3:$D$1315, $A4)+SUMIFS(DataRegularSeason20242025!$AB$3:$AB$1315,DataRegularSeason20242025!$B$3:$B$1315, "&lt;=" &amp; FU$1, DataRegularSeason20242025!$E$3:$E$1315, $A4)</f>
        <v>60</v>
      </c>
      <c r="FV4">
        <f>SUMIFS(DataRegularSeason20242025!$AA$3:$AA$1315,DataRegularSeason20242025!$B$3:$B$1315, "&lt;=" &amp; FV$1, DataRegularSeason20242025!$D$3:$D$1315, $A4)+SUMIFS(DataRegularSeason20242025!$AB$3:$AB$1315,DataRegularSeason20242025!$B$3:$B$1315, "&lt;=" &amp; FV$1, DataRegularSeason20242025!$E$3:$E$1315, $A4)</f>
        <v>60</v>
      </c>
      <c r="FW4">
        <f>SUMIFS(DataRegularSeason20242025!$AA$3:$AA$1315,DataRegularSeason20242025!$B$3:$B$1315, "&lt;=" &amp; FW$1, DataRegularSeason20242025!$D$3:$D$1315, $A4)+SUMIFS(DataRegularSeason20242025!$AB$3:$AB$1315,DataRegularSeason20242025!$B$3:$B$1315, "&lt;=" &amp; FW$1, DataRegularSeason20242025!$E$3:$E$1315, $A4)</f>
        <v>60</v>
      </c>
      <c r="FX4">
        <f>SUMIFS(DataRegularSeason20242025!$AA$3:$AA$1315,DataRegularSeason20242025!$B$3:$B$1315, "&lt;=" &amp; FX$1, DataRegularSeason20242025!$D$3:$D$1315, $A4)+SUMIFS(DataRegularSeason20242025!$AB$3:$AB$1315,DataRegularSeason20242025!$B$3:$B$1315, "&lt;=" &amp; FX$1, DataRegularSeason20242025!$E$3:$E$1315, $A4)</f>
        <v>60</v>
      </c>
      <c r="FY4">
        <f>SUMIFS(DataRegularSeason20242025!$AA$3:$AA$1315,DataRegularSeason20242025!$B$3:$B$1315, "&lt;=" &amp; FY$1, DataRegularSeason20242025!$D$3:$D$1315, $A4)+SUMIFS(DataRegularSeason20242025!$AB$3:$AB$1315,DataRegularSeason20242025!$B$3:$B$1315, "&lt;=" &amp; FY$1, DataRegularSeason20242025!$E$3:$E$1315, $A4)</f>
        <v>60</v>
      </c>
      <c r="FZ4">
        <f>SUMIFS(DataRegularSeason20242025!$AA$3:$AA$1315,DataRegularSeason20242025!$B$3:$B$1315, "&lt;=" &amp; FZ$1, DataRegularSeason20242025!$D$3:$D$1315, $A4)+SUMIFS(DataRegularSeason20242025!$AB$3:$AB$1315,DataRegularSeason20242025!$B$3:$B$1315, "&lt;=" &amp; FZ$1, DataRegularSeason20242025!$E$3:$E$1315, $A4)</f>
        <v>60</v>
      </c>
      <c r="GA4">
        <f>SUMIFS(DataRegularSeason20242025!$AA$3:$AA$1315,DataRegularSeason20242025!$B$3:$B$1315, "&lt;=" &amp; GA$1, DataRegularSeason20242025!$D$3:$D$1315, $A4)+SUMIFS(DataRegularSeason20242025!$AB$3:$AB$1315,DataRegularSeason20242025!$B$3:$B$1315, "&lt;=" &amp; GA$1, DataRegularSeason20242025!$E$3:$E$1315, $A4)</f>
        <v>60</v>
      </c>
      <c r="GB4">
        <f>SUMIFS(DataRegularSeason20242025!$AA$3:$AA$1315,DataRegularSeason20242025!$B$3:$B$1315, "&lt;=" &amp; GB$1, DataRegularSeason20242025!$D$3:$D$1315, $A4)+SUMIFS(DataRegularSeason20242025!$AB$3:$AB$1315,DataRegularSeason20242025!$B$3:$B$1315, "&lt;=" &amp; GB$1, DataRegularSeason20242025!$E$3:$E$1315, $A4)</f>
        <v>60</v>
      </c>
      <c r="GC4">
        <f>SUMIFS(DataRegularSeason20242025!$AA$3:$AA$1315,DataRegularSeason20242025!$B$3:$B$1315, "&lt;=" &amp; GC$1, DataRegularSeason20242025!$D$3:$D$1315, $A4)+SUMIFS(DataRegularSeason20242025!$AB$3:$AB$1315,DataRegularSeason20242025!$B$3:$B$1315, "&lt;=" &amp; GC$1, DataRegularSeason20242025!$E$3:$E$1315, $A4)</f>
        <v>60</v>
      </c>
      <c r="GD4">
        <f>SUMIFS(DataRegularSeason20242025!$AA$3:$AA$1315,DataRegularSeason20242025!$B$3:$B$1315, "&lt;=" &amp; GD$1, DataRegularSeason20242025!$D$3:$D$1315, $A4)+SUMIFS(DataRegularSeason20242025!$AB$3:$AB$1315,DataRegularSeason20242025!$B$3:$B$1315, "&lt;=" &amp; GD$1, DataRegularSeason20242025!$E$3:$E$1315, $A4)</f>
        <v>60</v>
      </c>
      <c r="GE4">
        <f>SUMIFS(DataRegularSeason20242025!$AA$3:$AA$1315,DataRegularSeason20242025!$B$3:$B$1315, "&lt;=" &amp; GE$1, DataRegularSeason20242025!$D$3:$D$1315, $A4)+SUMIFS(DataRegularSeason20242025!$AB$3:$AB$1315,DataRegularSeason20242025!$B$3:$B$1315, "&lt;=" &amp; GE$1, DataRegularSeason20242025!$E$3:$E$1315, $A4)</f>
        <v>60</v>
      </c>
      <c r="GF4">
        <f>SUMIFS(DataRegularSeason20242025!$AA$3:$AA$1315,DataRegularSeason20242025!$B$3:$B$1315, "&lt;=" &amp; GF$1, DataRegularSeason20242025!$D$3:$D$1315, $A4)+SUMIFS(DataRegularSeason20242025!$AB$3:$AB$1315,DataRegularSeason20242025!$B$3:$B$1315, "&lt;=" &amp; GF$1, DataRegularSeason20242025!$E$3:$E$1315, $A4)</f>
        <v>60</v>
      </c>
      <c r="GG4">
        <f>SUMIFS(DataRegularSeason20242025!$AA$3:$AA$1315,DataRegularSeason20242025!$B$3:$B$1315, "&lt;=" &amp; GG$1, DataRegularSeason20242025!$D$3:$D$1315, $A4)+SUMIFS(DataRegularSeason20242025!$AB$3:$AB$1315,DataRegularSeason20242025!$B$3:$B$1315, "&lt;=" &amp; GG$1, DataRegularSeason20242025!$E$3:$E$1315, $A4)</f>
        <v>60</v>
      </c>
      <c r="GH4">
        <f>SUMIFS(DataRegularSeason20242025!$AA$3:$AA$1315,DataRegularSeason20242025!$B$3:$B$1315, "&lt;=" &amp; GH$1, DataRegularSeason20242025!$D$3:$D$1315, $A4)+SUMIFS(DataRegularSeason20242025!$AB$3:$AB$1315,DataRegularSeason20242025!$B$3:$B$1315, "&lt;=" &amp; GH$1, DataRegularSeason20242025!$E$3:$E$1315, $A4)</f>
        <v>60</v>
      </c>
      <c r="GI4">
        <f>SUMIFS(DataRegularSeason20242025!$AA$3:$AA$1315,DataRegularSeason20242025!$B$3:$B$1315, "&lt;=" &amp; GI$1, DataRegularSeason20242025!$D$3:$D$1315, $A4)+SUMIFS(DataRegularSeason20242025!$AB$3:$AB$1315,DataRegularSeason20242025!$B$3:$B$1315, "&lt;=" &amp; GI$1, DataRegularSeason20242025!$E$3:$E$1315, $A4)</f>
        <v>60</v>
      </c>
      <c r="GJ4">
        <f>SUMIFS(DataRegularSeason20242025!$AA$3:$AA$1315,DataRegularSeason20242025!$B$3:$B$1315, "&lt;=" &amp; GJ$1, DataRegularSeason20242025!$D$3:$D$1315, $A4)+SUMIFS(DataRegularSeason20242025!$AB$3:$AB$1315,DataRegularSeason20242025!$B$3:$B$1315, "&lt;=" &amp; GJ$1, DataRegularSeason20242025!$E$3:$E$1315, $A4)</f>
        <v>60</v>
      </c>
      <c r="GK4">
        <f>SUMIFS(DataRegularSeason20242025!$AA$3:$AA$1315,DataRegularSeason20242025!$B$3:$B$1315, "&lt;=" &amp; GK$1, DataRegularSeason20242025!$D$3:$D$1315, $A4)+SUMIFS(DataRegularSeason20242025!$AB$3:$AB$1315,DataRegularSeason20242025!$B$3:$B$1315, "&lt;=" &amp; GK$1, DataRegularSeason20242025!$E$3:$E$1315, $A4)</f>
        <v>60</v>
      </c>
      <c r="GL4">
        <f>SUMIFS(DataRegularSeason20242025!$AA$3:$AA$1315,DataRegularSeason20242025!$B$3:$B$1315, "&lt;=" &amp; GL$1, DataRegularSeason20242025!$D$3:$D$1315, $A4)+SUMIFS(DataRegularSeason20242025!$AB$3:$AB$1315,DataRegularSeason20242025!$B$3:$B$1315, "&lt;=" &amp; GL$1, DataRegularSeason20242025!$E$3:$E$1315, $A4)</f>
        <v>60</v>
      </c>
      <c r="GM4">
        <f>SUMIFS(DataRegularSeason20242025!$AA$3:$AA$1315,DataRegularSeason20242025!$B$3:$B$1315, "&lt;=" &amp; GM$1, DataRegularSeason20242025!$D$3:$D$1315, $A4)+SUMIFS(DataRegularSeason20242025!$AB$3:$AB$1315,DataRegularSeason20242025!$B$3:$B$1315, "&lt;=" &amp; GM$1, DataRegularSeason20242025!$E$3:$E$1315, $A4)</f>
        <v>60</v>
      </c>
      <c r="GN4">
        <f>SUMIFS(DataRegularSeason20242025!$AA$3:$AA$1315,DataRegularSeason20242025!$B$3:$B$1315, "&lt;=" &amp; GN$1, DataRegularSeason20242025!$D$3:$D$1315, $A4)+SUMIFS(DataRegularSeason20242025!$AB$3:$AB$1315,DataRegularSeason20242025!$B$3:$B$1315, "&lt;=" &amp; GN$1, DataRegularSeason20242025!$E$3:$E$1315, $A4)</f>
        <v>60</v>
      </c>
      <c r="GO4">
        <f>SUMIFS(DataRegularSeason20242025!$AA$3:$AA$1315,DataRegularSeason20242025!$B$3:$B$1315, "&lt;=" &amp; GO$1, DataRegularSeason20242025!$D$3:$D$1315, $A4)+SUMIFS(DataRegularSeason20242025!$AB$3:$AB$1315,DataRegularSeason20242025!$B$3:$B$1315, "&lt;=" &amp; GO$1, DataRegularSeason20242025!$E$3:$E$1315, $A4)</f>
        <v>60</v>
      </c>
      <c r="GP4">
        <f>SUMIFS(DataRegularSeason20242025!$AA$3:$AA$1315,DataRegularSeason20242025!$B$3:$B$1315, "&lt;=" &amp; GP$1, DataRegularSeason20242025!$D$3:$D$1315, $A4)+SUMIFS(DataRegularSeason20242025!$AB$3:$AB$1315,DataRegularSeason20242025!$B$3:$B$1315, "&lt;=" &amp; GP$1, DataRegularSeason20242025!$E$3:$E$1315, $A4)</f>
        <v>60</v>
      </c>
      <c r="GQ4">
        <f>SUMIFS(DataRegularSeason20242025!$AA$3:$AA$1315,DataRegularSeason20242025!$B$3:$B$1315, "&lt;=" &amp; GQ$1, DataRegularSeason20242025!$D$3:$D$1315, $A4)+SUMIFS(DataRegularSeason20242025!$AB$3:$AB$1315,DataRegularSeason20242025!$B$3:$B$1315, "&lt;=" &amp; GQ$1, DataRegularSeason20242025!$E$3:$E$1315, $A4)</f>
        <v>60</v>
      </c>
      <c r="GR4">
        <f>SUMIFS(DataRegularSeason20242025!$AA$3:$AA$1315,DataRegularSeason20242025!$B$3:$B$1315, "&lt;=" &amp; GR$1, DataRegularSeason20242025!$D$3:$D$1315, $A4)+SUMIFS(DataRegularSeason20242025!$AB$3:$AB$1315,DataRegularSeason20242025!$B$3:$B$1315, "&lt;=" &amp; GR$1, DataRegularSeason20242025!$E$3:$E$1315, $A4)</f>
        <v>60</v>
      </c>
      <c r="GS4">
        <f>SUMIFS(DataRegularSeason20242025!$AA$3:$AA$1315,DataRegularSeason20242025!$B$3:$B$1315, "&lt;=" &amp; GS$1, DataRegularSeason20242025!$D$3:$D$1315, $A4)+SUMIFS(DataRegularSeason20242025!$AB$3:$AB$1315,DataRegularSeason20242025!$B$3:$B$1315, "&lt;=" &amp; GS$1, DataRegularSeason20242025!$E$3:$E$1315, $A4)</f>
        <v>60</v>
      </c>
      <c r="GT4">
        <f>SUMIFS(DataRegularSeason20242025!$AA$3:$AA$1315,DataRegularSeason20242025!$B$3:$B$1315, "&lt;=" &amp; GT$1, DataRegularSeason20242025!$D$3:$D$1315, $A4)+SUMIFS(DataRegularSeason20242025!$AB$3:$AB$1315,DataRegularSeason20242025!$B$3:$B$1315, "&lt;=" &amp; GT$1, DataRegularSeason20242025!$E$3:$E$1315, $A4)</f>
        <v>60</v>
      </c>
      <c r="GU4">
        <f>SUMIFS(DataRegularSeason20242025!$AA$3:$AA$1315,DataRegularSeason20242025!$B$3:$B$1315, "&lt;=" &amp; GU$1, DataRegularSeason20242025!$D$3:$D$1315, $A4)+SUMIFS(DataRegularSeason20242025!$AB$3:$AB$1315,DataRegularSeason20242025!$B$3:$B$1315, "&lt;=" &amp; GU$1, DataRegularSeason20242025!$E$3:$E$1315, $A4)</f>
        <v>60</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58</v>
      </c>
      <c r="DY5">
        <f>SUMIFS(DataRegularSeason20242025!$AA$3:$AA$1315,DataRegularSeason20242025!$B$3:$B$1315, "&lt;=" &amp; DY$1, DataRegularSeason20242025!$D$3:$D$1315, $A5)+SUMIFS(DataRegularSeason20242025!$AB$3:$AB$1315,DataRegularSeason20242025!$B$3:$B$1315, "&lt;=" &amp; DY$1, DataRegularSeason20242025!$E$3:$E$1315, $A5)</f>
        <v>58</v>
      </c>
      <c r="DZ5">
        <f>SUMIFS(DataRegularSeason20242025!$AA$3:$AA$1315,DataRegularSeason20242025!$B$3:$B$1315, "&lt;=" &amp; DZ$1, DataRegularSeason20242025!$D$3:$D$1315, $A5)+SUMIFS(DataRegularSeason20242025!$AB$3:$AB$1315,DataRegularSeason20242025!$B$3:$B$1315, "&lt;=" &amp; DZ$1, DataRegularSeason20242025!$E$3:$E$1315, $A5)</f>
        <v>58</v>
      </c>
      <c r="EA5">
        <f>SUMIFS(DataRegularSeason20242025!$AA$3:$AA$1315,DataRegularSeason20242025!$B$3:$B$1315, "&lt;=" &amp; EA$1, DataRegularSeason20242025!$D$3:$D$1315, $A5)+SUMIFS(DataRegularSeason20242025!$AB$3:$AB$1315,DataRegularSeason20242025!$B$3:$B$1315, "&lt;=" &amp; EA$1, DataRegularSeason20242025!$E$3:$E$1315, $A5)</f>
        <v>58</v>
      </c>
      <c r="EB5">
        <f>SUMIFS(DataRegularSeason20242025!$AA$3:$AA$1315,DataRegularSeason20242025!$B$3:$B$1315, "&lt;=" &amp; EB$1, DataRegularSeason20242025!$D$3:$D$1315, $A5)+SUMIFS(DataRegularSeason20242025!$AB$3:$AB$1315,DataRegularSeason20242025!$B$3:$B$1315, "&lt;=" &amp; EB$1, DataRegularSeason20242025!$E$3:$E$1315, $A5)</f>
        <v>58</v>
      </c>
      <c r="EC5">
        <f>SUMIFS(DataRegularSeason20242025!$AA$3:$AA$1315,DataRegularSeason20242025!$B$3:$B$1315, "&lt;=" &amp; EC$1, DataRegularSeason20242025!$D$3:$D$1315, $A5)+SUMIFS(DataRegularSeason20242025!$AB$3:$AB$1315,DataRegularSeason20242025!$B$3:$B$1315, "&lt;=" &amp; EC$1, DataRegularSeason20242025!$E$3:$E$1315, $A5)</f>
        <v>58</v>
      </c>
      <c r="ED5">
        <f>SUMIFS(DataRegularSeason20242025!$AA$3:$AA$1315,DataRegularSeason20242025!$B$3:$B$1315, "&lt;=" &amp; ED$1, DataRegularSeason20242025!$D$3:$D$1315, $A5)+SUMIFS(DataRegularSeason20242025!$AB$3:$AB$1315,DataRegularSeason20242025!$B$3:$B$1315, "&lt;=" &amp; ED$1, DataRegularSeason20242025!$E$3:$E$1315, $A5)</f>
        <v>58</v>
      </c>
      <c r="EE5">
        <f>SUMIFS(DataRegularSeason20242025!$AA$3:$AA$1315,DataRegularSeason20242025!$B$3:$B$1315, "&lt;=" &amp; EE$1, DataRegularSeason20242025!$D$3:$D$1315, $A5)+SUMIFS(DataRegularSeason20242025!$AB$3:$AB$1315,DataRegularSeason20242025!$B$3:$B$1315, "&lt;=" &amp; EE$1, DataRegularSeason20242025!$E$3:$E$1315, $A5)</f>
        <v>58</v>
      </c>
      <c r="EF5">
        <f>SUMIFS(DataRegularSeason20242025!$AA$3:$AA$1315,DataRegularSeason20242025!$B$3:$B$1315, "&lt;=" &amp; EF$1, DataRegularSeason20242025!$D$3:$D$1315, $A5)+SUMIFS(DataRegularSeason20242025!$AB$3:$AB$1315,DataRegularSeason20242025!$B$3:$B$1315, "&lt;=" &amp; EF$1, DataRegularSeason20242025!$E$3:$E$1315, $A5)</f>
        <v>58</v>
      </c>
      <c r="EG5">
        <f>SUMIFS(DataRegularSeason20242025!$AA$3:$AA$1315,DataRegularSeason20242025!$B$3:$B$1315, "&lt;=" &amp; EG$1, DataRegularSeason20242025!$D$3:$D$1315, $A5)+SUMIFS(DataRegularSeason20242025!$AB$3:$AB$1315,DataRegularSeason20242025!$B$3:$B$1315, "&lt;=" &amp; EG$1, DataRegularSeason20242025!$E$3:$E$1315, $A5)</f>
        <v>58</v>
      </c>
      <c r="EH5">
        <f>SUMIFS(DataRegularSeason20242025!$AA$3:$AA$1315,DataRegularSeason20242025!$B$3:$B$1315, "&lt;=" &amp; EH$1, DataRegularSeason20242025!$D$3:$D$1315, $A5)+SUMIFS(DataRegularSeason20242025!$AB$3:$AB$1315,DataRegularSeason20242025!$B$3:$B$1315, "&lt;=" &amp; EH$1, DataRegularSeason20242025!$E$3:$E$1315, $A5)</f>
        <v>58</v>
      </c>
      <c r="EI5">
        <f>SUMIFS(DataRegularSeason20242025!$AA$3:$AA$1315,DataRegularSeason20242025!$B$3:$B$1315, "&lt;=" &amp; EI$1, DataRegularSeason20242025!$D$3:$D$1315, $A5)+SUMIFS(DataRegularSeason20242025!$AB$3:$AB$1315,DataRegularSeason20242025!$B$3:$B$1315, "&lt;=" &amp; EI$1, DataRegularSeason20242025!$E$3:$E$1315, $A5)</f>
        <v>58</v>
      </c>
      <c r="EJ5">
        <f>SUMIFS(DataRegularSeason20242025!$AA$3:$AA$1315,DataRegularSeason20242025!$B$3:$B$1315, "&lt;=" &amp; EJ$1, DataRegularSeason20242025!$D$3:$D$1315, $A5)+SUMIFS(DataRegularSeason20242025!$AB$3:$AB$1315,DataRegularSeason20242025!$B$3:$B$1315, "&lt;=" &amp; EJ$1, DataRegularSeason20242025!$E$3:$E$1315, $A5)</f>
        <v>58</v>
      </c>
      <c r="EK5">
        <f>SUMIFS(DataRegularSeason20242025!$AA$3:$AA$1315,DataRegularSeason20242025!$B$3:$B$1315, "&lt;=" &amp; EK$1, DataRegularSeason20242025!$D$3:$D$1315, $A5)+SUMIFS(DataRegularSeason20242025!$AB$3:$AB$1315,DataRegularSeason20242025!$B$3:$B$1315, "&lt;=" &amp; EK$1, DataRegularSeason20242025!$E$3:$E$1315, $A5)</f>
        <v>58</v>
      </c>
      <c r="EL5">
        <f>SUMIFS(DataRegularSeason20242025!$AA$3:$AA$1315,DataRegularSeason20242025!$B$3:$B$1315, "&lt;=" &amp; EL$1, DataRegularSeason20242025!$D$3:$D$1315, $A5)+SUMIFS(DataRegularSeason20242025!$AB$3:$AB$1315,DataRegularSeason20242025!$B$3:$B$1315, "&lt;=" &amp; EL$1, DataRegularSeason20242025!$E$3:$E$1315, $A5)</f>
        <v>58</v>
      </c>
      <c r="EM5">
        <f>SUMIFS(DataRegularSeason20242025!$AA$3:$AA$1315,DataRegularSeason20242025!$B$3:$B$1315, "&lt;=" &amp; EM$1, DataRegularSeason20242025!$D$3:$D$1315, $A5)+SUMIFS(DataRegularSeason20242025!$AB$3:$AB$1315,DataRegularSeason20242025!$B$3:$B$1315, "&lt;=" &amp; EM$1, DataRegularSeason20242025!$E$3:$E$1315, $A5)</f>
        <v>58</v>
      </c>
      <c r="EN5">
        <f>SUMIFS(DataRegularSeason20242025!$AA$3:$AA$1315,DataRegularSeason20242025!$B$3:$B$1315, "&lt;=" &amp; EN$1, DataRegularSeason20242025!$D$3:$D$1315, $A5)+SUMIFS(DataRegularSeason20242025!$AB$3:$AB$1315,DataRegularSeason20242025!$B$3:$B$1315, "&lt;=" &amp; EN$1, DataRegularSeason20242025!$E$3:$E$1315, $A5)</f>
        <v>58</v>
      </c>
      <c r="EO5">
        <f>SUMIFS(DataRegularSeason20242025!$AA$3:$AA$1315,DataRegularSeason20242025!$B$3:$B$1315, "&lt;=" &amp; EO$1, DataRegularSeason20242025!$D$3:$D$1315, $A5)+SUMIFS(DataRegularSeason20242025!$AB$3:$AB$1315,DataRegularSeason20242025!$B$3:$B$1315, "&lt;=" &amp; EO$1, DataRegularSeason20242025!$E$3:$E$1315, $A5)</f>
        <v>58</v>
      </c>
      <c r="EP5">
        <f>SUMIFS(DataRegularSeason20242025!$AA$3:$AA$1315,DataRegularSeason20242025!$B$3:$B$1315, "&lt;=" &amp; EP$1, DataRegularSeason20242025!$D$3:$D$1315, $A5)+SUMIFS(DataRegularSeason20242025!$AB$3:$AB$1315,DataRegularSeason20242025!$B$3:$B$1315, "&lt;=" &amp; EP$1, DataRegularSeason20242025!$E$3:$E$1315, $A5)</f>
        <v>58</v>
      </c>
      <c r="EQ5">
        <f>SUMIFS(DataRegularSeason20242025!$AA$3:$AA$1315,DataRegularSeason20242025!$B$3:$B$1315, "&lt;=" &amp; EQ$1, DataRegularSeason20242025!$D$3:$D$1315, $A5)+SUMIFS(DataRegularSeason20242025!$AB$3:$AB$1315,DataRegularSeason20242025!$B$3:$B$1315, "&lt;=" &amp; EQ$1, DataRegularSeason20242025!$E$3:$E$1315, $A5)</f>
        <v>58</v>
      </c>
      <c r="ER5">
        <f>SUMIFS(DataRegularSeason20242025!$AA$3:$AA$1315,DataRegularSeason20242025!$B$3:$B$1315, "&lt;=" &amp; ER$1, DataRegularSeason20242025!$D$3:$D$1315, $A5)+SUMIFS(DataRegularSeason20242025!$AB$3:$AB$1315,DataRegularSeason20242025!$B$3:$B$1315, "&lt;=" &amp; ER$1, DataRegularSeason20242025!$E$3:$E$1315, $A5)</f>
        <v>58</v>
      </c>
      <c r="ES5">
        <f>SUMIFS(DataRegularSeason20242025!$AA$3:$AA$1315,DataRegularSeason20242025!$B$3:$B$1315, "&lt;=" &amp; ES$1, DataRegularSeason20242025!$D$3:$D$1315, $A5)+SUMIFS(DataRegularSeason20242025!$AB$3:$AB$1315,DataRegularSeason20242025!$B$3:$B$1315, "&lt;=" &amp; ES$1, DataRegularSeason20242025!$E$3:$E$1315, $A5)</f>
        <v>58</v>
      </c>
      <c r="ET5">
        <f>SUMIFS(DataRegularSeason20242025!$AA$3:$AA$1315,DataRegularSeason20242025!$B$3:$B$1315, "&lt;=" &amp; ET$1, DataRegularSeason20242025!$D$3:$D$1315, $A5)+SUMIFS(DataRegularSeason20242025!$AB$3:$AB$1315,DataRegularSeason20242025!$B$3:$B$1315, "&lt;=" &amp; ET$1, DataRegularSeason20242025!$E$3:$E$1315, $A5)</f>
        <v>58</v>
      </c>
      <c r="EU5">
        <f>SUMIFS(DataRegularSeason20242025!$AA$3:$AA$1315,DataRegularSeason20242025!$B$3:$B$1315, "&lt;=" &amp; EU$1, DataRegularSeason20242025!$D$3:$D$1315, $A5)+SUMIFS(DataRegularSeason20242025!$AB$3:$AB$1315,DataRegularSeason20242025!$B$3:$B$1315, "&lt;=" &amp; EU$1, DataRegularSeason20242025!$E$3:$E$1315, $A5)</f>
        <v>58</v>
      </c>
      <c r="EV5">
        <f>SUMIFS(DataRegularSeason20242025!$AA$3:$AA$1315,DataRegularSeason20242025!$B$3:$B$1315, "&lt;=" &amp; EV$1, DataRegularSeason20242025!$D$3:$D$1315, $A5)+SUMIFS(DataRegularSeason20242025!$AB$3:$AB$1315,DataRegularSeason20242025!$B$3:$B$1315, "&lt;=" &amp; EV$1, DataRegularSeason20242025!$E$3:$E$1315, $A5)</f>
        <v>58</v>
      </c>
      <c r="EW5">
        <f>SUMIFS(DataRegularSeason20242025!$AA$3:$AA$1315,DataRegularSeason20242025!$B$3:$B$1315, "&lt;=" &amp; EW$1, DataRegularSeason20242025!$D$3:$D$1315, $A5)+SUMIFS(DataRegularSeason20242025!$AB$3:$AB$1315,DataRegularSeason20242025!$B$3:$B$1315, "&lt;=" &amp; EW$1, DataRegularSeason20242025!$E$3:$E$1315, $A5)</f>
        <v>58</v>
      </c>
      <c r="EX5">
        <f>SUMIFS(DataRegularSeason20242025!$AA$3:$AA$1315,DataRegularSeason20242025!$B$3:$B$1315, "&lt;=" &amp; EX$1, DataRegularSeason20242025!$D$3:$D$1315, $A5)+SUMIFS(DataRegularSeason20242025!$AB$3:$AB$1315,DataRegularSeason20242025!$B$3:$B$1315, "&lt;=" &amp; EX$1, DataRegularSeason20242025!$E$3:$E$1315, $A5)</f>
        <v>58</v>
      </c>
      <c r="EY5">
        <f>SUMIFS(DataRegularSeason20242025!$AA$3:$AA$1315,DataRegularSeason20242025!$B$3:$B$1315, "&lt;=" &amp; EY$1, DataRegularSeason20242025!$D$3:$D$1315, $A5)+SUMIFS(DataRegularSeason20242025!$AB$3:$AB$1315,DataRegularSeason20242025!$B$3:$B$1315, "&lt;=" &amp; EY$1, DataRegularSeason20242025!$E$3:$E$1315, $A5)</f>
        <v>58</v>
      </c>
      <c r="EZ5">
        <f>SUMIFS(DataRegularSeason20242025!$AA$3:$AA$1315,DataRegularSeason20242025!$B$3:$B$1315, "&lt;=" &amp; EZ$1, DataRegularSeason20242025!$D$3:$D$1315, $A5)+SUMIFS(DataRegularSeason20242025!$AB$3:$AB$1315,DataRegularSeason20242025!$B$3:$B$1315, "&lt;=" &amp; EZ$1, DataRegularSeason20242025!$E$3:$E$1315, $A5)</f>
        <v>58</v>
      </c>
      <c r="FA5">
        <f>SUMIFS(DataRegularSeason20242025!$AA$3:$AA$1315,DataRegularSeason20242025!$B$3:$B$1315, "&lt;=" &amp; FA$1, DataRegularSeason20242025!$D$3:$D$1315, $A5)+SUMIFS(DataRegularSeason20242025!$AB$3:$AB$1315,DataRegularSeason20242025!$B$3:$B$1315, "&lt;=" &amp; FA$1, DataRegularSeason20242025!$E$3:$E$1315, $A5)</f>
        <v>58</v>
      </c>
      <c r="FB5">
        <f>SUMIFS(DataRegularSeason20242025!$AA$3:$AA$1315,DataRegularSeason20242025!$B$3:$B$1315, "&lt;=" &amp; FB$1, DataRegularSeason20242025!$D$3:$D$1315, $A5)+SUMIFS(DataRegularSeason20242025!$AB$3:$AB$1315,DataRegularSeason20242025!$B$3:$B$1315, "&lt;=" &amp; FB$1, DataRegularSeason20242025!$E$3:$E$1315, $A5)</f>
        <v>58</v>
      </c>
      <c r="FC5">
        <f>SUMIFS(DataRegularSeason20242025!$AA$3:$AA$1315,DataRegularSeason20242025!$B$3:$B$1315, "&lt;=" &amp; FC$1, DataRegularSeason20242025!$D$3:$D$1315, $A5)+SUMIFS(DataRegularSeason20242025!$AB$3:$AB$1315,DataRegularSeason20242025!$B$3:$B$1315, "&lt;=" &amp; FC$1, DataRegularSeason20242025!$E$3:$E$1315, $A5)</f>
        <v>58</v>
      </c>
      <c r="FD5">
        <f>SUMIFS(DataRegularSeason20242025!$AA$3:$AA$1315,DataRegularSeason20242025!$B$3:$B$1315, "&lt;=" &amp; FD$1, DataRegularSeason20242025!$D$3:$D$1315, $A5)+SUMIFS(DataRegularSeason20242025!$AB$3:$AB$1315,DataRegularSeason20242025!$B$3:$B$1315, "&lt;=" &amp; FD$1, DataRegularSeason20242025!$E$3:$E$1315, $A5)</f>
        <v>58</v>
      </c>
      <c r="FE5">
        <f>SUMIFS(DataRegularSeason20242025!$AA$3:$AA$1315,DataRegularSeason20242025!$B$3:$B$1315, "&lt;=" &amp; FE$1, DataRegularSeason20242025!$D$3:$D$1315, $A5)+SUMIFS(DataRegularSeason20242025!$AB$3:$AB$1315,DataRegularSeason20242025!$B$3:$B$1315, "&lt;=" &amp; FE$1, DataRegularSeason20242025!$E$3:$E$1315, $A5)</f>
        <v>58</v>
      </c>
      <c r="FF5">
        <f>SUMIFS(DataRegularSeason20242025!$AA$3:$AA$1315,DataRegularSeason20242025!$B$3:$B$1315, "&lt;=" &amp; FF$1, DataRegularSeason20242025!$D$3:$D$1315, $A5)+SUMIFS(DataRegularSeason20242025!$AB$3:$AB$1315,DataRegularSeason20242025!$B$3:$B$1315, "&lt;=" &amp; FF$1, DataRegularSeason20242025!$E$3:$E$1315, $A5)</f>
        <v>58</v>
      </c>
      <c r="FG5">
        <f>SUMIFS(DataRegularSeason20242025!$AA$3:$AA$1315,DataRegularSeason20242025!$B$3:$B$1315, "&lt;=" &amp; FG$1, DataRegularSeason20242025!$D$3:$D$1315, $A5)+SUMIFS(DataRegularSeason20242025!$AB$3:$AB$1315,DataRegularSeason20242025!$B$3:$B$1315, "&lt;=" &amp; FG$1, DataRegularSeason20242025!$E$3:$E$1315, $A5)</f>
        <v>58</v>
      </c>
      <c r="FH5">
        <f>SUMIFS(DataRegularSeason20242025!$AA$3:$AA$1315,DataRegularSeason20242025!$B$3:$B$1315, "&lt;=" &amp; FH$1, DataRegularSeason20242025!$D$3:$D$1315, $A5)+SUMIFS(DataRegularSeason20242025!$AB$3:$AB$1315,DataRegularSeason20242025!$B$3:$B$1315, "&lt;=" &amp; FH$1, DataRegularSeason20242025!$E$3:$E$1315, $A5)</f>
        <v>58</v>
      </c>
      <c r="FI5">
        <f>SUMIFS(DataRegularSeason20242025!$AA$3:$AA$1315,DataRegularSeason20242025!$B$3:$B$1315, "&lt;=" &amp; FI$1, DataRegularSeason20242025!$D$3:$D$1315, $A5)+SUMIFS(DataRegularSeason20242025!$AB$3:$AB$1315,DataRegularSeason20242025!$B$3:$B$1315, "&lt;=" &amp; FI$1, DataRegularSeason20242025!$E$3:$E$1315, $A5)</f>
        <v>58</v>
      </c>
      <c r="FJ5">
        <f>SUMIFS(DataRegularSeason20242025!$AA$3:$AA$1315,DataRegularSeason20242025!$B$3:$B$1315, "&lt;=" &amp; FJ$1, DataRegularSeason20242025!$D$3:$D$1315, $A5)+SUMIFS(DataRegularSeason20242025!$AB$3:$AB$1315,DataRegularSeason20242025!$B$3:$B$1315, "&lt;=" &amp; FJ$1, DataRegularSeason20242025!$E$3:$E$1315, $A5)</f>
        <v>58</v>
      </c>
      <c r="FK5">
        <f>SUMIFS(DataRegularSeason20242025!$AA$3:$AA$1315,DataRegularSeason20242025!$B$3:$B$1315, "&lt;=" &amp; FK$1, DataRegularSeason20242025!$D$3:$D$1315, $A5)+SUMIFS(DataRegularSeason20242025!$AB$3:$AB$1315,DataRegularSeason20242025!$B$3:$B$1315, "&lt;=" &amp; FK$1, DataRegularSeason20242025!$E$3:$E$1315, $A5)</f>
        <v>58</v>
      </c>
      <c r="FL5">
        <f>SUMIFS(DataRegularSeason20242025!$AA$3:$AA$1315,DataRegularSeason20242025!$B$3:$B$1315, "&lt;=" &amp; FL$1, DataRegularSeason20242025!$D$3:$D$1315, $A5)+SUMIFS(DataRegularSeason20242025!$AB$3:$AB$1315,DataRegularSeason20242025!$B$3:$B$1315, "&lt;=" &amp; FL$1, DataRegularSeason20242025!$E$3:$E$1315, $A5)</f>
        <v>58</v>
      </c>
      <c r="FM5">
        <f>SUMIFS(DataRegularSeason20242025!$AA$3:$AA$1315,DataRegularSeason20242025!$B$3:$B$1315, "&lt;=" &amp; FM$1, DataRegularSeason20242025!$D$3:$D$1315, $A5)+SUMIFS(DataRegularSeason20242025!$AB$3:$AB$1315,DataRegularSeason20242025!$B$3:$B$1315, "&lt;=" &amp; FM$1, DataRegularSeason20242025!$E$3:$E$1315, $A5)</f>
        <v>58</v>
      </c>
      <c r="FN5">
        <f>SUMIFS(DataRegularSeason20242025!$AA$3:$AA$1315,DataRegularSeason20242025!$B$3:$B$1315, "&lt;=" &amp; FN$1, DataRegularSeason20242025!$D$3:$D$1315, $A5)+SUMIFS(DataRegularSeason20242025!$AB$3:$AB$1315,DataRegularSeason20242025!$B$3:$B$1315, "&lt;=" &amp; FN$1, DataRegularSeason20242025!$E$3:$E$1315, $A5)</f>
        <v>58</v>
      </c>
      <c r="FO5">
        <f>SUMIFS(DataRegularSeason20242025!$AA$3:$AA$1315,DataRegularSeason20242025!$B$3:$B$1315, "&lt;=" &amp; FO$1, DataRegularSeason20242025!$D$3:$D$1315, $A5)+SUMIFS(DataRegularSeason20242025!$AB$3:$AB$1315,DataRegularSeason20242025!$B$3:$B$1315, "&lt;=" &amp; FO$1, DataRegularSeason20242025!$E$3:$E$1315, $A5)</f>
        <v>58</v>
      </c>
      <c r="FP5">
        <f>SUMIFS(DataRegularSeason20242025!$AA$3:$AA$1315,DataRegularSeason20242025!$B$3:$B$1315, "&lt;=" &amp; FP$1, DataRegularSeason20242025!$D$3:$D$1315, $A5)+SUMIFS(DataRegularSeason20242025!$AB$3:$AB$1315,DataRegularSeason20242025!$B$3:$B$1315, "&lt;=" &amp; FP$1, DataRegularSeason20242025!$E$3:$E$1315, $A5)</f>
        <v>58</v>
      </c>
      <c r="FQ5">
        <f>SUMIFS(DataRegularSeason20242025!$AA$3:$AA$1315,DataRegularSeason20242025!$B$3:$B$1315, "&lt;=" &amp; FQ$1, DataRegularSeason20242025!$D$3:$D$1315, $A5)+SUMIFS(DataRegularSeason20242025!$AB$3:$AB$1315,DataRegularSeason20242025!$B$3:$B$1315, "&lt;=" &amp; FQ$1, DataRegularSeason20242025!$E$3:$E$1315, $A5)</f>
        <v>58</v>
      </c>
      <c r="FR5">
        <f>SUMIFS(DataRegularSeason20242025!$AA$3:$AA$1315,DataRegularSeason20242025!$B$3:$B$1315, "&lt;=" &amp; FR$1, DataRegularSeason20242025!$D$3:$D$1315, $A5)+SUMIFS(DataRegularSeason20242025!$AB$3:$AB$1315,DataRegularSeason20242025!$B$3:$B$1315, "&lt;=" &amp; FR$1, DataRegularSeason20242025!$E$3:$E$1315, $A5)</f>
        <v>58</v>
      </c>
      <c r="FS5">
        <f>SUMIFS(DataRegularSeason20242025!$AA$3:$AA$1315,DataRegularSeason20242025!$B$3:$B$1315, "&lt;=" &amp; FS$1, DataRegularSeason20242025!$D$3:$D$1315, $A5)+SUMIFS(DataRegularSeason20242025!$AB$3:$AB$1315,DataRegularSeason20242025!$B$3:$B$1315, "&lt;=" &amp; FS$1, DataRegularSeason20242025!$E$3:$E$1315, $A5)</f>
        <v>58</v>
      </c>
      <c r="FT5">
        <f>SUMIFS(DataRegularSeason20242025!$AA$3:$AA$1315,DataRegularSeason20242025!$B$3:$B$1315, "&lt;=" &amp; FT$1, DataRegularSeason20242025!$D$3:$D$1315, $A5)+SUMIFS(DataRegularSeason20242025!$AB$3:$AB$1315,DataRegularSeason20242025!$B$3:$B$1315, "&lt;=" &amp; FT$1, DataRegularSeason20242025!$E$3:$E$1315, $A5)</f>
        <v>58</v>
      </c>
      <c r="FU5">
        <f>SUMIFS(DataRegularSeason20242025!$AA$3:$AA$1315,DataRegularSeason20242025!$B$3:$B$1315, "&lt;=" &amp; FU$1, DataRegularSeason20242025!$D$3:$D$1315, $A5)+SUMIFS(DataRegularSeason20242025!$AB$3:$AB$1315,DataRegularSeason20242025!$B$3:$B$1315, "&lt;=" &amp; FU$1, DataRegularSeason20242025!$E$3:$E$1315, $A5)</f>
        <v>58</v>
      </c>
      <c r="FV5">
        <f>SUMIFS(DataRegularSeason20242025!$AA$3:$AA$1315,DataRegularSeason20242025!$B$3:$B$1315, "&lt;=" &amp; FV$1, DataRegularSeason20242025!$D$3:$D$1315, $A5)+SUMIFS(DataRegularSeason20242025!$AB$3:$AB$1315,DataRegularSeason20242025!$B$3:$B$1315, "&lt;=" &amp; FV$1, DataRegularSeason20242025!$E$3:$E$1315, $A5)</f>
        <v>58</v>
      </c>
      <c r="FW5">
        <f>SUMIFS(DataRegularSeason20242025!$AA$3:$AA$1315,DataRegularSeason20242025!$B$3:$B$1315, "&lt;=" &amp; FW$1, DataRegularSeason20242025!$D$3:$D$1315, $A5)+SUMIFS(DataRegularSeason20242025!$AB$3:$AB$1315,DataRegularSeason20242025!$B$3:$B$1315, "&lt;=" &amp; FW$1, DataRegularSeason20242025!$E$3:$E$1315, $A5)</f>
        <v>58</v>
      </c>
      <c r="FX5">
        <f>SUMIFS(DataRegularSeason20242025!$AA$3:$AA$1315,DataRegularSeason20242025!$B$3:$B$1315, "&lt;=" &amp; FX$1, DataRegularSeason20242025!$D$3:$D$1315, $A5)+SUMIFS(DataRegularSeason20242025!$AB$3:$AB$1315,DataRegularSeason20242025!$B$3:$B$1315, "&lt;=" &amp; FX$1, DataRegularSeason20242025!$E$3:$E$1315, $A5)</f>
        <v>58</v>
      </c>
      <c r="FY5">
        <f>SUMIFS(DataRegularSeason20242025!$AA$3:$AA$1315,DataRegularSeason20242025!$B$3:$B$1315, "&lt;=" &amp; FY$1, DataRegularSeason20242025!$D$3:$D$1315, $A5)+SUMIFS(DataRegularSeason20242025!$AB$3:$AB$1315,DataRegularSeason20242025!$B$3:$B$1315, "&lt;=" &amp; FY$1, DataRegularSeason20242025!$E$3:$E$1315, $A5)</f>
        <v>58</v>
      </c>
      <c r="FZ5">
        <f>SUMIFS(DataRegularSeason20242025!$AA$3:$AA$1315,DataRegularSeason20242025!$B$3:$B$1315, "&lt;=" &amp; FZ$1, DataRegularSeason20242025!$D$3:$D$1315, $A5)+SUMIFS(DataRegularSeason20242025!$AB$3:$AB$1315,DataRegularSeason20242025!$B$3:$B$1315, "&lt;=" &amp; FZ$1, DataRegularSeason20242025!$E$3:$E$1315, $A5)</f>
        <v>58</v>
      </c>
      <c r="GA5">
        <f>SUMIFS(DataRegularSeason20242025!$AA$3:$AA$1315,DataRegularSeason20242025!$B$3:$B$1315, "&lt;=" &amp; GA$1, DataRegularSeason20242025!$D$3:$D$1315, $A5)+SUMIFS(DataRegularSeason20242025!$AB$3:$AB$1315,DataRegularSeason20242025!$B$3:$B$1315, "&lt;=" &amp; GA$1, DataRegularSeason20242025!$E$3:$E$1315, $A5)</f>
        <v>58</v>
      </c>
      <c r="GB5">
        <f>SUMIFS(DataRegularSeason20242025!$AA$3:$AA$1315,DataRegularSeason20242025!$B$3:$B$1315, "&lt;=" &amp; GB$1, DataRegularSeason20242025!$D$3:$D$1315, $A5)+SUMIFS(DataRegularSeason20242025!$AB$3:$AB$1315,DataRegularSeason20242025!$B$3:$B$1315, "&lt;=" &amp; GB$1, DataRegularSeason20242025!$E$3:$E$1315, $A5)</f>
        <v>58</v>
      </c>
      <c r="GC5">
        <f>SUMIFS(DataRegularSeason20242025!$AA$3:$AA$1315,DataRegularSeason20242025!$B$3:$B$1315, "&lt;=" &amp; GC$1, DataRegularSeason20242025!$D$3:$D$1315, $A5)+SUMIFS(DataRegularSeason20242025!$AB$3:$AB$1315,DataRegularSeason20242025!$B$3:$B$1315, "&lt;=" &amp; GC$1, DataRegularSeason20242025!$E$3:$E$1315, $A5)</f>
        <v>58</v>
      </c>
      <c r="GD5">
        <f>SUMIFS(DataRegularSeason20242025!$AA$3:$AA$1315,DataRegularSeason20242025!$B$3:$B$1315, "&lt;=" &amp; GD$1, DataRegularSeason20242025!$D$3:$D$1315, $A5)+SUMIFS(DataRegularSeason20242025!$AB$3:$AB$1315,DataRegularSeason20242025!$B$3:$B$1315, "&lt;=" &amp; GD$1, DataRegularSeason20242025!$E$3:$E$1315, $A5)</f>
        <v>58</v>
      </c>
      <c r="GE5">
        <f>SUMIFS(DataRegularSeason20242025!$AA$3:$AA$1315,DataRegularSeason20242025!$B$3:$B$1315, "&lt;=" &amp; GE$1, DataRegularSeason20242025!$D$3:$D$1315, $A5)+SUMIFS(DataRegularSeason20242025!$AB$3:$AB$1315,DataRegularSeason20242025!$B$3:$B$1315, "&lt;=" &amp; GE$1, DataRegularSeason20242025!$E$3:$E$1315, $A5)</f>
        <v>58</v>
      </c>
      <c r="GF5">
        <f>SUMIFS(DataRegularSeason20242025!$AA$3:$AA$1315,DataRegularSeason20242025!$B$3:$B$1315, "&lt;=" &amp; GF$1, DataRegularSeason20242025!$D$3:$D$1315, $A5)+SUMIFS(DataRegularSeason20242025!$AB$3:$AB$1315,DataRegularSeason20242025!$B$3:$B$1315, "&lt;=" &amp; GF$1, DataRegularSeason20242025!$E$3:$E$1315, $A5)</f>
        <v>58</v>
      </c>
      <c r="GG5">
        <f>SUMIFS(DataRegularSeason20242025!$AA$3:$AA$1315,DataRegularSeason20242025!$B$3:$B$1315, "&lt;=" &amp; GG$1, DataRegularSeason20242025!$D$3:$D$1315, $A5)+SUMIFS(DataRegularSeason20242025!$AB$3:$AB$1315,DataRegularSeason20242025!$B$3:$B$1315, "&lt;=" &amp; GG$1, DataRegularSeason20242025!$E$3:$E$1315, $A5)</f>
        <v>58</v>
      </c>
      <c r="GH5">
        <f>SUMIFS(DataRegularSeason20242025!$AA$3:$AA$1315,DataRegularSeason20242025!$B$3:$B$1315, "&lt;=" &amp; GH$1, DataRegularSeason20242025!$D$3:$D$1315, $A5)+SUMIFS(DataRegularSeason20242025!$AB$3:$AB$1315,DataRegularSeason20242025!$B$3:$B$1315, "&lt;=" &amp; GH$1, DataRegularSeason20242025!$E$3:$E$1315, $A5)</f>
        <v>58</v>
      </c>
      <c r="GI5">
        <f>SUMIFS(DataRegularSeason20242025!$AA$3:$AA$1315,DataRegularSeason20242025!$B$3:$B$1315, "&lt;=" &amp; GI$1, DataRegularSeason20242025!$D$3:$D$1315, $A5)+SUMIFS(DataRegularSeason20242025!$AB$3:$AB$1315,DataRegularSeason20242025!$B$3:$B$1315, "&lt;=" &amp; GI$1, DataRegularSeason20242025!$E$3:$E$1315, $A5)</f>
        <v>58</v>
      </c>
      <c r="GJ5">
        <f>SUMIFS(DataRegularSeason20242025!$AA$3:$AA$1315,DataRegularSeason20242025!$B$3:$B$1315, "&lt;=" &amp; GJ$1, DataRegularSeason20242025!$D$3:$D$1315, $A5)+SUMIFS(DataRegularSeason20242025!$AB$3:$AB$1315,DataRegularSeason20242025!$B$3:$B$1315, "&lt;=" &amp; GJ$1, DataRegularSeason20242025!$E$3:$E$1315, $A5)</f>
        <v>58</v>
      </c>
      <c r="GK5">
        <f>SUMIFS(DataRegularSeason20242025!$AA$3:$AA$1315,DataRegularSeason20242025!$B$3:$B$1315, "&lt;=" &amp; GK$1, DataRegularSeason20242025!$D$3:$D$1315, $A5)+SUMIFS(DataRegularSeason20242025!$AB$3:$AB$1315,DataRegularSeason20242025!$B$3:$B$1315, "&lt;=" &amp; GK$1, DataRegularSeason20242025!$E$3:$E$1315, $A5)</f>
        <v>58</v>
      </c>
      <c r="GL5">
        <f>SUMIFS(DataRegularSeason20242025!$AA$3:$AA$1315,DataRegularSeason20242025!$B$3:$B$1315, "&lt;=" &amp; GL$1, DataRegularSeason20242025!$D$3:$D$1315, $A5)+SUMIFS(DataRegularSeason20242025!$AB$3:$AB$1315,DataRegularSeason20242025!$B$3:$B$1315, "&lt;=" &amp; GL$1, DataRegularSeason20242025!$E$3:$E$1315, $A5)</f>
        <v>58</v>
      </c>
      <c r="GM5">
        <f>SUMIFS(DataRegularSeason20242025!$AA$3:$AA$1315,DataRegularSeason20242025!$B$3:$B$1315, "&lt;=" &amp; GM$1, DataRegularSeason20242025!$D$3:$D$1315, $A5)+SUMIFS(DataRegularSeason20242025!$AB$3:$AB$1315,DataRegularSeason20242025!$B$3:$B$1315, "&lt;=" &amp; GM$1, DataRegularSeason20242025!$E$3:$E$1315, $A5)</f>
        <v>58</v>
      </c>
      <c r="GN5">
        <f>SUMIFS(DataRegularSeason20242025!$AA$3:$AA$1315,DataRegularSeason20242025!$B$3:$B$1315, "&lt;=" &amp; GN$1, DataRegularSeason20242025!$D$3:$D$1315, $A5)+SUMIFS(DataRegularSeason20242025!$AB$3:$AB$1315,DataRegularSeason20242025!$B$3:$B$1315, "&lt;=" &amp; GN$1, DataRegularSeason20242025!$E$3:$E$1315, $A5)</f>
        <v>58</v>
      </c>
      <c r="GO5">
        <f>SUMIFS(DataRegularSeason20242025!$AA$3:$AA$1315,DataRegularSeason20242025!$B$3:$B$1315, "&lt;=" &amp; GO$1, DataRegularSeason20242025!$D$3:$D$1315, $A5)+SUMIFS(DataRegularSeason20242025!$AB$3:$AB$1315,DataRegularSeason20242025!$B$3:$B$1315, "&lt;=" &amp; GO$1, DataRegularSeason20242025!$E$3:$E$1315, $A5)</f>
        <v>58</v>
      </c>
      <c r="GP5">
        <f>SUMIFS(DataRegularSeason20242025!$AA$3:$AA$1315,DataRegularSeason20242025!$B$3:$B$1315, "&lt;=" &amp; GP$1, DataRegularSeason20242025!$D$3:$D$1315, $A5)+SUMIFS(DataRegularSeason20242025!$AB$3:$AB$1315,DataRegularSeason20242025!$B$3:$B$1315, "&lt;=" &amp; GP$1, DataRegularSeason20242025!$E$3:$E$1315, $A5)</f>
        <v>58</v>
      </c>
      <c r="GQ5">
        <f>SUMIFS(DataRegularSeason20242025!$AA$3:$AA$1315,DataRegularSeason20242025!$B$3:$B$1315, "&lt;=" &amp; GQ$1, DataRegularSeason20242025!$D$3:$D$1315, $A5)+SUMIFS(DataRegularSeason20242025!$AB$3:$AB$1315,DataRegularSeason20242025!$B$3:$B$1315, "&lt;=" &amp; GQ$1, DataRegularSeason20242025!$E$3:$E$1315, $A5)</f>
        <v>58</v>
      </c>
      <c r="GR5">
        <f>SUMIFS(DataRegularSeason20242025!$AA$3:$AA$1315,DataRegularSeason20242025!$B$3:$B$1315, "&lt;=" &amp; GR$1, DataRegularSeason20242025!$D$3:$D$1315, $A5)+SUMIFS(DataRegularSeason20242025!$AB$3:$AB$1315,DataRegularSeason20242025!$B$3:$B$1315, "&lt;=" &amp; GR$1, DataRegularSeason20242025!$E$3:$E$1315, $A5)</f>
        <v>58</v>
      </c>
      <c r="GS5">
        <f>SUMIFS(DataRegularSeason20242025!$AA$3:$AA$1315,DataRegularSeason20242025!$B$3:$B$1315, "&lt;=" &amp; GS$1, DataRegularSeason20242025!$D$3:$D$1315, $A5)+SUMIFS(DataRegularSeason20242025!$AB$3:$AB$1315,DataRegularSeason20242025!$B$3:$B$1315, "&lt;=" &amp; GS$1, DataRegularSeason20242025!$E$3:$E$1315, $A5)</f>
        <v>58</v>
      </c>
      <c r="GT5">
        <f>SUMIFS(DataRegularSeason20242025!$AA$3:$AA$1315,DataRegularSeason20242025!$B$3:$B$1315, "&lt;=" &amp; GT$1, DataRegularSeason20242025!$D$3:$D$1315, $A5)+SUMIFS(DataRegularSeason20242025!$AB$3:$AB$1315,DataRegularSeason20242025!$B$3:$B$1315, "&lt;=" &amp; GT$1, DataRegularSeason20242025!$E$3:$E$1315, $A5)</f>
        <v>58</v>
      </c>
      <c r="GU5">
        <f>SUMIFS(DataRegularSeason20242025!$AA$3:$AA$1315,DataRegularSeason20242025!$B$3:$B$1315, "&lt;=" &amp; GU$1, DataRegularSeason20242025!$D$3:$D$1315, $A5)+SUMIFS(DataRegularSeason20242025!$AB$3:$AB$1315,DataRegularSeason20242025!$B$3:$B$1315, "&lt;=" &amp; GU$1, DataRegularSeason20242025!$E$3:$E$1315, $A5)</f>
        <v>58</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57</v>
      </c>
      <c r="DW6">
        <f>SUMIFS(DataRegularSeason20242025!$AA$3:$AA$1315,DataRegularSeason20242025!$B$3:$B$1315, "&lt;=" &amp; DW$1, DataRegularSeason20242025!$D$3:$D$1315, $A6)+SUMIFS(DataRegularSeason20242025!$AB$3:$AB$1315,DataRegularSeason20242025!$B$3:$B$1315, "&lt;=" &amp; DW$1, DataRegularSeason20242025!$E$3:$E$1315, $A6)</f>
        <v>57</v>
      </c>
      <c r="DX6">
        <f>SUMIFS(DataRegularSeason20242025!$AA$3:$AA$1315,DataRegularSeason20242025!$B$3:$B$1315, "&lt;=" &amp; DX$1, DataRegularSeason20242025!$D$3:$D$1315, $A6)+SUMIFS(DataRegularSeason20242025!$AB$3:$AB$1315,DataRegularSeason20242025!$B$3:$B$1315, "&lt;=" &amp; DX$1, DataRegularSeason20242025!$E$3:$E$1315, $A6)</f>
        <v>57</v>
      </c>
      <c r="DY6">
        <f>SUMIFS(DataRegularSeason20242025!$AA$3:$AA$1315,DataRegularSeason20242025!$B$3:$B$1315, "&lt;=" &amp; DY$1, DataRegularSeason20242025!$D$3:$D$1315, $A6)+SUMIFS(DataRegularSeason20242025!$AB$3:$AB$1315,DataRegularSeason20242025!$B$3:$B$1315, "&lt;=" &amp; DY$1, DataRegularSeason20242025!$E$3:$E$1315, $A6)</f>
        <v>57</v>
      </c>
      <c r="DZ6">
        <f>SUMIFS(DataRegularSeason20242025!$AA$3:$AA$1315,DataRegularSeason20242025!$B$3:$B$1315, "&lt;=" &amp; DZ$1, DataRegularSeason20242025!$D$3:$D$1315, $A6)+SUMIFS(DataRegularSeason20242025!$AB$3:$AB$1315,DataRegularSeason20242025!$B$3:$B$1315, "&lt;=" &amp; DZ$1, DataRegularSeason20242025!$E$3:$E$1315, $A6)</f>
        <v>57</v>
      </c>
      <c r="EA6">
        <f>SUMIFS(DataRegularSeason20242025!$AA$3:$AA$1315,DataRegularSeason20242025!$B$3:$B$1315, "&lt;=" &amp; EA$1, DataRegularSeason20242025!$D$3:$D$1315, $A6)+SUMIFS(DataRegularSeason20242025!$AB$3:$AB$1315,DataRegularSeason20242025!$B$3:$B$1315, "&lt;=" &amp; EA$1, DataRegularSeason20242025!$E$3:$E$1315, $A6)</f>
        <v>57</v>
      </c>
      <c r="EB6">
        <f>SUMIFS(DataRegularSeason20242025!$AA$3:$AA$1315,DataRegularSeason20242025!$B$3:$B$1315, "&lt;=" &amp; EB$1, DataRegularSeason20242025!$D$3:$D$1315, $A6)+SUMIFS(DataRegularSeason20242025!$AB$3:$AB$1315,DataRegularSeason20242025!$B$3:$B$1315, "&lt;=" &amp; EB$1, DataRegularSeason20242025!$E$3:$E$1315, $A6)</f>
        <v>57</v>
      </c>
      <c r="EC6">
        <f>SUMIFS(DataRegularSeason20242025!$AA$3:$AA$1315,DataRegularSeason20242025!$B$3:$B$1315, "&lt;=" &amp; EC$1, DataRegularSeason20242025!$D$3:$D$1315, $A6)+SUMIFS(DataRegularSeason20242025!$AB$3:$AB$1315,DataRegularSeason20242025!$B$3:$B$1315, "&lt;=" &amp; EC$1, DataRegularSeason20242025!$E$3:$E$1315, $A6)</f>
        <v>57</v>
      </c>
      <c r="ED6">
        <f>SUMIFS(DataRegularSeason20242025!$AA$3:$AA$1315,DataRegularSeason20242025!$B$3:$B$1315, "&lt;=" &amp; ED$1, DataRegularSeason20242025!$D$3:$D$1315, $A6)+SUMIFS(DataRegularSeason20242025!$AB$3:$AB$1315,DataRegularSeason20242025!$B$3:$B$1315, "&lt;=" &amp; ED$1, DataRegularSeason20242025!$E$3:$E$1315, $A6)</f>
        <v>57</v>
      </c>
      <c r="EE6">
        <f>SUMIFS(DataRegularSeason20242025!$AA$3:$AA$1315,DataRegularSeason20242025!$B$3:$B$1315, "&lt;=" &amp; EE$1, DataRegularSeason20242025!$D$3:$D$1315, $A6)+SUMIFS(DataRegularSeason20242025!$AB$3:$AB$1315,DataRegularSeason20242025!$B$3:$B$1315, "&lt;=" &amp; EE$1, DataRegularSeason20242025!$E$3:$E$1315, $A6)</f>
        <v>57</v>
      </c>
      <c r="EF6">
        <f>SUMIFS(DataRegularSeason20242025!$AA$3:$AA$1315,DataRegularSeason20242025!$B$3:$B$1315, "&lt;=" &amp; EF$1, DataRegularSeason20242025!$D$3:$D$1315, $A6)+SUMIFS(DataRegularSeason20242025!$AB$3:$AB$1315,DataRegularSeason20242025!$B$3:$B$1315, "&lt;=" &amp; EF$1, DataRegularSeason20242025!$E$3:$E$1315, $A6)</f>
        <v>57</v>
      </c>
      <c r="EG6">
        <f>SUMIFS(DataRegularSeason20242025!$AA$3:$AA$1315,DataRegularSeason20242025!$B$3:$B$1315, "&lt;=" &amp; EG$1, DataRegularSeason20242025!$D$3:$D$1315, $A6)+SUMIFS(DataRegularSeason20242025!$AB$3:$AB$1315,DataRegularSeason20242025!$B$3:$B$1315, "&lt;=" &amp; EG$1, DataRegularSeason20242025!$E$3:$E$1315, $A6)</f>
        <v>57</v>
      </c>
      <c r="EH6">
        <f>SUMIFS(DataRegularSeason20242025!$AA$3:$AA$1315,DataRegularSeason20242025!$B$3:$B$1315, "&lt;=" &amp; EH$1, DataRegularSeason20242025!$D$3:$D$1315, $A6)+SUMIFS(DataRegularSeason20242025!$AB$3:$AB$1315,DataRegularSeason20242025!$B$3:$B$1315, "&lt;=" &amp; EH$1, DataRegularSeason20242025!$E$3:$E$1315, $A6)</f>
        <v>57</v>
      </c>
      <c r="EI6">
        <f>SUMIFS(DataRegularSeason20242025!$AA$3:$AA$1315,DataRegularSeason20242025!$B$3:$B$1315, "&lt;=" &amp; EI$1, DataRegularSeason20242025!$D$3:$D$1315, $A6)+SUMIFS(DataRegularSeason20242025!$AB$3:$AB$1315,DataRegularSeason20242025!$B$3:$B$1315, "&lt;=" &amp; EI$1, DataRegularSeason20242025!$E$3:$E$1315, $A6)</f>
        <v>57</v>
      </c>
      <c r="EJ6">
        <f>SUMIFS(DataRegularSeason20242025!$AA$3:$AA$1315,DataRegularSeason20242025!$B$3:$B$1315, "&lt;=" &amp; EJ$1, DataRegularSeason20242025!$D$3:$D$1315, $A6)+SUMIFS(DataRegularSeason20242025!$AB$3:$AB$1315,DataRegularSeason20242025!$B$3:$B$1315, "&lt;=" &amp; EJ$1, DataRegularSeason20242025!$E$3:$E$1315, $A6)</f>
        <v>57</v>
      </c>
      <c r="EK6">
        <f>SUMIFS(DataRegularSeason20242025!$AA$3:$AA$1315,DataRegularSeason20242025!$B$3:$B$1315, "&lt;=" &amp; EK$1, DataRegularSeason20242025!$D$3:$D$1315, $A6)+SUMIFS(DataRegularSeason20242025!$AB$3:$AB$1315,DataRegularSeason20242025!$B$3:$B$1315, "&lt;=" &amp; EK$1, DataRegularSeason20242025!$E$3:$E$1315, $A6)</f>
        <v>57</v>
      </c>
      <c r="EL6">
        <f>SUMIFS(DataRegularSeason20242025!$AA$3:$AA$1315,DataRegularSeason20242025!$B$3:$B$1315, "&lt;=" &amp; EL$1, DataRegularSeason20242025!$D$3:$D$1315, $A6)+SUMIFS(DataRegularSeason20242025!$AB$3:$AB$1315,DataRegularSeason20242025!$B$3:$B$1315, "&lt;=" &amp; EL$1, DataRegularSeason20242025!$E$3:$E$1315, $A6)</f>
        <v>57</v>
      </c>
      <c r="EM6">
        <f>SUMIFS(DataRegularSeason20242025!$AA$3:$AA$1315,DataRegularSeason20242025!$B$3:$B$1315, "&lt;=" &amp; EM$1, DataRegularSeason20242025!$D$3:$D$1315, $A6)+SUMIFS(DataRegularSeason20242025!$AB$3:$AB$1315,DataRegularSeason20242025!$B$3:$B$1315, "&lt;=" &amp; EM$1, DataRegularSeason20242025!$E$3:$E$1315, $A6)</f>
        <v>57</v>
      </c>
      <c r="EN6">
        <f>SUMIFS(DataRegularSeason20242025!$AA$3:$AA$1315,DataRegularSeason20242025!$B$3:$B$1315, "&lt;=" &amp; EN$1, DataRegularSeason20242025!$D$3:$D$1315, $A6)+SUMIFS(DataRegularSeason20242025!$AB$3:$AB$1315,DataRegularSeason20242025!$B$3:$B$1315, "&lt;=" &amp; EN$1, DataRegularSeason20242025!$E$3:$E$1315, $A6)</f>
        <v>57</v>
      </c>
      <c r="EO6">
        <f>SUMIFS(DataRegularSeason20242025!$AA$3:$AA$1315,DataRegularSeason20242025!$B$3:$B$1315, "&lt;=" &amp; EO$1, DataRegularSeason20242025!$D$3:$D$1315, $A6)+SUMIFS(DataRegularSeason20242025!$AB$3:$AB$1315,DataRegularSeason20242025!$B$3:$B$1315, "&lt;=" &amp; EO$1, DataRegularSeason20242025!$E$3:$E$1315, $A6)</f>
        <v>57</v>
      </c>
      <c r="EP6">
        <f>SUMIFS(DataRegularSeason20242025!$AA$3:$AA$1315,DataRegularSeason20242025!$B$3:$B$1315, "&lt;=" &amp; EP$1, DataRegularSeason20242025!$D$3:$D$1315, $A6)+SUMIFS(DataRegularSeason20242025!$AB$3:$AB$1315,DataRegularSeason20242025!$B$3:$B$1315, "&lt;=" &amp; EP$1, DataRegularSeason20242025!$E$3:$E$1315, $A6)</f>
        <v>57</v>
      </c>
      <c r="EQ6">
        <f>SUMIFS(DataRegularSeason20242025!$AA$3:$AA$1315,DataRegularSeason20242025!$B$3:$B$1315, "&lt;=" &amp; EQ$1, DataRegularSeason20242025!$D$3:$D$1315, $A6)+SUMIFS(DataRegularSeason20242025!$AB$3:$AB$1315,DataRegularSeason20242025!$B$3:$B$1315, "&lt;=" &amp; EQ$1, DataRegularSeason20242025!$E$3:$E$1315, $A6)</f>
        <v>57</v>
      </c>
      <c r="ER6">
        <f>SUMIFS(DataRegularSeason20242025!$AA$3:$AA$1315,DataRegularSeason20242025!$B$3:$B$1315, "&lt;=" &amp; ER$1, DataRegularSeason20242025!$D$3:$D$1315, $A6)+SUMIFS(DataRegularSeason20242025!$AB$3:$AB$1315,DataRegularSeason20242025!$B$3:$B$1315, "&lt;=" &amp; ER$1, DataRegularSeason20242025!$E$3:$E$1315, $A6)</f>
        <v>57</v>
      </c>
      <c r="ES6">
        <f>SUMIFS(DataRegularSeason20242025!$AA$3:$AA$1315,DataRegularSeason20242025!$B$3:$B$1315, "&lt;=" &amp; ES$1, DataRegularSeason20242025!$D$3:$D$1315, $A6)+SUMIFS(DataRegularSeason20242025!$AB$3:$AB$1315,DataRegularSeason20242025!$B$3:$B$1315, "&lt;=" &amp; ES$1, DataRegularSeason20242025!$E$3:$E$1315, $A6)</f>
        <v>57</v>
      </c>
      <c r="ET6">
        <f>SUMIFS(DataRegularSeason20242025!$AA$3:$AA$1315,DataRegularSeason20242025!$B$3:$B$1315, "&lt;=" &amp; ET$1, DataRegularSeason20242025!$D$3:$D$1315, $A6)+SUMIFS(DataRegularSeason20242025!$AB$3:$AB$1315,DataRegularSeason20242025!$B$3:$B$1315, "&lt;=" &amp; ET$1, DataRegularSeason20242025!$E$3:$E$1315, $A6)</f>
        <v>57</v>
      </c>
      <c r="EU6">
        <f>SUMIFS(DataRegularSeason20242025!$AA$3:$AA$1315,DataRegularSeason20242025!$B$3:$B$1315, "&lt;=" &amp; EU$1, DataRegularSeason20242025!$D$3:$D$1315, $A6)+SUMIFS(DataRegularSeason20242025!$AB$3:$AB$1315,DataRegularSeason20242025!$B$3:$B$1315, "&lt;=" &amp; EU$1, DataRegularSeason20242025!$E$3:$E$1315, $A6)</f>
        <v>57</v>
      </c>
      <c r="EV6">
        <f>SUMIFS(DataRegularSeason20242025!$AA$3:$AA$1315,DataRegularSeason20242025!$B$3:$B$1315, "&lt;=" &amp; EV$1, DataRegularSeason20242025!$D$3:$D$1315, $A6)+SUMIFS(DataRegularSeason20242025!$AB$3:$AB$1315,DataRegularSeason20242025!$B$3:$B$1315, "&lt;=" &amp; EV$1, DataRegularSeason20242025!$E$3:$E$1315, $A6)</f>
        <v>57</v>
      </c>
      <c r="EW6">
        <f>SUMIFS(DataRegularSeason20242025!$AA$3:$AA$1315,DataRegularSeason20242025!$B$3:$B$1315, "&lt;=" &amp; EW$1, DataRegularSeason20242025!$D$3:$D$1315, $A6)+SUMIFS(DataRegularSeason20242025!$AB$3:$AB$1315,DataRegularSeason20242025!$B$3:$B$1315, "&lt;=" &amp; EW$1, DataRegularSeason20242025!$E$3:$E$1315, $A6)</f>
        <v>57</v>
      </c>
      <c r="EX6">
        <f>SUMIFS(DataRegularSeason20242025!$AA$3:$AA$1315,DataRegularSeason20242025!$B$3:$B$1315, "&lt;=" &amp; EX$1, DataRegularSeason20242025!$D$3:$D$1315, $A6)+SUMIFS(DataRegularSeason20242025!$AB$3:$AB$1315,DataRegularSeason20242025!$B$3:$B$1315, "&lt;=" &amp; EX$1, DataRegularSeason20242025!$E$3:$E$1315, $A6)</f>
        <v>57</v>
      </c>
      <c r="EY6">
        <f>SUMIFS(DataRegularSeason20242025!$AA$3:$AA$1315,DataRegularSeason20242025!$B$3:$B$1315, "&lt;=" &amp; EY$1, DataRegularSeason20242025!$D$3:$D$1315, $A6)+SUMIFS(DataRegularSeason20242025!$AB$3:$AB$1315,DataRegularSeason20242025!$B$3:$B$1315, "&lt;=" &amp; EY$1, DataRegularSeason20242025!$E$3:$E$1315, $A6)</f>
        <v>57</v>
      </c>
      <c r="EZ6">
        <f>SUMIFS(DataRegularSeason20242025!$AA$3:$AA$1315,DataRegularSeason20242025!$B$3:$B$1315, "&lt;=" &amp; EZ$1, DataRegularSeason20242025!$D$3:$D$1315, $A6)+SUMIFS(DataRegularSeason20242025!$AB$3:$AB$1315,DataRegularSeason20242025!$B$3:$B$1315, "&lt;=" &amp; EZ$1, DataRegularSeason20242025!$E$3:$E$1315, $A6)</f>
        <v>57</v>
      </c>
      <c r="FA6">
        <f>SUMIFS(DataRegularSeason20242025!$AA$3:$AA$1315,DataRegularSeason20242025!$B$3:$B$1315, "&lt;=" &amp; FA$1, DataRegularSeason20242025!$D$3:$D$1315, $A6)+SUMIFS(DataRegularSeason20242025!$AB$3:$AB$1315,DataRegularSeason20242025!$B$3:$B$1315, "&lt;=" &amp; FA$1, DataRegularSeason20242025!$E$3:$E$1315, $A6)</f>
        <v>57</v>
      </c>
      <c r="FB6">
        <f>SUMIFS(DataRegularSeason20242025!$AA$3:$AA$1315,DataRegularSeason20242025!$B$3:$B$1315, "&lt;=" &amp; FB$1, DataRegularSeason20242025!$D$3:$D$1315, $A6)+SUMIFS(DataRegularSeason20242025!$AB$3:$AB$1315,DataRegularSeason20242025!$B$3:$B$1315, "&lt;=" &amp; FB$1, DataRegularSeason20242025!$E$3:$E$1315, $A6)</f>
        <v>57</v>
      </c>
      <c r="FC6">
        <f>SUMIFS(DataRegularSeason20242025!$AA$3:$AA$1315,DataRegularSeason20242025!$B$3:$B$1315, "&lt;=" &amp; FC$1, DataRegularSeason20242025!$D$3:$D$1315, $A6)+SUMIFS(DataRegularSeason20242025!$AB$3:$AB$1315,DataRegularSeason20242025!$B$3:$B$1315, "&lt;=" &amp; FC$1, DataRegularSeason20242025!$E$3:$E$1315, $A6)</f>
        <v>57</v>
      </c>
      <c r="FD6">
        <f>SUMIFS(DataRegularSeason20242025!$AA$3:$AA$1315,DataRegularSeason20242025!$B$3:$B$1315, "&lt;=" &amp; FD$1, DataRegularSeason20242025!$D$3:$D$1315, $A6)+SUMIFS(DataRegularSeason20242025!$AB$3:$AB$1315,DataRegularSeason20242025!$B$3:$B$1315, "&lt;=" &amp; FD$1, DataRegularSeason20242025!$E$3:$E$1315, $A6)</f>
        <v>57</v>
      </c>
      <c r="FE6">
        <f>SUMIFS(DataRegularSeason20242025!$AA$3:$AA$1315,DataRegularSeason20242025!$B$3:$B$1315, "&lt;=" &amp; FE$1, DataRegularSeason20242025!$D$3:$D$1315, $A6)+SUMIFS(DataRegularSeason20242025!$AB$3:$AB$1315,DataRegularSeason20242025!$B$3:$B$1315, "&lt;=" &amp; FE$1, DataRegularSeason20242025!$E$3:$E$1315, $A6)</f>
        <v>57</v>
      </c>
      <c r="FF6">
        <f>SUMIFS(DataRegularSeason20242025!$AA$3:$AA$1315,DataRegularSeason20242025!$B$3:$B$1315, "&lt;=" &amp; FF$1, DataRegularSeason20242025!$D$3:$D$1315, $A6)+SUMIFS(DataRegularSeason20242025!$AB$3:$AB$1315,DataRegularSeason20242025!$B$3:$B$1315, "&lt;=" &amp; FF$1, DataRegularSeason20242025!$E$3:$E$1315, $A6)</f>
        <v>57</v>
      </c>
      <c r="FG6">
        <f>SUMIFS(DataRegularSeason20242025!$AA$3:$AA$1315,DataRegularSeason20242025!$B$3:$B$1315, "&lt;=" &amp; FG$1, DataRegularSeason20242025!$D$3:$D$1315, $A6)+SUMIFS(DataRegularSeason20242025!$AB$3:$AB$1315,DataRegularSeason20242025!$B$3:$B$1315, "&lt;=" &amp; FG$1, DataRegularSeason20242025!$E$3:$E$1315, $A6)</f>
        <v>57</v>
      </c>
      <c r="FH6">
        <f>SUMIFS(DataRegularSeason20242025!$AA$3:$AA$1315,DataRegularSeason20242025!$B$3:$B$1315, "&lt;=" &amp; FH$1, DataRegularSeason20242025!$D$3:$D$1315, $A6)+SUMIFS(DataRegularSeason20242025!$AB$3:$AB$1315,DataRegularSeason20242025!$B$3:$B$1315, "&lt;=" &amp; FH$1, DataRegularSeason20242025!$E$3:$E$1315, $A6)</f>
        <v>57</v>
      </c>
      <c r="FI6">
        <f>SUMIFS(DataRegularSeason20242025!$AA$3:$AA$1315,DataRegularSeason20242025!$B$3:$B$1315, "&lt;=" &amp; FI$1, DataRegularSeason20242025!$D$3:$D$1315, $A6)+SUMIFS(DataRegularSeason20242025!$AB$3:$AB$1315,DataRegularSeason20242025!$B$3:$B$1315, "&lt;=" &amp; FI$1, DataRegularSeason20242025!$E$3:$E$1315, $A6)</f>
        <v>57</v>
      </c>
      <c r="FJ6">
        <f>SUMIFS(DataRegularSeason20242025!$AA$3:$AA$1315,DataRegularSeason20242025!$B$3:$B$1315, "&lt;=" &amp; FJ$1, DataRegularSeason20242025!$D$3:$D$1315, $A6)+SUMIFS(DataRegularSeason20242025!$AB$3:$AB$1315,DataRegularSeason20242025!$B$3:$B$1315, "&lt;=" &amp; FJ$1, DataRegularSeason20242025!$E$3:$E$1315, $A6)</f>
        <v>57</v>
      </c>
      <c r="FK6">
        <f>SUMIFS(DataRegularSeason20242025!$AA$3:$AA$1315,DataRegularSeason20242025!$B$3:$B$1315, "&lt;=" &amp; FK$1, DataRegularSeason20242025!$D$3:$D$1315, $A6)+SUMIFS(DataRegularSeason20242025!$AB$3:$AB$1315,DataRegularSeason20242025!$B$3:$B$1315, "&lt;=" &amp; FK$1, DataRegularSeason20242025!$E$3:$E$1315, $A6)</f>
        <v>57</v>
      </c>
      <c r="FL6">
        <f>SUMIFS(DataRegularSeason20242025!$AA$3:$AA$1315,DataRegularSeason20242025!$B$3:$B$1315, "&lt;=" &amp; FL$1, DataRegularSeason20242025!$D$3:$D$1315, $A6)+SUMIFS(DataRegularSeason20242025!$AB$3:$AB$1315,DataRegularSeason20242025!$B$3:$B$1315, "&lt;=" &amp; FL$1, DataRegularSeason20242025!$E$3:$E$1315, $A6)</f>
        <v>57</v>
      </c>
      <c r="FM6">
        <f>SUMIFS(DataRegularSeason20242025!$AA$3:$AA$1315,DataRegularSeason20242025!$B$3:$B$1315, "&lt;=" &amp; FM$1, DataRegularSeason20242025!$D$3:$D$1315, $A6)+SUMIFS(DataRegularSeason20242025!$AB$3:$AB$1315,DataRegularSeason20242025!$B$3:$B$1315, "&lt;=" &amp; FM$1, DataRegularSeason20242025!$E$3:$E$1315, $A6)</f>
        <v>57</v>
      </c>
      <c r="FN6">
        <f>SUMIFS(DataRegularSeason20242025!$AA$3:$AA$1315,DataRegularSeason20242025!$B$3:$B$1315, "&lt;=" &amp; FN$1, DataRegularSeason20242025!$D$3:$D$1315, $A6)+SUMIFS(DataRegularSeason20242025!$AB$3:$AB$1315,DataRegularSeason20242025!$B$3:$B$1315, "&lt;=" &amp; FN$1, DataRegularSeason20242025!$E$3:$E$1315, $A6)</f>
        <v>57</v>
      </c>
      <c r="FO6">
        <f>SUMIFS(DataRegularSeason20242025!$AA$3:$AA$1315,DataRegularSeason20242025!$B$3:$B$1315, "&lt;=" &amp; FO$1, DataRegularSeason20242025!$D$3:$D$1315, $A6)+SUMIFS(DataRegularSeason20242025!$AB$3:$AB$1315,DataRegularSeason20242025!$B$3:$B$1315, "&lt;=" &amp; FO$1, DataRegularSeason20242025!$E$3:$E$1315, $A6)</f>
        <v>57</v>
      </c>
      <c r="FP6">
        <f>SUMIFS(DataRegularSeason20242025!$AA$3:$AA$1315,DataRegularSeason20242025!$B$3:$B$1315, "&lt;=" &amp; FP$1, DataRegularSeason20242025!$D$3:$D$1315, $A6)+SUMIFS(DataRegularSeason20242025!$AB$3:$AB$1315,DataRegularSeason20242025!$B$3:$B$1315, "&lt;=" &amp; FP$1, DataRegularSeason20242025!$E$3:$E$1315, $A6)</f>
        <v>57</v>
      </c>
      <c r="FQ6">
        <f>SUMIFS(DataRegularSeason20242025!$AA$3:$AA$1315,DataRegularSeason20242025!$B$3:$B$1315, "&lt;=" &amp; FQ$1, DataRegularSeason20242025!$D$3:$D$1315, $A6)+SUMIFS(DataRegularSeason20242025!$AB$3:$AB$1315,DataRegularSeason20242025!$B$3:$B$1315, "&lt;=" &amp; FQ$1, DataRegularSeason20242025!$E$3:$E$1315, $A6)</f>
        <v>57</v>
      </c>
      <c r="FR6">
        <f>SUMIFS(DataRegularSeason20242025!$AA$3:$AA$1315,DataRegularSeason20242025!$B$3:$B$1315, "&lt;=" &amp; FR$1, DataRegularSeason20242025!$D$3:$D$1315, $A6)+SUMIFS(DataRegularSeason20242025!$AB$3:$AB$1315,DataRegularSeason20242025!$B$3:$B$1315, "&lt;=" &amp; FR$1, DataRegularSeason20242025!$E$3:$E$1315, $A6)</f>
        <v>57</v>
      </c>
      <c r="FS6">
        <f>SUMIFS(DataRegularSeason20242025!$AA$3:$AA$1315,DataRegularSeason20242025!$B$3:$B$1315, "&lt;=" &amp; FS$1, DataRegularSeason20242025!$D$3:$D$1315, $A6)+SUMIFS(DataRegularSeason20242025!$AB$3:$AB$1315,DataRegularSeason20242025!$B$3:$B$1315, "&lt;=" &amp; FS$1, DataRegularSeason20242025!$E$3:$E$1315, $A6)</f>
        <v>57</v>
      </c>
      <c r="FT6">
        <f>SUMIFS(DataRegularSeason20242025!$AA$3:$AA$1315,DataRegularSeason20242025!$B$3:$B$1315, "&lt;=" &amp; FT$1, DataRegularSeason20242025!$D$3:$D$1315, $A6)+SUMIFS(DataRegularSeason20242025!$AB$3:$AB$1315,DataRegularSeason20242025!$B$3:$B$1315, "&lt;=" &amp; FT$1, DataRegularSeason20242025!$E$3:$E$1315, $A6)</f>
        <v>57</v>
      </c>
      <c r="FU6">
        <f>SUMIFS(DataRegularSeason20242025!$AA$3:$AA$1315,DataRegularSeason20242025!$B$3:$B$1315, "&lt;=" &amp; FU$1, DataRegularSeason20242025!$D$3:$D$1315, $A6)+SUMIFS(DataRegularSeason20242025!$AB$3:$AB$1315,DataRegularSeason20242025!$B$3:$B$1315, "&lt;=" &amp; FU$1, DataRegularSeason20242025!$E$3:$E$1315, $A6)</f>
        <v>57</v>
      </c>
      <c r="FV6">
        <f>SUMIFS(DataRegularSeason20242025!$AA$3:$AA$1315,DataRegularSeason20242025!$B$3:$B$1315, "&lt;=" &amp; FV$1, DataRegularSeason20242025!$D$3:$D$1315, $A6)+SUMIFS(DataRegularSeason20242025!$AB$3:$AB$1315,DataRegularSeason20242025!$B$3:$B$1315, "&lt;=" &amp; FV$1, DataRegularSeason20242025!$E$3:$E$1315, $A6)</f>
        <v>57</v>
      </c>
      <c r="FW6">
        <f>SUMIFS(DataRegularSeason20242025!$AA$3:$AA$1315,DataRegularSeason20242025!$B$3:$B$1315, "&lt;=" &amp; FW$1, DataRegularSeason20242025!$D$3:$D$1315, $A6)+SUMIFS(DataRegularSeason20242025!$AB$3:$AB$1315,DataRegularSeason20242025!$B$3:$B$1315, "&lt;=" &amp; FW$1, DataRegularSeason20242025!$E$3:$E$1315, $A6)</f>
        <v>57</v>
      </c>
      <c r="FX6">
        <f>SUMIFS(DataRegularSeason20242025!$AA$3:$AA$1315,DataRegularSeason20242025!$B$3:$B$1315, "&lt;=" &amp; FX$1, DataRegularSeason20242025!$D$3:$D$1315, $A6)+SUMIFS(DataRegularSeason20242025!$AB$3:$AB$1315,DataRegularSeason20242025!$B$3:$B$1315, "&lt;=" &amp; FX$1, DataRegularSeason20242025!$E$3:$E$1315, $A6)</f>
        <v>57</v>
      </c>
      <c r="FY6">
        <f>SUMIFS(DataRegularSeason20242025!$AA$3:$AA$1315,DataRegularSeason20242025!$B$3:$B$1315, "&lt;=" &amp; FY$1, DataRegularSeason20242025!$D$3:$D$1315, $A6)+SUMIFS(DataRegularSeason20242025!$AB$3:$AB$1315,DataRegularSeason20242025!$B$3:$B$1315, "&lt;=" &amp; FY$1, DataRegularSeason20242025!$E$3:$E$1315, $A6)</f>
        <v>57</v>
      </c>
      <c r="FZ6">
        <f>SUMIFS(DataRegularSeason20242025!$AA$3:$AA$1315,DataRegularSeason20242025!$B$3:$B$1315, "&lt;=" &amp; FZ$1, DataRegularSeason20242025!$D$3:$D$1315, $A6)+SUMIFS(DataRegularSeason20242025!$AB$3:$AB$1315,DataRegularSeason20242025!$B$3:$B$1315, "&lt;=" &amp; FZ$1, DataRegularSeason20242025!$E$3:$E$1315, $A6)</f>
        <v>57</v>
      </c>
      <c r="GA6">
        <f>SUMIFS(DataRegularSeason20242025!$AA$3:$AA$1315,DataRegularSeason20242025!$B$3:$B$1315, "&lt;=" &amp; GA$1, DataRegularSeason20242025!$D$3:$D$1315, $A6)+SUMIFS(DataRegularSeason20242025!$AB$3:$AB$1315,DataRegularSeason20242025!$B$3:$B$1315, "&lt;=" &amp; GA$1, DataRegularSeason20242025!$E$3:$E$1315, $A6)</f>
        <v>57</v>
      </c>
      <c r="GB6">
        <f>SUMIFS(DataRegularSeason20242025!$AA$3:$AA$1315,DataRegularSeason20242025!$B$3:$B$1315, "&lt;=" &amp; GB$1, DataRegularSeason20242025!$D$3:$D$1315, $A6)+SUMIFS(DataRegularSeason20242025!$AB$3:$AB$1315,DataRegularSeason20242025!$B$3:$B$1315, "&lt;=" &amp; GB$1, DataRegularSeason20242025!$E$3:$E$1315, $A6)</f>
        <v>57</v>
      </c>
      <c r="GC6">
        <f>SUMIFS(DataRegularSeason20242025!$AA$3:$AA$1315,DataRegularSeason20242025!$B$3:$B$1315, "&lt;=" &amp; GC$1, DataRegularSeason20242025!$D$3:$D$1315, $A6)+SUMIFS(DataRegularSeason20242025!$AB$3:$AB$1315,DataRegularSeason20242025!$B$3:$B$1315, "&lt;=" &amp; GC$1, DataRegularSeason20242025!$E$3:$E$1315, $A6)</f>
        <v>57</v>
      </c>
      <c r="GD6">
        <f>SUMIFS(DataRegularSeason20242025!$AA$3:$AA$1315,DataRegularSeason20242025!$B$3:$B$1315, "&lt;=" &amp; GD$1, DataRegularSeason20242025!$D$3:$D$1315, $A6)+SUMIFS(DataRegularSeason20242025!$AB$3:$AB$1315,DataRegularSeason20242025!$B$3:$B$1315, "&lt;=" &amp; GD$1, DataRegularSeason20242025!$E$3:$E$1315, $A6)</f>
        <v>57</v>
      </c>
      <c r="GE6">
        <f>SUMIFS(DataRegularSeason20242025!$AA$3:$AA$1315,DataRegularSeason20242025!$B$3:$B$1315, "&lt;=" &amp; GE$1, DataRegularSeason20242025!$D$3:$D$1315, $A6)+SUMIFS(DataRegularSeason20242025!$AB$3:$AB$1315,DataRegularSeason20242025!$B$3:$B$1315, "&lt;=" &amp; GE$1, DataRegularSeason20242025!$E$3:$E$1315, $A6)</f>
        <v>57</v>
      </c>
      <c r="GF6">
        <f>SUMIFS(DataRegularSeason20242025!$AA$3:$AA$1315,DataRegularSeason20242025!$B$3:$B$1315, "&lt;=" &amp; GF$1, DataRegularSeason20242025!$D$3:$D$1315, $A6)+SUMIFS(DataRegularSeason20242025!$AB$3:$AB$1315,DataRegularSeason20242025!$B$3:$B$1315, "&lt;=" &amp; GF$1, DataRegularSeason20242025!$E$3:$E$1315, $A6)</f>
        <v>57</v>
      </c>
      <c r="GG6">
        <f>SUMIFS(DataRegularSeason20242025!$AA$3:$AA$1315,DataRegularSeason20242025!$B$3:$B$1315, "&lt;=" &amp; GG$1, DataRegularSeason20242025!$D$3:$D$1315, $A6)+SUMIFS(DataRegularSeason20242025!$AB$3:$AB$1315,DataRegularSeason20242025!$B$3:$B$1315, "&lt;=" &amp; GG$1, DataRegularSeason20242025!$E$3:$E$1315, $A6)</f>
        <v>57</v>
      </c>
      <c r="GH6">
        <f>SUMIFS(DataRegularSeason20242025!$AA$3:$AA$1315,DataRegularSeason20242025!$B$3:$B$1315, "&lt;=" &amp; GH$1, DataRegularSeason20242025!$D$3:$D$1315, $A6)+SUMIFS(DataRegularSeason20242025!$AB$3:$AB$1315,DataRegularSeason20242025!$B$3:$B$1315, "&lt;=" &amp; GH$1, DataRegularSeason20242025!$E$3:$E$1315, $A6)</f>
        <v>57</v>
      </c>
      <c r="GI6">
        <f>SUMIFS(DataRegularSeason20242025!$AA$3:$AA$1315,DataRegularSeason20242025!$B$3:$B$1315, "&lt;=" &amp; GI$1, DataRegularSeason20242025!$D$3:$D$1315, $A6)+SUMIFS(DataRegularSeason20242025!$AB$3:$AB$1315,DataRegularSeason20242025!$B$3:$B$1315, "&lt;=" &amp; GI$1, DataRegularSeason20242025!$E$3:$E$1315, $A6)</f>
        <v>57</v>
      </c>
      <c r="GJ6">
        <f>SUMIFS(DataRegularSeason20242025!$AA$3:$AA$1315,DataRegularSeason20242025!$B$3:$B$1315, "&lt;=" &amp; GJ$1, DataRegularSeason20242025!$D$3:$D$1315, $A6)+SUMIFS(DataRegularSeason20242025!$AB$3:$AB$1315,DataRegularSeason20242025!$B$3:$B$1315, "&lt;=" &amp; GJ$1, DataRegularSeason20242025!$E$3:$E$1315, $A6)</f>
        <v>57</v>
      </c>
      <c r="GK6">
        <f>SUMIFS(DataRegularSeason20242025!$AA$3:$AA$1315,DataRegularSeason20242025!$B$3:$B$1315, "&lt;=" &amp; GK$1, DataRegularSeason20242025!$D$3:$D$1315, $A6)+SUMIFS(DataRegularSeason20242025!$AB$3:$AB$1315,DataRegularSeason20242025!$B$3:$B$1315, "&lt;=" &amp; GK$1, DataRegularSeason20242025!$E$3:$E$1315, $A6)</f>
        <v>57</v>
      </c>
      <c r="GL6">
        <f>SUMIFS(DataRegularSeason20242025!$AA$3:$AA$1315,DataRegularSeason20242025!$B$3:$B$1315, "&lt;=" &amp; GL$1, DataRegularSeason20242025!$D$3:$D$1315, $A6)+SUMIFS(DataRegularSeason20242025!$AB$3:$AB$1315,DataRegularSeason20242025!$B$3:$B$1315, "&lt;=" &amp; GL$1, DataRegularSeason20242025!$E$3:$E$1315, $A6)</f>
        <v>57</v>
      </c>
      <c r="GM6">
        <f>SUMIFS(DataRegularSeason20242025!$AA$3:$AA$1315,DataRegularSeason20242025!$B$3:$B$1315, "&lt;=" &amp; GM$1, DataRegularSeason20242025!$D$3:$D$1315, $A6)+SUMIFS(DataRegularSeason20242025!$AB$3:$AB$1315,DataRegularSeason20242025!$B$3:$B$1315, "&lt;=" &amp; GM$1, DataRegularSeason20242025!$E$3:$E$1315, $A6)</f>
        <v>57</v>
      </c>
      <c r="GN6">
        <f>SUMIFS(DataRegularSeason20242025!$AA$3:$AA$1315,DataRegularSeason20242025!$B$3:$B$1315, "&lt;=" &amp; GN$1, DataRegularSeason20242025!$D$3:$D$1315, $A6)+SUMIFS(DataRegularSeason20242025!$AB$3:$AB$1315,DataRegularSeason20242025!$B$3:$B$1315, "&lt;=" &amp; GN$1, DataRegularSeason20242025!$E$3:$E$1315, $A6)</f>
        <v>57</v>
      </c>
      <c r="GO6">
        <f>SUMIFS(DataRegularSeason20242025!$AA$3:$AA$1315,DataRegularSeason20242025!$B$3:$B$1315, "&lt;=" &amp; GO$1, DataRegularSeason20242025!$D$3:$D$1315, $A6)+SUMIFS(DataRegularSeason20242025!$AB$3:$AB$1315,DataRegularSeason20242025!$B$3:$B$1315, "&lt;=" &amp; GO$1, DataRegularSeason20242025!$E$3:$E$1315, $A6)</f>
        <v>57</v>
      </c>
      <c r="GP6">
        <f>SUMIFS(DataRegularSeason20242025!$AA$3:$AA$1315,DataRegularSeason20242025!$B$3:$B$1315, "&lt;=" &amp; GP$1, DataRegularSeason20242025!$D$3:$D$1315, $A6)+SUMIFS(DataRegularSeason20242025!$AB$3:$AB$1315,DataRegularSeason20242025!$B$3:$B$1315, "&lt;=" &amp; GP$1, DataRegularSeason20242025!$E$3:$E$1315, $A6)</f>
        <v>57</v>
      </c>
      <c r="GQ6">
        <f>SUMIFS(DataRegularSeason20242025!$AA$3:$AA$1315,DataRegularSeason20242025!$B$3:$B$1315, "&lt;=" &amp; GQ$1, DataRegularSeason20242025!$D$3:$D$1315, $A6)+SUMIFS(DataRegularSeason20242025!$AB$3:$AB$1315,DataRegularSeason20242025!$B$3:$B$1315, "&lt;=" &amp; GQ$1, DataRegularSeason20242025!$E$3:$E$1315, $A6)</f>
        <v>57</v>
      </c>
      <c r="GR6">
        <f>SUMIFS(DataRegularSeason20242025!$AA$3:$AA$1315,DataRegularSeason20242025!$B$3:$B$1315, "&lt;=" &amp; GR$1, DataRegularSeason20242025!$D$3:$D$1315, $A6)+SUMIFS(DataRegularSeason20242025!$AB$3:$AB$1315,DataRegularSeason20242025!$B$3:$B$1315, "&lt;=" &amp; GR$1, DataRegularSeason20242025!$E$3:$E$1315, $A6)</f>
        <v>57</v>
      </c>
      <c r="GS6">
        <f>SUMIFS(DataRegularSeason20242025!$AA$3:$AA$1315,DataRegularSeason20242025!$B$3:$B$1315, "&lt;=" &amp; GS$1, DataRegularSeason20242025!$D$3:$D$1315, $A6)+SUMIFS(DataRegularSeason20242025!$AB$3:$AB$1315,DataRegularSeason20242025!$B$3:$B$1315, "&lt;=" &amp; GS$1, DataRegularSeason20242025!$E$3:$E$1315, $A6)</f>
        <v>57</v>
      </c>
      <c r="GT6">
        <f>SUMIFS(DataRegularSeason20242025!$AA$3:$AA$1315,DataRegularSeason20242025!$B$3:$B$1315, "&lt;=" &amp; GT$1, DataRegularSeason20242025!$D$3:$D$1315, $A6)+SUMIFS(DataRegularSeason20242025!$AB$3:$AB$1315,DataRegularSeason20242025!$B$3:$B$1315, "&lt;=" &amp; GT$1, DataRegularSeason20242025!$E$3:$E$1315, $A6)</f>
        <v>57</v>
      </c>
      <c r="GU6">
        <f>SUMIFS(DataRegularSeason20242025!$AA$3:$AA$1315,DataRegularSeason20242025!$B$3:$B$1315, "&lt;=" &amp; GU$1, DataRegularSeason20242025!$D$3:$D$1315, $A6)+SUMIFS(DataRegularSeason20242025!$AB$3:$AB$1315,DataRegularSeason20242025!$B$3:$B$1315, "&lt;=" &amp; GU$1, DataRegularSeason20242025!$E$3:$E$1315, $A6)</f>
        <v>57</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58</v>
      </c>
      <c r="DY7">
        <f>SUMIFS(DataRegularSeason20242025!$AA$3:$AA$1315,DataRegularSeason20242025!$B$3:$B$1315, "&lt;=" &amp; DY$1, DataRegularSeason20242025!$D$3:$D$1315, $A7)+SUMIFS(DataRegularSeason20242025!$AB$3:$AB$1315,DataRegularSeason20242025!$B$3:$B$1315, "&lt;=" &amp; DY$1, DataRegularSeason20242025!$E$3:$E$1315, $A7)</f>
        <v>58</v>
      </c>
      <c r="DZ7">
        <f>SUMIFS(DataRegularSeason20242025!$AA$3:$AA$1315,DataRegularSeason20242025!$B$3:$B$1315, "&lt;=" &amp; DZ$1, DataRegularSeason20242025!$D$3:$D$1315, $A7)+SUMIFS(DataRegularSeason20242025!$AB$3:$AB$1315,DataRegularSeason20242025!$B$3:$B$1315, "&lt;=" &amp; DZ$1, DataRegularSeason20242025!$E$3:$E$1315, $A7)</f>
        <v>58</v>
      </c>
      <c r="EA7">
        <f>SUMIFS(DataRegularSeason20242025!$AA$3:$AA$1315,DataRegularSeason20242025!$B$3:$B$1315, "&lt;=" &amp; EA$1, DataRegularSeason20242025!$D$3:$D$1315, $A7)+SUMIFS(DataRegularSeason20242025!$AB$3:$AB$1315,DataRegularSeason20242025!$B$3:$B$1315, "&lt;=" &amp; EA$1, DataRegularSeason20242025!$E$3:$E$1315, $A7)</f>
        <v>58</v>
      </c>
      <c r="EB7">
        <f>SUMIFS(DataRegularSeason20242025!$AA$3:$AA$1315,DataRegularSeason20242025!$B$3:$B$1315, "&lt;=" &amp; EB$1, DataRegularSeason20242025!$D$3:$D$1315, $A7)+SUMIFS(DataRegularSeason20242025!$AB$3:$AB$1315,DataRegularSeason20242025!$B$3:$B$1315, "&lt;=" &amp; EB$1, DataRegularSeason20242025!$E$3:$E$1315, $A7)</f>
        <v>58</v>
      </c>
      <c r="EC7">
        <f>SUMIFS(DataRegularSeason20242025!$AA$3:$AA$1315,DataRegularSeason20242025!$B$3:$B$1315, "&lt;=" &amp; EC$1, DataRegularSeason20242025!$D$3:$D$1315, $A7)+SUMIFS(DataRegularSeason20242025!$AB$3:$AB$1315,DataRegularSeason20242025!$B$3:$B$1315, "&lt;=" &amp; EC$1, DataRegularSeason20242025!$E$3:$E$1315, $A7)</f>
        <v>58</v>
      </c>
      <c r="ED7">
        <f>SUMIFS(DataRegularSeason20242025!$AA$3:$AA$1315,DataRegularSeason20242025!$B$3:$B$1315, "&lt;=" &amp; ED$1, DataRegularSeason20242025!$D$3:$D$1315, $A7)+SUMIFS(DataRegularSeason20242025!$AB$3:$AB$1315,DataRegularSeason20242025!$B$3:$B$1315, "&lt;=" &amp; ED$1, DataRegularSeason20242025!$E$3:$E$1315, $A7)</f>
        <v>58</v>
      </c>
      <c r="EE7">
        <f>SUMIFS(DataRegularSeason20242025!$AA$3:$AA$1315,DataRegularSeason20242025!$B$3:$B$1315, "&lt;=" &amp; EE$1, DataRegularSeason20242025!$D$3:$D$1315, $A7)+SUMIFS(DataRegularSeason20242025!$AB$3:$AB$1315,DataRegularSeason20242025!$B$3:$B$1315, "&lt;=" &amp; EE$1, DataRegularSeason20242025!$E$3:$E$1315, $A7)</f>
        <v>58</v>
      </c>
      <c r="EF7">
        <f>SUMIFS(DataRegularSeason20242025!$AA$3:$AA$1315,DataRegularSeason20242025!$B$3:$B$1315, "&lt;=" &amp; EF$1, DataRegularSeason20242025!$D$3:$D$1315, $A7)+SUMIFS(DataRegularSeason20242025!$AB$3:$AB$1315,DataRegularSeason20242025!$B$3:$B$1315, "&lt;=" &amp; EF$1, DataRegularSeason20242025!$E$3:$E$1315, $A7)</f>
        <v>58</v>
      </c>
      <c r="EG7">
        <f>SUMIFS(DataRegularSeason20242025!$AA$3:$AA$1315,DataRegularSeason20242025!$B$3:$B$1315, "&lt;=" &amp; EG$1, DataRegularSeason20242025!$D$3:$D$1315, $A7)+SUMIFS(DataRegularSeason20242025!$AB$3:$AB$1315,DataRegularSeason20242025!$B$3:$B$1315, "&lt;=" &amp; EG$1, DataRegularSeason20242025!$E$3:$E$1315, $A7)</f>
        <v>58</v>
      </c>
      <c r="EH7">
        <f>SUMIFS(DataRegularSeason20242025!$AA$3:$AA$1315,DataRegularSeason20242025!$B$3:$B$1315, "&lt;=" &amp; EH$1, DataRegularSeason20242025!$D$3:$D$1315, $A7)+SUMIFS(DataRegularSeason20242025!$AB$3:$AB$1315,DataRegularSeason20242025!$B$3:$B$1315, "&lt;=" &amp; EH$1, DataRegularSeason20242025!$E$3:$E$1315, $A7)</f>
        <v>58</v>
      </c>
      <c r="EI7">
        <f>SUMIFS(DataRegularSeason20242025!$AA$3:$AA$1315,DataRegularSeason20242025!$B$3:$B$1315, "&lt;=" &amp; EI$1, DataRegularSeason20242025!$D$3:$D$1315, $A7)+SUMIFS(DataRegularSeason20242025!$AB$3:$AB$1315,DataRegularSeason20242025!$B$3:$B$1315, "&lt;=" &amp; EI$1, DataRegularSeason20242025!$E$3:$E$1315, $A7)</f>
        <v>58</v>
      </c>
      <c r="EJ7">
        <f>SUMIFS(DataRegularSeason20242025!$AA$3:$AA$1315,DataRegularSeason20242025!$B$3:$B$1315, "&lt;=" &amp; EJ$1, DataRegularSeason20242025!$D$3:$D$1315, $A7)+SUMIFS(DataRegularSeason20242025!$AB$3:$AB$1315,DataRegularSeason20242025!$B$3:$B$1315, "&lt;=" &amp; EJ$1, DataRegularSeason20242025!$E$3:$E$1315, $A7)</f>
        <v>58</v>
      </c>
      <c r="EK7">
        <f>SUMIFS(DataRegularSeason20242025!$AA$3:$AA$1315,DataRegularSeason20242025!$B$3:$B$1315, "&lt;=" &amp; EK$1, DataRegularSeason20242025!$D$3:$D$1315, $A7)+SUMIFS(DataRegularSeason20242025!$AB$3:$AB$1315,DataRegularSeason20242025!$B$3:$B$1315, "&lt;=" &amp; EK$1, DataRegularSeason20242025!$E$3:$E$1315, $A7)</f>
        <v>58</v>
      </c>
      <c r="EL7">
        <f>SUMIFS(DataRegularSeason20242025!$AA$3:$AA$1315,DataRegularSeason20242025!$B$3:$B$1315, "&lt;=" &amp; EL$1, DataRegularSeason20242025!$D$3:$D$1315, $A7)+SUMIFS(DataRegularSeason20242025!$AB$3:$AB$1315,DataRegularSeason20242025!$B$3:$B$1315, "&lt;=" &amp; EL$1, DataRegularSeason20242025!$E$3:$E$1315, $A7)</f>
        <v>58</v>
      </c>
      <c r="EM7">
        <f>SUMIFS(DataRegularSeason20242025!$AA$3:$AA$1315,DataRegularSeason20242025!$B$3:$B$1315, "&lt;=" &amp; EM$1, DataRegularSeason20242025!$D$3:$D$1315, $A7)+SUMIFS(DataRegularSeason20242025!$AB$3:$AB$1315,DataRegularSeason20242025!$B$3:$B$1315, "&lt;=" &amp; EM$1, DataRegularSeason20242025!$E$3:$E$1315, $A7)</f>
        <v>58</v>
      </c>
      <c r="EN7">
        <f>SUMIFS(DataRegularSeason20242025!$AA$3:$AA$1315,DataRegularSeason20242025!$B$3:$B$1315, "&lt;=" &amp; EN$1, DataRegularSeason20242025!$D$3:$D$1315, $A7)+SUMIFS(DataRegularSeason20242025!$AB$3:$AB$1315,DataRegularSeason20242025!$B$3:$B$1315, "&lt;=" &amp; EN$1, DataRegularSeason20242025!$E$3:$E$1315, $A7)</f>
        <v>58</v>
      </c>
      <c r="EO7">
        <f>SUMIFS(DataRegularSeason20242025!$AA$3:$AA$1315,DataRegularSeason20242025!$B$3:$B$1315, "&lt;=" &amp; EO$1, DataRegularSeason20242025!$D$3:$D$1315, $A7)+SUMIFS(DataRegularSeason20242025!$AB$3:$AB$1315,DataRegularSeason20242025!$B$3:$B$1315, "&lt;=" &amp; EO$1, DataRegularSeason20242025!$E$3:$E$1315, $A7)</f>
        <v>58</v>
      </c>
      <c r="EP7">
        <f>SUMIFS(DataRegularSeason20242025!$AA$3:$AA$1315,DataRegularSeason20242025!$B$3:$B$1315, "&lt;=" &amp; EP$1, DataRegularSeason20242025!$D$3:$D$1315, $A7)+SUMIFS(DataRegularSeason20242025!$AB$3:$AB$1315,DataRegularSeason20242025!$B$3:$B$1315, "&lt;=" &amp; EP$1, DataRegularSeason20242025!$E$3:$E$1315, $A7)</f>
        <v>58</v>
      </c>
      <c r="EQ7">
        <f>SUMIFS(DataRegularSeason20242025!$AA$3:$AA$1315,DataRegularSeason20242025!$B$3:$B$1315, "&lt;=" &amp; EQ$1, DataRegularSeason20242025!$D$3:$D$1315, $A7)+SUMIFS(DataRegularSeason20242025!$AB$3:$AB$1315,DataRegularSeason20242025!$B$3:$B$1315, "&lt;=" &amp; EQ$1, DataRegularSeason20242025!$E$3:$E$1315, $A7)</f>
        <v>58</v>
      </c>
      <c r="ER7">
        <f>SUMIFS(DataRegularSeason20242025!$AA$3:$AA$1315,DataRegularSeason20242025!$B$3:$B$1315, "&lt;=" &amp; ER$1, DataRegularSeason20242025!$D$3:$D$1315, $A7)+SUMIFS(DataRegularSeason20242025!$AB$3:$AB$1315,DataRegularSeason20242025!$B$3:$B$1315, "&lt;=" &amp; ER$1, DataRegularSeason20242025!$E$3:$E$1315, $A7)</f>
        <v>58</v>
      </c>
      <c r="ES7">
        <f>SUMIFS(DataRegularSeason20242025!$AA$3:$AA$1315,DataRegularSeason20242025!$B$3:$B$1315, "&lt;=" &amp; ES$1, DataRegularSeason20242025!$D$3:$D$1315, $A7)+SUMIFS(DataRegularSeason20242025!$AB$3:$AB$1315,DataRegularSeason20242025!$B$3:$B$1315, "&lt;=" &amp; ES$1, DataRegularSeason20242025!$E$3:$E$1315, $A7)</f>
        <v>58</v>
      </c>
      <c r="ET7">
        <f>SUMIFS(DataRegularSeason20242025!$AA$3:$AA$1315,DataRegularSeason20242025!$B$3:$B$1315, "&lt;=" &amp; ET$1, DataRegularSeason20242025!$D$3:$D$1315, $A7)+SUMIFS(DataRegularSeason20242025!$AB$3:$AB$1315,DataRegularSeason20242025!$B$3:$B$1315, "&lt;=" &amp; ET$1, DataRegularSeason20242025!$E$3:$E$1315, $A7)</f>
        <v>58</v>
      </c>
      <c r="EU7">
        <f>SUMIFS(DataRegularSeason20242025!$AA$3:$AA$1315,DataRegularSeason20242025!$B$3:$B$1315, "&lt;=" &amp; EU$1, DataRegularSeason20242025!$D$3:$D$1315, $A7)+SUMIFS(DataRegularSeason20242025!$AB$3:$AB$1315,DataRegularSeason20242025!$B$3:$B$1315, "&lt;=" &amp; EU$1, DataRegularSeason20242025!$E$3:$E$1315, $A7)</f>
        <v>58</v>
      </c>
      <c r="EV7">
        <f>SUMIFS(DataRegularSeason20242025!$AA$3:$AA$1315,DataRegularSeason20242025!$B$3:$B$1315, "&lt;=" &amp; EV$1, DataRegularSeason20242025!$D$3:$D$1315, $A7)+SUMIFS(DataRegularSeason20242025!$AB$3:$AB$1315,DataRegularSeason20242025!$B$3:$B$1315, "&lt;=" &amp; EV$1, DataRegularSeason20242025!$E$3:$E$1315, $A7)</f>
        <v>58</v>
      </c>
      <c r="EW7">
        <f>SUMIFS(DataRegularSeason20242025!$AA$3:$AA$1315,DataRegularSeason20242025!$B$3:$B$1315, "&lt;=" &amp; EW$1, DataRegularSeason20242025!$D$3:$D$1315, $A7)+SUMIFS(DataRegularSeason20242025!$AB$3:$AB$1315,DataRegularSeason20242025!$B$3:$B$1315, "&lt;=" &amp; EW$1, DataRegularSeason20242025!$E$3:$E$1315, $A7)</f>
        <v>58</v>
      </c>
      <c r="EX7">
        <f>SUMIFS(DataRegularSeason20242025!$AA$3:$AA$1315,DataRegularSeason20242025!$B$3:$B$1315, "&lt;=" &amp; EX$1, DataRegularSeason20242025!$D$3:$D$1315, $A7)+SUMIFS(DataRegularSeason20242025!$AB$3:$AB$1315,DataRegularSeason20242025!$B$3:$B$1315, "&lt;=" &amp; EX$1, DataRegularSeason20242025!$E$3:$E$1315, $A7)</f>
        <v>58</v>
      </c>
      <c r="EY7">
        <f>SUMIFS(DataRegularSeason20242025!$AA$3:$AA$1315,DataRegularSeason20242025!$B$3:$B$1315, "&lt;=" &amp; EY$1, DataRegularSeason20242025!$D$3:$D$1315, $A7)+SUMIFS(DataRegularSeason20242025!$AB$3:$AB$1315,DataRegularSeason20242025!$B$3:$B$1315, "&lt;=" &amp; EY$1, DataRegularSeason20242025!$E$3:$E$1315, $A7)</f>
        <v>58</v>
      </c>
      <c r="EZ7">
        <f>SUMIFS(DataRegularSeason20242025!$AA$3:$AA$1315,DataRegularSeason20242025!$B$3:$B$1315, "&lt;=" &amp; EZ$1, DataRegularSeason20242025!$D$3:$D$1315, $A7)+SUMIFS(DataRegularSeason20242025!$AB$3:$AB$1315,DataRegularSeason20242025!$B$3:$B$1315, "&lt;=" &amp; EZ$1, DataRegularSeason20242025!$E$3:$E$1315, $A7)</f>
        <v>58</v>
      </c>
      <c r="FA7">
        <f>SUMIFS(DataRegularSeason20242025!$AA$3:$AA$1315,DataRegularSeason20242025!$B$3:$B$1315, "&lt;=" &amp; FA$1, DataRegularSeason20242025!$D$3:$D$1315, $A7)+SUMIFS(DataRegularSeason20242025!$AB$3:$AB$1315,DataRegularSeason20242025!$B$3:$B$1315, "&lt;=" &amp; FA$1, DataRegularSeason20242025!$E$3:$E$1315, $A7)</f>
        <v>58</v>
      </c>
      <c r="FB7">
        <f>SUMIFS(DataRegularSeason20242025!$AA$3:$AA$1315,DataRegularSeason20242025!$B$3:$B$1315, "&lt;=" &amp; FB$1, DataRegularSeason20242025!$D$3:$D$1315, $A7)+SUMIFS(DataRegularSeason20242025!$AB$3:$AB$1315,DataRegularSeason20242025!$B$3:$B$1315, "&lt;=" &amp; FB$1, DataRegularSeason20242025!$E$3:$E$1315, $A7)</f>
        <v>58</v>
      </c>
      <c r="FC7">
        <f>SUMIFS(DataRegularSeason20242025!$AA$3:$AA$1315,DataRegularSeason20242025!$B$3:$B$1315, "&lt;=" &amp; FC$1, DataRegularSeason20242025!$D$3:$D$1315, $A7)+SUMIFS(DataRegularSeason20242025!$AB$3:$AB$1315,DataRegularSeason20242025!$B$3:$B$1315, "&lt;=" &amp; FC$1, DataRegularSeason20242025!$E$3:$E$1315, $A7)</f>
        <v>58</v>
      </c>
      <c r="FD7">
        <f>SUMIFS(DataRegularSeason20242025!$AA$3:$AA$1315,DataRegularSeason20242025!$B$3:$B$1315, "&lt;=" &amp; FD$1, DataRegularSeason20242025!$D$3:$D$1315, $A7)+SUMIFS(DataRegularSeason20242025!$AB$3:$AB$1315,DataRegularSeason20242025!$B$3:$B$1315, "&lt;=" &amp; FD$1, DataRegularSeason20242025!$E$3:$E$1315, $A7)</f>
        <v>58</v>
      </c>
      <c r="FE7">
        <f>SUMIFS(DataRegularSeason20242025!$AA$3:$AA$1315,DataRegularSeason20242025!$B$3:$B$1315, "&lt;=" &amp; FE$1, DataRegularSeason20242025!$D$3:$D$1315, $A7)+SUMIFS(DataRegularSeason20242025!$AB$3:$AB$1315,DataRegularSeason20242025!$B$3:$B$1315, "&lt;=" &amp; FE$1, DataRegularSeason20242025!$E$3:$E$1315, $A7)</f>
        <v>58</v>
      </c>
      <c r="FF7">
        <f>SUMIFS(DataRegularSeason20242025!$AA$3:$AA$1315,DataRegularSeason20242025!$B$3:$B$1315, "&lt;=" &amp; FF$1, DataRegularSeason20242025!$D$3:$D$1315, $A7)+SUMIFS(DataRegularSeason20242025!$AB$3:$AB$1315,DataRegularSeason20242025!$B$3:$B$1315, "&lt;=" &amp; FF$1, DataRegularSeason20242025!$E$3:$E$1315, $A7)</f>
        <v>58</v>
      </c>
      <c r="FG7">
        <f>SUMIFS(DataRegularSeason20242025!$AA$3:$AA$1315,DataRegularSeason20242025!$B$3:$B$1315, "&lt;=" &amp; FG$1, DataRegularSeason20242025!$D$3:$D$1315, $A7)+SUMIFS(DataRegularSeason20242025!$AB$3:$AB$1315,DataRegularSeason20242025!$B$3:$B$1315, "&lt;=" &amp; FG$1, DataRegularSeason20242025!$E$3:$E$1315, $A7)</f>
        <v>58</v>
      </c>
      <c r="FH7">
        <f>SUMIFS(DataRegularSeason20242025!$AA$3:$AA$1315,DataRegularSeason20242025!$B$3:$B$1315, "&lt;=" &amp; FH$1, DataRegularSeason20242025!$D$3:$D$1315, $A7)+SUMIFS(DataRegularSeason20242025!$AB$3:$AB$1315,DataRegularSeason20242025!$B$3:$B$1315, "&lt;=" &amp; FH$1, DataRegularSeason20242025!$E$3:$E$1315, $A7)</f>
        <v>58</v>
      </c>
      <c r="FI7">
        <f>SUMIFS(DataRegularSeason20242025!$AA$3:$AA$1315,DataRegularSeason20242025!$B$3:$B$1315, "&lt;=" &amp; FI$1, DataRegularSeason20242025!$D$3:$D$1315, $A7)+SUMIFS(DataRegularSeason20242025!$AB$3:$AB$1315,DataRegularSeason20242025!$B$3:$B$1315, "&lt;=" &amp; FI$1, DataRegularSeason20242025!$E$3:$E$1315, $A7)</f>
        <v>58</v>
      </c>
      <c r="FJ7">
        <f>SUMIFS(DataRegularSeason20242025!$AA$3:$AA$1315,DataRegularSeason20242025!$B$3:$B$1315, "&lt;=" &amp; FJ$1, DataRegularSeason20242025!$D$3:$D$1315, $A7)+SUMIFS(DataRegularSeason20242025!$AB$3:$AB$1315,DataRegularSeason20242025!$B$3:$B$1315, "&lt;=" &amp; FJ$1, DataRegularSeason20242025!$E$3:$E$1315, $A7)</f>
        <v>58</v>
      </c>
      <c r="FK7">
        <f>SUMIFS(DataRegularSeason20242025!$AA$3:$AA$1315,DataRegularSeason20242025!$B$3:$B$1315, "&lt;=" &amp; FK$1, DataRegularSeason20242025!$D$3:$D$1315, $A7)+SUMIFS(DataRegularSeason20242025!$AB$3:$AB$1315,DataRegularSeason20242025!$B$3:$B$1315, "&lt;=" &amp; FK$1, DataRegularSeason20242025!$E$3:$E$1315, $A7)</f>
        <v>58</v>
      </c>
      <c r="FL7">
        <f>SUMIFS(DataRegularSeason20242025!$AA$3:$AA$1315,DataRegularSeason20242025!$B$3:$B$1315, "&lt;=" &amp; FL$1, DataRegularSeason20242025!$D$3:$D$1315, $A7)+SUMIFS(DataRegularSeason20242025!$AB$3:$AB$1315,DataRegularSeason20242025!$B$3:$B$1315, "&lt;=" &amp; FL$1, DataRegularSeason20242025!$E$3:$E$1315, $A7)</f>
        <v>58</v>
      </c>
      <c r="FM7">
        <f>SUMIFS(DataRegularSeason20242025!$AA$3:$AA$1315,DataRegularSeason20242025!$B$3:$B$1315, "&lt;=" &amp; FM$1, DataRegularSeason20242025!$D$3:$D$1315, $A7)+SUMIFS(DataRegularSeason20242025!$AB$3:$AB$1315,DataRegularSeason20242025!$B$3:$B$1315, "&lt;=" &amp; FM$1, DataRegularSeason20242025!$E$3:$E$1315, $A7)</f>
        <v>58</v>
      </c>
      <c r="FN7">
        <f>SUMIFS(DataRegularSeason20242025!$AA$3:$AA$1315,DataRegularSeason20242025!$B$3:$B$1315, "&lt;=" &amp; FN$1, DataRegularSeason20242025!$D$3:$D$1315, $A7)+SUMIFS(DataRegularSeason20242025!$AB$3:$AB$1315,DataRegularSeason20242025!$B$3:$B$1315, "&lt;=" &amp; FN$1, DataRegularSeason20242025!$E$3:$E$1315, $A7)</f>
        <v>58</v>
      </c>
      <c r="FO7">
        <f>SUMIFS(DataRegularSeason20242025!$AA$3:$AA$1315,DataRegularSeason20242025!$B$3:$B$1315, "&lt;=" &amp; FO$1, DataRegularSeason20242025!$D$3:$D$1315, $A7)+SUMIFS(DataRegularSeason20242025!$AB$3:$AB$1315,DataRegularSeason20242025!$B$3:$B$1315, "&lt;=" &amp; FO$1, DataRegularSeason20242025!$E$3:$E$1315, $A7)</f>
        <v>58</v>
      </c>
      <c r="FP7">
        <f>SUMIFS(DataRegularSeason20242025!$AA$3:$AA$1315,DataRegularSeason20242025!$B$3:$B$1315, "&lt;=" &amp; FP$1, DataRegularSeason20242025!$D$3:$D$1315, $A7)+SUMIFS(DataRegularSeason20242025!$AB$3:$AB$1315,DataRegularSeason20242025!$B$3:$B$1315, "&lt;=" &amp; FP$1, DataRegularSeason20242025!$E$3:$E$1315, $A7)</f>
        <v>58</v>
      </c>
      <c r="FQ7">
        <f>SUMIFS(DataRegularSeason20242025!$AA$3:$AA$1315,DataRegularSeason20242025!$B$3:$B$1315, "&lt;=" &amp; FQ$1, DataRegularSeason20242025!$D$3:$D$1315, $A7)+SUMIFS(DataRegularSeason20242025!$AB$3:$AB$1315,DataRegularSeason20242025!$B$3:$B$1315, "&lt;=" &amp; FQ$1, DataRegularSeason20242025!$E$3:$E$1315, $A7)</f>
        <v>58</v>
      </c>
      <c r="FR7">
        <f>SUMIFS(DataRegularSeason20242025!$AA$3:$AA$1315,DataRegularSeason20242025!$B$3:$B$1315, "&lt;=" &amp; FR$1, DataRegularSeason20242025!$D$3:$D$1315, $A7)+SUMIFS(DataRegularSeason20242025!$AB$3:$AB$1315,DataRegularSeason20242025!$B$3:$B$1315, "&lt;=" &amp; FR$1, DataRegularSeason20242025!$E$3:$E$1315, $A7)</f>
        <v>58</v>
      </c>
      <c r="FS7">
        <f>SUMIFS(DataRegularSeason20242025!$AA$3:$AA$1315,DataRegularSeason20242025!$B$3:$B$1315, "&lt;=" &amp; FS$1, DataRegularSeason20242025!$D$3:$D$1315, $A7)+SUMIFS(DataRegularSeason20242025!$AB$3:$AB$1315,DataRegularSeason20242025!$B$3:$B$1315, "&lt;=" &amp; FS$1, DataRegularSeason20242025!$E$3:$E$1315, $A7)</f>
        <v>58</v>
      </c>
      <c r="FT7">
        <f>SUMIFS(DataRegularSeason20242025!$AA$3:$AA$1315,DataRegularSeason20242025!$B$3:$B$1315, "&lt;=" &amp; FT$1, DataRegularSeason20242025!$D$3:$D$1315, $A7)+SUMIFS(DataRegularSeason20242025!$AB$3:$AB$1315,DataRegularSeason20242025!$B$3:$B$1315, "&lt;=" &amp; FT$1, DataRegularSeason20242025!$E$3:$E$1315, $A7)</f>
        <v>58</v>
      </c>
      <c r="FU7">
        <f>SUMIFS(DataRegularSeason20242025!$AA$3:$AA$1315,DataRegularSeason20242025!$B$3:$B$1315, "&lt;=" &amp; FU$1, DataRegularSeason20242025!$D$3:$D$1315, $A7)+SUMIFS(DataRegularSeason20242025!$AB$3:$AB$1315,DataRegularSeason20242025!$B$3:$B$1315, "&lt;=" &amp; FU$1, DataRegularSeason20242025!$E$3:$E$1315, $A7)</f>
        <v>58</v>
      </c>
      <c r="FV7">
        <f>SUMIFS(DataRegularSeason20242025!$AA$3:$AA$1315,DataRegularSeason20242025!$B$3:$B$1315, "&lt;=" &amp; FV$1, DataRegularSeason20242025!$D$3:$D$1315, $A7)+SUMIFS(DataRegularSeason20242025!$AB$3:$AB$1315,DataRegularSeason20242025!$B$3:$B$1315, "&lt;=" &amp; FV$1, DataRegularSeason20242025!$E$3:$E$1315, $A7)</f>
        <v>58</v>
      </c>
      <c r="FW7">
        <f>SUMIFS(DataRegularSeason20242025!$AA$3:$AA$1315,DataRegularSeason20242025!$B$3:$B$1315, "&lt;=" &amp; FW$1, DataRegularSeason20242025!$D$3:$D$1315, $A7)+SUMIFS(DataRegularSeason20242025!$AB$3:$AB$1315,DataRegularSeason20242025!$B$3:$B$1315, "&lt;=" &amp; FW$1, DataRegularSeason20242025!$E$3:$E$1315, $A7)</f>
        <v>58</v>
      </c>
      <c r="FX7">
        <f>SUMIFS(DataRegularSeason20242025!$AA$3:$AA$1315,DataRegularSeason20242025!$B$3:$B$1315, "&lt;=" &amp; FX$1, DataRegularSeason20242025!$D$3:$D$1315, $A7)+SUMIFS(DataRegularSeason20242025!$AB$3:$AB$1315,DataRegularSeason20242025!$B$3:$B$1315, "&lt;=" &amp; FX$1, DataRegularSeason20242025!$E$3:$E$1315, $A7)</f>
        <v>58</v>
      </c>
      <c r="FY7">
        <f>SUMIFS(DataRegularSeason20242025!$AA$3:$AA$1315,DataRegularSeason20242025!$B$3:$B$1315, "&lt;=" &amp; FY$1, DataRegularSeason20242025!$D$3:$D$1315, $A7)+SUMIFS(DataRegularSeason20242025!$AB$3:$AB$1315,DataRegularSeason20242025!$B$3:$B$1315, "&lt;=" &amp; FY$1, DataRegularSeason20242025!$E$3:$E$1315, $A7)</f>
        <v>58</v>
      </c>
      <c r="FZ7">
        <f>SUMIFS(DataRegularSeason20242025!$AA$3:$AA$1315,DataRegularSeason20242025!$B$3:$B$1315, "&lt;=" &amp; FZ$1, DataRegularSeason20242025!$D$3:$D$1315, $A7)+SUMIFS(DataRegularSeason20242025!$AB$3:$AB$1315,DataRegularSeason20242025!$B$3:$B$1315, "&lt;=" &amp; FZ$1, DataRegularSeason20242025!$E$3:$E$1315, $A7)</f>
        <v>58</v>
      </c>
      <c r="GA7">
        <f>SUMIFS(DataRegularSeason20242025!$AA$3:$AA$1315,DataRegularSeason20242025!$B$3:$B$1315, "&lt;=" &amp; GA$1, DataRegularSeason20242025!$D$3:$D$1315, $A7)+SUMIFS(DataRegularSeason20242025!$AB$3:$AB$1315,DataRegularSeason20242025!$B$3:$B$1315, "&lt;=" &amp; GA$1, DataRegularSeason20242025!$E$3:$E$1315, $A7)</f>
        <v>58</v>
      </c>
      <c r="GB7">
        <f>SUMIFS(DataRegularSeason20242025!$AA$3:$AA$1315,DataRegularSeason20242025!$B$3:$B$1315, "&lt;=" &amp; GB$1, DataRegularSeason20242025!$D$3:$D$1315, $A7)+SUMIFS(DataRegularSeason20242025!$AB$3:$AB$1315,DataRegularSeason20242025!$B$3:$B$1315, "&lt;=" &amp; GB$1, DataRegularSeason20242025!$E$3:$E$1315, $A7)</f>
        <v>58</v>
      </c>
      <c r="GC7">
        <f>SUMIFS(DataRegularSeason20242025!$AA$3:$AA$1315,DataRegularSeason20242025!$B$3:$B$1315, "&lt;=" &amp; GC$1, DataRegularSeason20242025!$D$3:$D$1315, $A7)+SUMIFS(DataRegularSeason20242025!$AB$3:$AB$1315,DataRegularSeason20242025!$B$3:$B$1315, "&lt;=" &amp; GC$1, DataRegularSeason20242025!$E$3:$E$1315, $A7)</f>
        <v>58</v>
      </c>
      <c r="GD7">
        <f>SUMIFS(DataRegularSeason20242025!$AA$3:$AA$1315,DataRegularSeason20242025!$B$3:$B$1315, "&lt;=" &amp; GD$1, DataRegularSeason20242025!$D$3:$D$1315, $A7)+SUMIFS(DataRegularSeason20242025!$AB$3:$AB$1315,DataRegularSeason20242025!$B$3:$B$1315, "&lt;=" &amp; GD$1, DataRegularSeason20242025!$E$3:$E$1315, $A7)</f>
        <v>58</v>
      </c>
      <c r="GE7">
        <f>SUMIFS(DataRegularSeason20242025!$AA$3:$AA$1315,DataRegularSeason20242025!$B$3:$B$1315, "&lt;=" &amp; GE$1, DataRegularSeason20242025!$D$3:$D$1315, $A7)+SUMIFS(DataRegularSeason20242025!$AB$3:$AB$1315,DataRegularSeason20242025!$B$3:$B$1315, "&lt;=" &amp; GE$1, DataRegularSeason20242025!$E$3:$E$1315, $A7)</f>
        <v>58</v>
      </c>
      <c r="GF7">
        <f>SUMIFS(DataRegularSeason20242025!$AA$3:$AA$1315,DataRegularSeason20242025!$B$3:$B$1315, "&lt;=" &amp; GF$1, DataRegularSeason20242025!$D$3:$D$1315, $A7)+SUMIFS(DataRegularSeason20242025!$AB$3:$AB$1315,DataRegularSeason20242025!$B$3:$B$1315, "&lt;=" &amp; GF$1, DataRegularSeason20242025!$E$3:$E$1315, $A7)</f>
        <v>58</v>
      </c>
      <c r="GG7">
        <f>SUMIFS(DataRegularSeason20242025!$AA$3:$AA$1315,DataRegularSeason20242025!$B$3:$B$1315, "&lt;=" &amp; GG$1, DataRegularSeason20242025!$D$3:$D$1315, $A7)+SUMIFS(DataRegularSeason20242025!$AB$3:$AB$1315,DataRegularSeason20242025!$B$3:$B$1315, "&lt;=" &amp; GG$1, DataRegularSeason20242025!$E$3:$E$1315, $A7)</f>
        <v>58</v>
      </c>
      <c r="GH7">
        <f>SUMIFS(DataRegularSeason20242025!$AA$3:$AA$1315,DataRegularSeason20242025!$B$3:$B$1315, "&lt;=" &amp; GH$1, DataRegularSeason20242025!$D$3:$D$1315, $A7)+SUMIFS(DataRegularSeason20242025!$AB$3:$AB$1315,DataRegularSeason20242025!$B$3:$B$1315, "&lt;=" &amp; GH$1, DataRegularSeason20242025!$E$3:$E$1315, $A7)</f>
        <v>58</v>
      </c>
      <c r="GI7">
        <f>SUMIFS(DataRegularSeason20242025!$AA$3:$AA$1315,DataRegularSeason20242025!$B$3:$B$1315, "&lt;=" &amp; GI$1, DataRegularSeason20242025!$D$3:$D$1315, $A7)+SUMIFS(DataRegularSeason20242025!$AB$3:$AB$1315,DataRegularSeason20242025!$B$3:$B$1315, "&lt;=" &amp; GI$1, DataRegularSeason20242025!$E$3:$E$1315, $A7)</f>
        <v>58</v>
      </c>
      <c r="GJ7">
        <f>SUMIFS(DataRegularSeason20242025!$AA$3:$AA$1315,DataRegularSeason20242025!$B$3:$B$1315, "&lt;=" &amp; GJ$1, DataRegularSeason20242025!$D$3:$D$1315, $A7)+SUMIFS(DataRegularSeason20242025!$AB$3:$AB$1315,DataRegularSeason20242025!$B$3:$B$1315, "&lt;=" &amp; GJ$1, DataRegularSeason20242025!$E$3:$E$1315, $A7)</f>
        <v>58</v>
      </c>
      <c r="GK7">
        <f>SUMIFS(DataRegularSeason20242025!$AA$3:$AA$1315,DataRegularSeason20242025!$B$3:$B$1315, "&lt;=" &amp; GK$1, DataRegularSeason20242025!$D$3:$D$1315, $A7)+SUMIFS(DataRegularSeason20242025!$AB$3:$AB$1315,DataRegularSeason20242025!$B$3:$B$1315, "&lt;=" &amp; GK$1, DataRegularSeason20242025!$E$3:$E$1315, $A7)</f>
        <v>58</v>
      </c>
      <c r="GL7">
        <f>SUMIFS(DataRegularSeason20242025!$AA$3:$AA$1315,DataRegularSeason20242025!$B$3:$B$1315, "&lt;=" &amp; GL$1, DataRegularSeason20242025!$D$3:$D$1315, $A7)+SUMIFS(DataRegularSeason20242025!$AB$3:$AB$1315,DataRegularSeason20242025!$B$3:$B$1315, "&lt;=" &amp; GL$1, DataRegularSeason20242025!$E$3:$E$1315, $A7)</f>
        <v>58</v>
      </c>
      <c r="GM7">
        <f>SUMIFS(DataRegularSeason20242025!$AA$3:$AA$1315,DataRegularSeason20242025!$B$3:$B$1315, "&lt;=" &amp; GM$1, DataRegularSeason20242025!$D$3:$D$1315, $A7)+SUMIFS(DataRegularSeason20242025!$AB$3:$AB$1315,DataRegularSeason20242025!$B$3:$B$1315, "&lt;=" &amp; GM$1, DataRegularSeason20242025!$E$3:$E$1315, $A7)</f>
        <v>58</v>
      </c>
      <c r="GN7">
        <f>SUMIFS(DataRegularSeason20242025!$AA$3:$AA$1315,DataRegularSeason20242025!$B$3:$B$1315, "&lt;=" &amp; GN$1, DataRegularSeason20242025!$D$3:$D$1315, $A7)+SUMIFS(DataRegularSeason20242025!$AB$3:$AB$1315,DataRegularSeason20242025!$B$3:$B$1315, "&lt;=" &amp; GN$1, DataRegularSeason20242025!$E$3:$E$1315, $A7)</f>
        <v>58</v>
      </c>
      <c r="GO7">
        <f>SUMIFS(DataRegularSeason20242025!$AA$3:$AA$1315,DataRegularSeason20242025!$B$3:$B$1315, "&lt;=" &amp; GO$1, DataRegularSeason20242025!$D$3:$D$1315, $A7)+SUMIFS(DataRegularSeason20242025!$AB$3:$AB$1315,DataRegularSeason20242025!$B$3:$B$1315, "&lt;=" &amp; GO$1, DataRegularSeason20242025!$E$3:$E$1315, $A7)</f>
        <v>58</v>
      </c>
      <c r="GP7">
        <f>SUMIFS(DataRegularSeason20242025!$AA$3:$AA$1315,DataRegularSeason20242025!$B$3:$B$1315, "&lt;=" &amp; GP$1, DataRegularSeason20242025!$D$3:$D$1315, $A7)+SUMIFS(DataRegularSeason20242025!$AB$3:$AB$1315,DataRegularSeason20242025!$B$3:$B$1315, "&lt;=" &amp; GP$1, DataRegularSeason20242025!$E$3:$E$1315, $A7)</f>
        <v>58</v>
      </c>
      <c r="GQ7">
        <f>SUMIFS(DataRegularSeason20242025!$AA$3:$AA$1315,DataRegularSeason20242025!$B$3:$B$1315, "&lt;=" &amp; GQ$1, DataRegularSeason20242025!$D$3:$D$1315, $A7)+SUMIFS(DataRegularSeason20242025!$AB$3:$AB$1315,DataRegularSeason20242025!$B$3:$B$1315, "&lt;=" &amp; GQ$1, DataRegularSeason20242025!$E$3:$E$1315, $A7)</f>
        <v>58</v>
      </c>
      <c r="GR7">
        <f>SUMIFS(DataRegularSeason20242025!$AA$3:$AA$1315,DataRegularSeason20242025!$B$3:$B$1315, "&lt;=" &amp; GR$1, DataRegularSeason20242025!$D$3:$D$1315, $A7)+SUMIFS(DataRegularSeason20242025!$AB$3:$AB$1315,DataRegularSeason20242025!$B$3:$B$1315, "&lt;=" &amp; GR$1, DataRegularSeason20242025!$E$3:$E$1315, $A7)</f>
        <v>58</v>
      </c>
      <c r="GS7">
        <f>SUMIFS(DataRegularSeason20242025!$AA$3:$AA$1315,DataRegularSeason20242025!$B$3:$B$1315, "&lt;=" &amp; GS$1, DataRegularSeason20242025!$D$3:$D$1315, $A7)+SUMIFS(DataRegularSeason20242025!$AB$3:$AB$1315,DataRegularSeason20242025!$B$3:$B$1315, "&lt;=" &amp; GS$1, DataRegularSeason20242025!$E$3:$E$1315, $A7)</f>
        <v>58</v>
      </c>
      <c r="GT7">
        <f>SUMIFS(DataRegularSeason20242025!$AA$3:$AA$1315,DataRegularSeason20242025!$B$3:$B$1315, "&lt;=" &amp; GT$1, DataRegularSeason20242025!$D$3:$D$1315, $A7)+SUMIFS(DataRegularSeason20242025!$AB$3:$AB$1315,DataRegularSeason20242025!$B$3:$B$1315, "&lt;=" &amp; GT$1, DataRegularSeason20242025!$E$3:$E$1315, $A7)</f>
        <v>58</v>
      </c>
      <c r="GU7">
        <f>SUMIFS(DataRegularSeason20242025!$AA$3:$AA$1315,DataRegularSeason20242025!$B$3:$B$1315, "&lt;=" &amp; GU$1, DataRegularSeason20242025!$D$3:$D$1315, $A7)+SUMIFS(DataRegularSeason20242025!$AB$3:$AB$1315,DataRegularSeason20242025!$B$3:$B$1315, "&lt;=" &amp; GU$1, DataRegularSeason20242025!$E$3:$E$1315, $A7)</f>
        <v>58</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45</v>
      </c>
      <c r="DW9">
        <f>SUMIFS(DataRegularSeason20242025!$AA$3:$AA$1315,DataRegularSeason20242025!$B$3:$B$1315, "&lt;=" &amp; DW$1, DataRegularSeason20242025!$D$3:$D$1315, $A9)+SUMIFS(DataRegularSeason20242025!$AB$3:$AB$1315,DataRegularSeason20242025!$B$3:$B$1315, "&lt;=" &amp; DW$1, DataRegularSeason20242025!$E$3:$E$1315, $A9)</f>
        <v>45</v>
      </c>
      <c r="DX9">
        <f>SUMIFS(DataRegularSeason20242025!$AA$3:$AA$1315,DataRegularSeason20242025!$B$3:$B$1315, "&lt;=" &amp; DX$1, DataRegularSeason20242025!$D$3:$D$1315, $A9)+SUMIFS(DataRegularSeason20242025!$AB$3:$AB$1315,DataRegularSeason20242025!$B$3:$B$1315, "&lt;=" &amp; DX$1, DataRegularSeason20242025!$E$3:$E$1315, $A9)</f>
        <v>45</v>
      </c>
      <c r="DY9">
        <f>SUMIFS(DataRegularSeason20242025!$AA$3:$AA$1315,DataRegularSeason20242025!$B$3:$B$1315, "&lt;=" &amp; DY$1, DataRegularSeason20242025!$D$3:$D$1315, $A9)+SUMIFS(DataRegularSeason20242025!$AB$3:$AB$1315,DataRegularSeason20242025!$B$3:$B$1315, "&lt;=" &amp; DY$1, DataRegularSeason20242025!$E$3:$E$1315, $A9)</f>
        <v>45</v>
      </c>
      <c r="DZ9">
        <f>SUMIFS(DataRegularSeason20242025!$AA$3:$AA$1315,DataRegularSeason20242025!$B$3:$B$1315, "&lt;=" &amp; DZ$1, DataRegularSeason20242025!$D$3:$D$1315, $A9)+SUMIFS(DataRegularSeason20242025!$AB$3:$AB$1315,DataRegularSeason20242025!$B$3:$B$1315, "&lt;=" &amp; DZ$1, DataRegularSeason20242025!$E$3:$E$1315, $A9)</f>
        <v>45</v>
      </c>
      <c r="EA9">
        <f>SUMIFS(DataRegularSeason20242025!$AA$3:$AA$1315,DataRegularSeason20242025!$B$3:$B$1315, "&lt;=" &amp; EA$1, DataRegularSeason20242025!$D$3:$D$1315, $A9)+SUMIFS(DataRegularSeason20242025!$AB$3:$AB$1315,DataRegularSeason20242025!$B$3:$B$1315, "&lt;=" &amp; EA$1, DataRegularSeason20242025!$E$3:$E$1315, $A9)</f>
        <v>45</v>
      </c>
      <c r="EB9">
        <f>SUMIFS(DataRegularSeason20242025!$AA$3:$AA$1315,DataRegularSeason20242025!$B$3:$B$1315, "&lt;=" &amp; EB$1, DataRegularSeason20242025!$D$3:$D$1315, $A9)+SUMIFS(DataRegularSeason20242025!$AB$3:$AB$1315,DataRegularSeason20242025!$B$3:$B$1315, "&lt;=" &amp; EB$1, DataRegularSeason20242025!$E$3:$E$1315, $A9)</f>
        <v>45</v>
      </c>
      <c r="EC9">
        <f>SUMIFS(DataRegularSeason20242025!$AA$3:$AA$1315,DataRegularSeason20242025!$B$3:$B$1315, "&lt;=" &amp; EC$1, DataRegularSeason20242025!$D$3:$D$1315, $A9)+SUMIFS(DataRegularSeason20242025!$AB$3:$AB$1315,DataRegularSeason20242025!$B$3:$B$1315, "&lt;=" &amp; EC$1, DataRegularSeason20242025!$E$3:$E$1315, $A9)</f>
        <v>45</v>
      </c>
      <c r="ED9">
        <f>SUMIFS(DataRegularSeason20242025!$AA$3:$AA$1315,DataRegularSeason20242025!$B$3:$B$1315, "&lt;=" &amp; ED$1, DataRegularSeason20242025!$D$3:$D$1315, $A9)+SUMIFS(DataRegularSeason20242025!$AB$3:$AB$1315,DataRegularSeason20242025!$B$3:$B$1315, "&lt;=" &amp; ED$1, DataRegularSeason20242025!$E$3:$E$1315, $A9)</f>
        <v>45</v>
      </c>
      <c r="EE9">
        <f>SUMIFS(DataRegularSeason20242025!$AA$3:$AA$1315,DataRegularSeason20242025!$B$3:$B$1315, "&lt;=" &amp; EE$1, DataRegularSeason20242025!$D$3:$D$1315, $A9)+SUMIFS(DataRegularSeason20242025!$AB$3:$AB$1315,DataRegularSeason20242025!$B$3:$B$1315, "&lt;=" &amp; EE$1, DataRegularSeason20242025!$E$3:$E$1315, $A9)</f>
        <v>45</v>
      </c>
      <c r="EF9">
        <f>SUMIFS(DataRegularSeason20242025!$AA$3:$AA$1315,DataRegularSeason20242025!$B$3:$B$1315, "&lt;=" &amp; EF$1, DataRegularSeason20242025!$D$3:$D$1315, $A9)+SUMIFS(DataRegularSeason20242025!$AB$3:$AB$1315,DataRegularSeason20242025!$B$3:$B$1315, "&lt;=" &amp; EF$1, DataRegularSeason20242025!$E$3:$E$1315, $A9)</f>
        <v>45</v>
      </c>
      <c r="EG9">
        <f>SUMIFS(DataRegularSeason20242025!$AA$3:$AA$1315,DataRegularSeason20242025!$B$3:$B$1315, "&lt;=" &amp; EG$1, DataRegularSeason20242025!$D$3:$D$1315, $A9)+SUMIFS(DataRegularSeason20242025!$AB$3:$AB$1315,DataRegularSeason20242025!$B$3:$B$1315, "&lt;=" &amp; EG$1, DataRegularSeason20242025!$E$3:$E$1315, $A9)</f>
        <v>45</v>
      </c>
      <c r="EH9">
        <f>SUMIFS(DataRegularSeason20242025!$AA$3:$AA$1315,DataRegularSeason20242025!$B$3:$B$1315, "&lt;=" &amp; EH$1, DataRegularSeason20242025!$D$3:$D$1315, $A9)+SUMIFS(DataRegularSeason20242025!$AB$3:$AB$1315,DataRegularSeason20242025!$B$3:$B$1315, "&lt;=" &amp; EH$1, DataRegularSeason20242025!$E$3:$E$1315, $A9)</f>
        <v>45</v>
      </c>
      <c r="EI9">
        <f>SUMIFS(DataRegularSeason20242025!$AA$3:$AA$1315,DataRegularSeason20242025!$B$3:$B$1315, "&lt;=" &amp; EI$1, DataRegularSeason20242025!$D$3:$D$1315, $A9)+SUMIFS(DataRegularSeason20242025!$AB$3:$AB$1315,DataRegularSeason20242025!$B$3:$B$1315, "&lt;=" &amp; EI$1, DataRegularSeason20242025!$E$3:$E$1315, $A9)</f>
        <v>45</v>
      </c>
      <c r="EJ9">
        <f>SUMIFS(DataRegularSeason20242025!$AA$3:$AA$1315,DataRegularSeason20242025!$B$3:$B$1315, "&lt;=" &amp; EJ$1, DataRegularSeason20242025!$D$3:$D$1315, $A9)+SUMIFS(DataRegularSeason20242025!$AB$3:$AB$1315,DataRegularSeason20242025!$B$3:$B$1315, "&lt;=" &amp; EJ$1, DataRegularSeason20242025!$E$3:$E$1315, $A9)</f>
        <v>45</v>
      </c>
      <c r="EK9">
        <f>SUMIFS(DataRegularSeason20242025!$AA$3:$AA$1315,DataRegularSeason20242025!$B$3:$B$1315, "&lt;=" &amp; EK$1, DataRegularSeason20242025!$D$3:$D$1315, $A9)+SUMIFS(DataRegularSeason20242025!$AB$3:$AB$1315,DataRegularSeason20242025!$B$3:$B$1315, "&lt;=" &amp; EK$1, DataRegularSeason20242025!$E$3:$E$1315, $A9)</f>
        <v>45</v>
      </c>
      <c r="EL9">
        <f>SUMIFS(DataRegularSeason20242025!$AA$3:$AA$1315,DataRegularSeason20242025!$B$3:$B$1315, "&lt;=" &amp; EL$1, DataRegularSeason20242025!$D$3:$D$1315, $A9)+SUMIFS(DataRegularSeason20242025!$AB$3:$AB$1315,DataRegularSeason20242025!$B$3:$B$1315, "&lt;=" &amp; EL$1, DataRegularSeason20242025!$E$3:$E$1315, $A9)</f>
        <v>45</v>
      </c>
      <c r="EM9">
        <f>SUMIFS(DataRegularSeason20242025!$AA$3:$AA$1315,DataRegularSeason20242025!$B$3:$B$1315, "&lt;=" &amp; EM$1, DataRegularSeason20242025!$D$3:$D$1315, $A9)+SUMIFS(DataRegularSeason20242025!$AB$3:$AB$1315,DataRegularSeason20242025!$B$3:$B$1315, "&lt;=" &amp; EM$1, DataRegularSeason20242025!$E$3:$E$1315, $A9)</f>
        <v>45</v>
      </c>
      <c r="EN9">
        <f>SUMIFS(DataRegularSeason20242025!$AA$3:$AA$1315,DataRegularSeason20242025!$B$3:$B$1315, "&lt;=" &amp; EN$1, DataRegularSeason20242025!$D$3:$D$1315, $A9)+SUMIFS(DataRegularSeason20242025!$AB$3:$AB$1315,DataRegularSeason20242025!$B$3:$B$1315, "&lt;=" &amp; EN$1, DataRegularSeason20242025!$E$3:$E$1315, $A9)</f>
        <v>45</v>
      </c>
      <c r="EO9">
        <f>SUMIFS(DataRegularSeason20242025!$AA$3:$AA$1315,DataRegularSeason20242025!$B$3:$B$1315, "&lt;=" &amp; EO$1, DataRegularSeason20242025!$D$3:$D$1315, $A9)+SUMIFS(DataRegularSeason20242025!$AB$3:$AB$1315,DataRegularSeason20242025!$B$3:$B$1315, "&lt;=" &amp; EO$1, DataRegularSeason20242025!$E$3:$E$1315, $A9)</f>
        <v>45</v>
      </c>
      <c r="EP9">
        <f>SUMIFS(DataRegularSeason20242025!$AA$3:$AA$1315,DataRegularSeason20242025!$B$3:$B$1315, "&lt;=" &amp; EP$1, DataRegularSeason20242025!$D$3:$D$1315, $A9)+SUMIFS(DataRegularSeason20242025!$AB$3:$AB$1315,DataRegularSeason20242025!$B$3:$B$1315, "&lt;=" &amp; EP$1, DataRegularSeason20242025!$E$3:$E$1315, $A9)</f>
        <v>45</v>
      </c>
      <c r="EQ9">
        <f>SUMIFS(DataRegularSeason20242025!$AA$3:$AA$1315,DataRegularSeason20242025!$B$3:$B$1315, "&lt;=" &amp; EQ$1, DataRegularSeason20242025!$D$3:$D$1315, $A9)+SUMIFS(DataRegularSeason20242025!$AB$3:$AB$1315,DataRegularSeason20242025!$B$3:$B$1315, "&lt;=" &amp; EQ$1, DataRegularSeason20242025!$E$3:$E$1315, $A9)</f>
        <v>45</v>
      </c>
      <c r="ER9">
        <f>SUMIFS(DataRegularSeason20242025!$AA$3:$AA$1315,DataRegularSeason20242025!$B$3:$B$1315, "&lt;=" &amp; ER$1, DataRegularSeason20242025!$D$3:$D$1315, $A9)+SUMIFS(DataRegularSeason20242025!$AB$3:$AB$1315,DataRegularSeason20242025!$B$3:$B$1315, "&lt;=" &amp; ER$1, DataRegularSeason20242025!$E$3:$E$1315, $A9)</f>
        <v>45</v>
      </c>
      <c r="ES9">
        <f>SUMIFS(DataRegularSeason20242025!$AA$3:$AA$1315,DataRegularSeason20242025!$B$3:$B$1315, "&lt;=" &amp; ES$1, DataRegularSeason20242025!$D$3:$D$1315, $A9)+SUMIFS(DataRegularSeason20242025!$AB$3:$AB$1315,DataRegularSeason20242025!$B$3:$B$1315, "&lt;=" &amp; ES$1, DataRegularSeason20242025!$E$3:$E$1315, $A9)</f>
        <v>45</v>
      </c>
      <c r="ET9">
        <f>SUMIFS(DataRegularSeason20242025!$AA$3:$AA$1315,DataRegularSeason20242025!$B$3:$B$1315, "&lt;=" &amp; ET$1, DataRegularSeason20242025!$D$3:$D$1315, $A9)+SUMIFS(DataRegularSeason20242025!$AB$3:$AB$1315,DataRegularSeason20242025!$B$3:$B$1315, "&lt;=" &amp; ET$1, DataRegularSeason20242025!$E$3:$E$1315, $A9)</f>
        <v>45</v>
      </c>
      <c r="EU9">
        <f>SUMIFS(DataRegularSeason20242025!$AA$3:$AA$1315,DataRegularSeason20242025!$B$3:$B$1315, "&lt;=" &amp; EU$1, DataRegularSeason20242025!$D$3:$D$1315, $A9)+SUMIFS(DataRegularSeason20242025!$AB$3:$AB$1315,DataRegularSeason20242025!$B$3:$B$1315, "&lt;=" &amp; EU$1, DataRegularSeason20242025!$E$3:$E$1315, $A9)</f>
        <v>45</v>
      </c>
      <c r="EV9">
        <f>SUMIFS(DataRegularSeason20242025!$AA$3:$AA$1315,DataRegularSeason20242025!$B$3:$B$1315, "&lt;=" &amp; EV$1, DataRegularSeason20242025!$D$3:$D$1315, $A9)+SUMIFS(DataRegularSeason20242025!$AB$3:$AB$1315,DataRegularSeason20242025!$B$3:$B$1315, "&lt;=" &amp; EV$1, DataRegularSeason20242025!$E$3:$E$1315, $A9)</f>
        <v>45</v>
      </c>
      <c r="EW9">
        <f>SUMIFS(DataRegularSeason20242025!$AA$3:$AA$1315,DataRegularSeason20242025!$B$3:$B$1315, "&lt;=" &amp; EW$1, DataRegularSeason20242025!$D$3:$D$1315, $A9)+SUMIFS(DataRegularSeason20242025!$AB$3:$AB$1315,DataRegularSeason20242025!$B$3:$B$1315, "&lt;=" &amp; EW$1, DataRegularSeason20242025!$E$3:$E$1315, $A9)</f>
        <v>45</v>
      </c>
      <c r="EX9">
        <f>SUMIFS(DataRegularSeason20242025!$AA$3:$AA$1315,DataRegularSeason20242025!$B$3:$B$1315, "&lt;=" &amp; EX$1, DataRegularSeason20242025!$D$3:$D$1315, $A9)+SUMIFS(DataRegularSeason20242025!$AB$3:$AB$1315,DataRegularSeason20242025!$B$3:$B$1315, "&lt;=" &amp; EX$1, DataRegularSeason20242025!$E$3:$E$1315, $A9)</f>
        <v>45</v>
      </c>
      <c r="EY9">
        <f>SUMIFS(DataRegularSeason20242025!$AA$3:$AA$1315,DataRegularSeason20242025!$B$3:$B$1315, "&lt;=" &amp; EY$1, DataRegularSeason20242025!$D$3:$D$1315, $A9)+SUMIFS(DataRegularSeason20242025!$AB$3:$AB$1315,DataRegularSeason20242025!$B$3:$B$1315, "&lt;=" &amp; EY$1, DataRegularSeason20242025!$E$3:$E$1315, $A9)</f>
        <v>45</v>
      </c>
      <c r="EZ9">
        <f>SUMIFS(DataRegularSeason20242025!$AA$3:$AA$1315,DataRegularSeason20242025!$B$3:$B$1315, "&lt;=" &amp; EZ$1, DataRegularSeason20242025!$D$3:$D$1315, $A9)+SUMIFS(DataRegularSeason20242025!$AB$3:$AB$1315,DataRegularSeason20242025!$B$3:$B$1315, "&lt;=" &amp; EZ$1, DataRegularSeason20242025!$E$3:$E$1315, $A9)</f>
        <v>45</v>
      </c>
      <c r="FA9">
        <f>SUMIFS(DataRegularSeason20242025!$AA$3:$AA$1315,DataRegularSeason20242025!$B$3:$B$1315, "&lt;=" &amp; FA$1, DataRegularSeason20242025!$D$3:$D$1315, $A9)+SUMIFS(DataRegularSeason20242025!$AB$3:$AB$1315,DataRegularSeason20242025!$B$3:$B$1315, "&lt;=" &amp; FA$1, DataRegularSeason20242025!$E$3:$E$1315, $A9)</f>
        <v>45</v>
      </c>
      <c r="FB9">
        <f>SUMIFS(DataRegularSeason20242025!$AA$3:$AA$1315,DataRegularSeason20242025!$B$3:$B$1315, "&lt;=" &amp; FB$1, DataRegularSeason20242025!$D$3:$D$1315, $A9)+SUMIFS(DataRegularSeason20242025!$AB$3:$AB$1315,DataRegularSeason20242025!$B$3:$B$1315, "&lt;=" &amp; FB$1, DataRegularSeason20242025!$E$3:$E$1315, $A9)</f>
        <v>45</v>
      </c>
      <c r="FC9">
        <f>SUMIFS(DataRegularSeason20242025!$AA$3:$AA$1315,DataRegularSeason20242025!$B$3:$B$1315, "&lt;=" &amp; FC$1, DataRegularSeason20242025!$D$3:$D$1315, $A9)+SUMIFS(DataRegularSeason20242025!$AB$3:$AB$1315,DataRegularSeason20242025!$B$3:$B$1315, "&lt;=" &amp; FC$1, DataRegularSeason20242025!$E$3:$E$1315, $A9)</f>
        <v>45</v>
      </c>
      <c r="FD9">
        <f>SUMIFS(DataRegularSeason20242025!$AA$3:$AA$1315,DataRegularSeason20242025!$B$3:$B$1315, "&lt;=" &amp; FD$1, DataRegularSeason20242025!$D$3:$D$1315, $A9)+SUMIFS(DataRegularSeason20242025!$AB$3:$AB$1315,DataRegularSeason20242025!$B$3:$B$1315, "&lt;=" &amp; FD$1, DataRegularSeason20242025!$E$3:$E$1315, $A9)</f>
        <v>45</v>
      </c>
      <c r="FE9">
        <f>SUMIFS(DataRegularSeason20242025!$AA$3:$AA$1315,DataRegularSeason20242025!$B$3:$B$1315, "&lt;=" &amp; FE$1, DataRegularSeason20242025!$D$3:$D$1315, $A9)+SUMIFS(DataRegularSeason20242025!$AB$3:$AB$1315,DataRegularSeason20242025!$B$3:$B$1315, "&lt;=" &amp; FE$1, DataRegularSeason20242025!$E$3:$E$1315, $A9)</f>
        <v>45</v>
      </c>
      <c r="FF9">
        <f>SUMIFS(DataRegularSeason20242025!$AA$3:$AA$1315,DataRegularSeason20242025!$B$3:$B$1315, "&lt;=" &amp; FF$1, DataRegularSeason20242025!$D$3:$D$1315, $A9)+SUMIFS(DataRegularSeason20242025!$AB$3:$AB$1315,DataRegularSeason20242025!$B$3:$B$1315, "&lt;=" &amp; FF$1, DataRegularSeason20242025!$E$3:$E$1315, $A9)</f>
        <v>45</v>
      </c>
      <c r="FG9">
        <f>SUMIFS(DataRegularSeason20242025!$AA$3:$AA$1315,DataRegularSeason20242025!$B$3:$B$1315, "&lt;=" &amp; FG$1, DataRegularSeason20242025!$D$3:$D$1315, $A9)+SUMIFS(DataRegularSeason20242025!$AB$3:$AB$1315,DataRegularSeason20242025!$B$3:$B$1315, "&lt;=" &amp; FG$1, DataRegularSeason20242025!$E$3:$E$1315, $A9)</f>
        <v>45</v>
      </c>
      <c r="FH9">
        <f>SUMIFS(DataRegularSeason20242025!$AA$3:$AA$1315,DataRegularSeason20242025!$B$3:$B$1315, "&lt;=" &amp; FH$1, DataRegularSeason20242025!$D$3:$D$1315, $A9)+SUMIFS(DataRegularSeason20242025!$AB$3:$AB$1315,DataRegularSeason20242025!$B$3:$B$1315, "&lt;=" &amp; FH$1, DataRegularSeason20242025!$E$3:$E$1315, $A9)</f>
        <v>45</v>
      </c>
      <c r="FI9">
        <f>SUMIFS(DataRegularSeason20242025!$AA$3:$AA$1315,DataRegularSeason20242025!$B$3:$B$1315, "&lt;=" &amp; FI$1, DataRegularSeason20242025!$D$3:$D$1315, $A9)+SUMIFS(DataRegularSeason20242025!$AB$3:$AB$1315,DataRegularSeason20242025!$B$3:$B$1315, "&lt;=" &amp; FI$1, DataRegularSeason20242025!$E$3:$E$1315, $A9)</f>
        <v>45</v>
      </c>
      <c r="FJ9">
        <f>SUMIFS(DataRegularSeason20242025!$AA$3:$AA$1315,DataRegularSeason20242025!$B$3:$B$1315, "&lt;=" &amp; FJ$1, DataRegularSeason20242025!$D$3:$D$1315, $A9)+SUMIFS(DataRegularSeason20242025!$AB$3:$AB$1315,DataRegularSeason20242025!$B$3:$B$1315, "&lt;=" &amp; FJ$1, DataRegularSeason20242025!$E$3:$E$1315, $A9)</f>
        <v>45</v>
      </c>
      <c r="FK9">
        <f>SUMIFS(DataRegularSeason20242025!$AA$3:$AA$1315,DataRegularSeason20242025!$B$3:$B$1315, "&lt;=" &amp; FK$1, DataRegularSeason20242025!$D$3:$D$1315, $A9)+SUMIFS(DataRegularSeason20242025!$AB$3:$AB$1315,DataRegularSeason20242025!$B$3:$B$1315, "&lt;=" &amp; FK$1, DataRegularSeason20242025!$E$3:$E$1315, $A9)</f>
        <v>45</v>
      </c>
      <c r="FL9">
        <f>SUMIFS(DataRegularSeason20242025!$AA$3:$AA$1315,DataRegularSeason20242025!$B$3:$B$1315, "&lt;=" &amp; FL$1, DataRegularSeason20242025!$D$3:$D$1315, $A9)+SUMIFS(DataRegularSeason20242025!$AB$3:$AB$1315,DataRegularSeason20242025!$B$3:$B$1315, "&lt;=" &amp; FL$1, DataRegularSeason20242025!$E$3:$E$1315, $A9)</f>
        <v>45</v>
      </c>
      <c r="FM9">
        <f>SUMIFS(DataRegularSeason20242025!$AA$3:$AA$1315,DataRegularSeason20242025!$B$3:$B$1315, "&lt;=" &amp; FM$1, DataRegularSeason20242025!$D$3:$D$1315, $A9)+SUMIFS(DataRegularSeason20242025!$AB$3:$AB$1315,DataRegularSeason20242025!$B$3:$B$1315, "&lt;=" &amp; FM$1, DataRegularSeason20242025!$E$3:$E$1315, $A9)</f>
        <v>45</v>
      </c>
      <c r="FN9">
        <f>SUMIFS(DataRegularSeason20242025!$AA$3:$AA$1315,DataRegularSeason20242025!$B$3:$B$1315, "&lt;=" &amp; FN$1, DataRegularSeason20242025!$D$3:$D$1315, $A9)+SUMIFS(DataRegularSeason20242025!$AB$3:$AB$1315,DataRegularSeason20242025!$B$3:$B$1315, "&lt;=" &amp; FN$1, DataRegularSeason20242025!$E$3:$E$1315, $A9)</f>
        <v>45</v>
      </c>
      <c r="FO9">
        <f>SUMIFS(DataRegularSeason20242025!$AA$3:$AA$1315,DataRegularSeason20242025!$B$3:$B$1315, "&lt;=" &amp; FO$1, DataRegularSeason20242025!$D$3:$D$1315, $A9)+SUMIFS(DataRegularSeason20242025!$AB$3:$AB$1315,DataRegularSeason20242025!$B$3:$B$1315, "&lt;=" &amp; FO$1, DataRegularSeason20242025!$E$3:$E$1315, $A9)</f>
        <v>45</v>
      </c>
      <c r="FP9">
        <f>SUMIFS(DataRegularSeason20242025!$AA$3:$AA$1315,DataRegularSeason20242025!$B$3:$B$1315, "&lt;=" &amp; FP$1, DataRegularSeason20242025!$D$3:$D$1315, $A9)+SUMIFS(DataRegularSeason20242025!$AB$3:$AB$1315,DataRegularSeason20242025!$B$3:$B$1315, "&lt;=" &amp; FP$1, DataRegularSeason20242025!$E$3:$E$1315, $A9)</f>
        <v>45</v>
      </c>
      <c r="FQ9">
        <f>SUMIFS(DataRegularSeason20242025!$AA$3:$AA$1315,DataRegularSeason20242025!$B$3:$B$1315, "&lt;=" &amp; FQ$1, DataRegularSeason20242025!$D$3:$D$1315, $A9)+SUMIFS(DataRegularSeason20242025!$AB$3:$AB$1315,DataRegularSeason20242025!$B$3:$B$1315, "&lt;=" &amp; FQ$1, DataRegularSeason20242025!$E$3:$E$1315, $A9)</f>
        <v>45</v>
      </c>
      <c r="FR9">
        <f>SUMIFS(DataRegularSeason20242025!$AA$3:$AA$1315,DataRegularSeason20242025!$B$3:$B$1315, "&lt;=" &amp; FR$1, DataRegularSeason20242025!$D$3:$D$1315, $A9)+SUMIFS(DataRegularSeason20242025!$AB$3:$AB$1315,DataRegularSeason20242025!$B$3:$B$1315, "&lt;=" &amp; FR$1, DataRegularSeason20242025!$E$3:$E$1315, $A9)</f>
        <v>45</v>
      </c>
      <c r="FS9">
        <f>SUMIFS(DataRegularSeason20242025!$AA$3:$AA$1315,DataRegularSeason20242025!$B$3:$B$1315, "&lt;=" &amp; FS$1, DataRegularSeason20242025!$D$3:$D$1315, $A9)+SUMIFS(DataRegularSeason20242025!$AB$3:$AB$1315,DataRegularSeason20242025!$B$3:$B$1315, "&lt;=" &amp; FS$1, DataRegularSeason20242025!$E$3:$E$1315, $A9)</f>
        <v>45</v>
      </c>
      <c r="FT9">
        <f>SUMIFS(DataRegularSeason20242025!$AA$3:$AA$1315,DataRegularSeason20242025!$B$3:$B$1315, "&lt;=" &amp; FT$1, DataRegularSeason20242025!$D$3:$D$1315, $A9)+SUMIFS(DataRegularSeason20242025!$AB$3:$AB$1315,DataRegularSeason20242025!$B$3:$B$1315, "&lt;=" &amp; FT$1, DataRegularSeason20242025!$E$3:$E$1315, $A9)</f>
        <v>45</v>
      </c>
      <c r="FU9">
        <f>SUMIFS(DataRegularSeason20242025!$AA$3:$AA$1315,DataRegularSeason20242025!$B$3:$B$1315, "&lt;=" &amp; FU$1, DataRegularSeason20242025!$D$3:$D$1315, $A9)+SUMIFS(DataRegularSeason20242025!$AB$3:$AB$1315,DataRegularSeason20242025!$B$3:$B$1315, "&lt;=" &amp; FU$1, DataRegularSeason20242025!$E$3:$E$1315, $A9)</f>
        <v>45</v>
      </c>
      <c r="FV9">
        <f>SUMIFS(DataRegularSeason20242025!$AA$3:$AA$1315,DataRegularSeason20242025!$B$3:$B$1315, "&lt;=" &amp; FV$1, DataRegularSeason20242025!$D$3:$D$1315, $A9)+SUMIFS(DataRegularSeason20242025!$AB$3:$AB$1315,DataRegularSeason20242025!$B$3:$B$1315, "&lt;=" &amp; FV$1, DataRegularSeason20242025!$E$3:$E$1315, $A9)</f>
        <v>45</v>
      </c>
      <c r="FW9">
        <f>SUMIFS(DataRegularSeason20242025!$AA$3:$AA$1315,DataRegularSeason20242025!$B$3:$B$1315, "&lt;=" &amp; FW$1, DataRegularSeason20242025!$D$3:$D$1315, $A9)+SUMIFS(DataRegularSeason20242025!$AB$3:$AB$1315,DataRegularSeason20242025!$B$3:$B$1315, "&lt;=" &amp; FW$1, DataRegularSeason20242025!$E$3:$E$1315, $A9)</f>
        <v>45</v>
      </c>
      <c r="FX9">
        <f>SUMIFS(DataRegularSeason20242025!$AA$3:$AA$1315,DataRegularSeason20242025!$B$3:$B$1315, "&lt;=" &amp; FX$1, DataRegularSeason20242025!$D$3:$D$1315, $A9)+SUMIFS(DataRegularSeason20242025!$AB$3:$AB$1315,DataRegularSeason20242025!$B$3:$B$1315, "&lt;=" &amp; FX$1, DataRegularSeason20242025!$E$3:$E$1315, $A9)</f>
        <v>45</v>
      </c>
      <c r="FY9">
        <f>SUMIFS(DataRegularSeason20242025!$AA$3:$AA$1315,DataRegularSeason20242025!$B$3:$B$1315, "&lt;=" &amp; FY$1, DataRegularSeason20242025!$D$3:$D$1315, $A9)+SUMIFS(DataRegularSeason20242025!$AB$3:$AB$1315,DataRegularSeason20242025!$B$3:$B$1315, "&lt;=" &amp; FY$1, DataRegularSeason20242025!$E$3:$E$1315, $A9)</f>
        <v>45</v>
      </c>
      <c r="FZ9">
        <f>SUMIFS(DataRegularSeason20242025!$AA$3:$AA$1315,DataRegularSeason20242025!$B$3:$B$1315, "&lt;=" &amp; FZ$1, DataRegularSeason20242025!$D$3:$D$1315, $A9)+SUMIFS(DataRegularSeason20242025!$AB$3:$AB$1315,DataRegularSeason20242025!$B$3:$B$1315, "&lt;=" &amp; FZ$1, DataRegularSeason20242025!$E$3:$E$1315, $A9)</f>
        <v>45</v>
      </c>
      <c r="GA9">
        <f>SUMIFS(DataRegularSeason20242025!$AA$3:$AA$1315,DataRegularSeason20242025!$B$3:$B$1315, "&lt;=" &amp; GA$1, DataRegularSeason20242025!$D$3:$D$1315, $A9)+SUMIFS(DataRegularSeason20242025!$AB$3:$AB$1315,DataRegularSeason20242025!$B$3:$B$1315, "&lt;=" &amp; GA$1, DataRegularSeason20242025!$E$3:$E$1315, $A9)</f>
        <v>45</v>
      </c>
      <c r="GB9">
        <f>SUMIFS(DataRegularSeason20242025!$AA$3:$AA$1315,DataRegularSeason20242025!$B$3:$B$1315, "&lt;=" &amp; GB$1, DataRegularSeason20242025!$D$3:$D$1315, $A9)+SUMIFS(DataRegularSeason20242025!$AB$3:$AB$1315,DataRegularSeason20242025!$B$3:$B$1315, "&lt;=" &amp; GB$1, DataRegularSeason20242025!$E$3:$E$1315, $A9)</f>
        <v>45</v>
      </c>
      <c r="GC9">
        <f>SUMIFS(DataRegularSeason20242025!$AA$3:$AA$1315,DataRegularSeason20242025!$B$3:$B$1315, "&lt;=" &amp; GC$1, DataRegularSeason20242025!$D$3:$D$1315, $A9)+SUMIFS(DataRegularSeason20242025!$AB$3:$AB$1315,DataRegularSeason20242025!$B$3:$B$1315, "&lt;=" &amp; GC$1, DataRegularSeason20242025!$E$3:$E$1315, $A9)</f>
        <v>45</v>
      </c>
      <c r="GD9">
        <f>SUMIFS(DataRegularSeason20242025!$AA$3:$AA$1315,DataRegularSeason20242025!$B$3:$B$1315, "&lt;=" &amp; GD$1, DataRegularSeason20242025!$D$3:$D$1315, $A9)+SUMIFS(DataRegularSeason20242025!$AB$3:$AB$1315,DataRegularSeason20242025!$B$3:$B$1315, "&lt;=" &amp; GD$1, DataRegularSeason20242025!$E$3:$E$1315, $A9)</f>
        <v>45</v>
      </c>
      <c r="GE9">
        <f>SUMIFS(DataRegularSeason20242025!$AA$3:$AA$1315,DataRegularSeason20242025!$B$3:$B$1315, "&lt;=" &amp; GE$1, DataRegularSeason20242025!$D$3:$D$1315, $A9)+SUMIFS(DataRegularSeason20242025!$AB$3:$AB$1315,DataRegularSeason20242025!$B$3:$B$1315, "&lt;=" &amp; GE$1, DataRegularSeason20242025!$E$3:$E$1315, $A9)</f>
        <v>45</v>
      </c>
      <c r="GF9">
        <f>SUMIFS(DataRegularSeason20242025!$AA$3:$AA$1315,DataRegularSeason20242025!$B$3:$B$1315, "&lt;=" &amp; GF$1, DataRegularSeason20242025!$D$3:$D$1315, $A9)+SUMIFS(DataRegularSeason20242025!$AB$3:$AB$1315,DataRegularSeason20242025!$B$3:$B$1315, "&lt;=" &amp; GF$1, DataRegularSeason20242025!$E$3:$E$1315, $A9)</f>
        <v>45</v>
      </c>
      <c r="GG9">
        <f>SUMIFS(DataRegularSeason20242025!$AA$3:$AA$1315,DataRegularSeason20242025!$B$3:$B$1315, "&lt;=" &amp; GG$1, DataRegularSeason20242025!$D$3:$D$1315, $A9)+SUMIFS(DataRegularSeason20242025!$AB$3:$AB$1315,DataRegularSeason20242025!$B$3:$B$1315, "&lt;=" &amp; GG$1, DataRegularSeason20242025!$E$3:$E$1315, $A9)</f>
        <v>45</v>
      </c>
      <c r="GH9">
        <f>SUMIFS(DataRegularSeason20242025!$AA$3:$AA$1315,DataRegularSeason20242025!$B$3:$B$1315, "&lt;=" &amp; GH$1, DataRegularSeason20242025!$D$3:$D$1315, $A9)+SUMIFS(DataRegularSeason20242025!$AB$3:$AB$1315,DataRegularSeason20242025!$B$3:$B$1315, "&lt;=" &amp; GH$1, DataRegularSeason20242025!$E$3:$E$1315, $A9)</f>
        <v>45</v>
      </c>
      <c r="GI9">
        <f>SUMIFS(DataRegularSeason20242025!$AA$3:$AA$1315,DataRegularSeason20242025!$B$3:$B$1315, "&lt;=" &amp; GI$1, DataRegularSeason20242025!$D$3:$D$1315, $A9)+SUMIFS(DataRegularSeason20242025!$AB$3:$AB$1315,DataRegularSeason20242025!$B$3:$B$1315, "&lt;=" &amp; GI$1, DataRegularSeason20242025!$E$3:$E$1315, $A9)</f>
        <v>45</v>
      </c>
      <c r="GJ9">
        <f>SUMIFS(DataRegularSeason20242025!$AA$3:$AA$1315,DataRegularSeason20242025!$B$3:$B$1315, "&lt;=" &amp; GJ$1, DataRegularSeason20242025!$D$3:$D$1315, $A9)+SUMIFS(DataRegularSeason20242025!$AB$3:$AB$1315,DataRegularSeason20242025!$B$3:$B$1315, "&lt;=" &amp; GJ$1, DataRegularSeason20242025!$E$3:$E$1315, $A9)</f>
        <v>45</v>
      </c>
      <c r="GK9">
        <f>SUMIFS(DataRegularSeason20242025!$AA$3:$AA$1315,DataRegularSeason20242025!$B$3:$B$1315, "&lt;=" &amp; GK$1, DataRegularSeason20242025!$D$3:$D$1315, $A9)+SUMIFS(DataRegularSeason20242025!$AB$3:$AB$1315,DataRegularSeason20242025!$B$3:$B$1315, "&lt;=" &amp; GK$1, DataRegularSeason20242025!$E$3:$E$1315, $A9)</f>
        <v>45</v>
      </c>
      <c r="GL9">
        <f>SUMIFS(DataRegularSeason20242025!$AA$3:$AA$1315,DataRegularSeason20242025!$B$3:$B$1315, "&lt;=" &amp; GL$1, DataRegularSeason20242025!$D$3:$D$1315, $A9)+SUMIFS(DataRegularSeason20242025!$AB$3:$AB$1315,DataRegularSeason20242025!$B$3:$B$1315, "&lt;=" &amp; GL$1, DataRegularSeason20242025!$E$3:$E$1315, $A9)</f>
        <v>45</v>
      </c>
      <c r="GM9">
        <f>SUMIFS(DataRegularSeason20242025!$AA$3:$AA$1315,DataRegularSeason20242025!$B$3:$B$1315, "&lt;=" &amp; GM$1, DataRegularSeason20242025!$D$3:$D$1315, $A9)+SUMIFS(DataRegularSeason20242025!$AB$3:$AB$1315,DataRegularSeason20242025!$B$3:$B$1315, "&lt;=" &amp; GM$1, DataRegularSeason20242025!$E$3:$E$1315, $A9)</f>
        <v>45</v>
      </c>
      <c r="GN9">
        <f>SUMIFS(DataRegularSeason20242025!$AA$3:$AA$1315,DataRegularSeason20242025!$B$3:$B$1315, "&lt;=" &amp; GN$1, DataRegularSeason20242025!$D$3:$D$1315, $A9)+SUMIFS(DataRegularSeason20242025!$AB$3:$AB$1315,DataRegularSeason20242025!$B$3:$B$1315, "&lt;=" &amp; GN$1, DataRegularSeason20242025!$E$3:$E$1315, $A9)</f>
        <v>45</v>
      </c>
      <c r="GO9">
        <f>SUMIFS(DataRegularSeason20242025!$AA$3:$AA$1315,DataRegularSeason20242025!$B$3:$B$1315, "&lt;=" &amp; GO$1, DataRegularSeason20242025!$D$3:$D$1315, $A9)+SUMIFS(DataRegularSeason20242025!$AB$3:$AB$1315,DataRegularSeason20242025!$B$3:$B$1315, "&lt;=" &amp; GO$1, DataRegularSeason20242025!$E$3:$E$1315, $A9)</f>
        <v>45</v>
      </c>
      <c r="GP9">
        <f>SUMIFS(DataRegularSeason20242025!$AA$3:$AA$1315,DataRegularSeason20242025!$B$3:$B$1315, "&lt;=" &amp; GP$1, DataRegularSeason20242025!$D$3:$D$1315, $A9)+SUMIFS(DataRegularSeason20242025!$AB$3:$AB$1315,DataRegularSeason20242025!$B$3:$B$1315, "&lt;=" &amp; GP$1, DataRegularSeason20242025!$E$3:$E$1315, $A9)</f>
        <v>45</v>
      </c>
      <c r="GQ9">
        <f>SUMIFS(DataRegularSeason20242025!$AA$3:$AA$1315,DataRegularSeason20242025!$B$3:$B$1315, "&lt;=" &amp; GQ$1, DataRegularSeason20242025!$D$3:$D$1315, $A9)+SUMIFS(DataRegularSeason20242025!$AB$3:$AB$1315,DataRegularSeason20242025!$B$3:$B$1315, "&lt;=" &amp; GQ$1, DataRegularSeason20242025!$E$3:$E$1315, $A9)</f>
        <v>45</v>
      </c>
      <c r="GR9">
        <f>SUMIFS(DataRegularSeason20242025!$AA$3:$AA$1315,DataRegularSeason20242025!$B$3:$B$1315, "&lt;=" &amp; GR$1, DataRegularSeason20242025!$D$3:$D$1315, $A9)+SUMIFS(DataRegularSeason20242025!$AB$3:$AB$1315,DataRegularSeason20242025!$B$3:$B$1315, "&lt;=" &amp; GR$1, DataRegularSeason20242025!$E$3:$E$1315, $A9)</f>
        <v>45</v>
      </c>
      <c r="GS9">
        <f>SUMIFS(DataRegularSeason20242025!$AA$3:$AA$1315,DataRegularSeason20242025!$B$3:$B$1315, "&lt;=" &amp; GS$1, DataRegularSeason20242025!$D$3:$D$1315, $A9)+SUMIFS(DataRegularSeason20242025!$AB$3:$AB$1315,DataRegularSeason20242025!$B$3:$B$1315, "&lt;=" &amp; GS$1, DataRegularSeason20242025!$E$3:$E$1315, $A9)</f>
        <v>45</v>
      </c>
      <c r="GT9">
        <f>SUMIFS(DataRegularSeason20242025!$AA$3:$AA$1315,DataRegularSeason20242025!$B$3:$B$1315, "&lt;=" &amp; GT$1, DataRegularSeason20242025!$D$3:$D$1315, $A9)+SUMIFS(DataRegularSeason20242025!$AB$3:$AB$1315,DataRegularSeason20242025!$B$3:$B$1315, "&lt;=" &amp; GT$1, DataRegularSeason20242025!$E$3:$E$1315, $A9)</f>
        <v>45</v>
      </c>
      <c r="GU9">
        <f>SUMIFS(DataRegularSeason20242025!$AA$3:$AA$1315,DataRegularSeason20242025!$B$3:$B$1315, "&lt;=" &amp; GU$1, DataRegularSeason20242025!$D$3:$D$1315, $A9)+SUMIFS(DataRegularSeason20242025!$AB$3:$AB$1315,DataRegularSeason20242025!$B$3:$B$1315, "&lt;=" &amp; GU$1, DataRegularSeason20242025!$E$3:$E$1315, $A9)</f>
        <v>45</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74</v>
      </c>
      <c r="DV10">
        <f>SUMIFS(DataRegularSeason20242025!$AA$3:$AA$1315,DataRegularSeason20242025!$B$3:$B$1315, "&lt;=" &amp; DV$1, DataRegularSeason20242025!$D$3:$D$1315, $A10)+SUMIFS(DataRegularSeason20242025!$AB$3:$AB$1315,DataRegularSeason20242025!$B$3:$B$1315, "&lt;=" &amp; DV$1, DataRegularSeason20242025!$E$3:$E$1315, $A10)</f>
        <v>74</v>
      </c>
      <c r="DW10">
        <f>SUMIFS(DataRegularSeason20242025!$AA$3:$AA$1315,DataRegularSeason20242025!$B$3:$B$1315, "&lt;=" &amp; DW$1, DataRegularSeason20242025!$D$3:$D$1315, $A10)+SUMIFS(DataRegularSeason20242025!$AB$3:$AB$1315,DataRegularSeason20242025!$B$3:$B$1315, "&lt;=" &amp; DW$1, DataRegularSeason20242025!$E$3:$E$1315, $A10)</f>
        <v>74</v>
      </c>
      <c r="DX10">
        <f>SUMIFS(DataRegularSeason20242025!$AA$3:$AA$1315,DataRegularSeason20242025!$B$3:$B$1315, "&lt;=" &amp; DX$1, DataRegularSeason20242025!$D$3:$D$1315, $A10)+SUMIFS(DataRegularSeason20242025!$AB$3:$AB$1315,DataRegularSeason20242025!$B$3:$B$1315, "&lt;=" &amp; DX$1, DataRegularSeason20242025!$E$3:$E$1315, $A10)</f>
        <v>74</v>
      </c>
      <c r="DY10">
        <f>SUMIFS(DataRegularSeason20242025!$AA$3:$AA$1315,DataRegularSeason20242025!$B$3:$B$1315, "&lt;=" &amp; DY$1, DataRegularSeason20242025!$D$3:$D$1315, $A10)+SUMIFS(DataRegularSeason20242025!$AB$3:$AB$1315,DataRegularSeason20242025!$B$3:$B$1315, "&lt;=" &amp; DY$1, DataRegularSeason20242025!$E$3:$E$1315, $A10)</f>
        <v>74</v>
      </c>
      <c r="DZ10">
        <f>SUMIFS(DataRegularSeason20242025!$AA$3:$AA$1315,DataRegularSeason20242025!$B$3:$B$1315, "&lt;=" &amp; DZ$1, DataRegularSeason20242025!$D$3:$D$1315, $A10)+SUMIFS(DataRegularSeason20242025!$AB$3:$AB$1315,DataRegularSeason20242025!$B$3:$B$1315, "&lt;=" &amp; DZ$1, DataRegularSeason20242025!$E$3:$E$1315, $A10)</f>
        <v>74</v>
      </c>
      <c r="EA10">
        <f>SUMIFS(DataRegularSeason20242025!$AA$3:$AA$1315,DataRegularSeason20242025!$B$3:$B$1315, "&lt;=" &amp; EA$1, DataRegularSeason20242025!$D$3:$D$1315, $A10)+SUMIFS(DataRegularSeason20242025!$AB$3:$AB$1315,DataRegularSeason20242025!$B$3:$B$1315, "&lt;=" &amp; EA$1, DataRegularSeason20242025!$E$3:$E$1315, $A10)</f>
        <v>74</v>
      </c>
      <c r="EB10">
        <f>SUMIFS(DataRegularSeason20242025!$AA$3:$AA$1315,DataRegularSeason20242025!$B$3:$B$1315, "&lt;=" &amp; EB$1, DataRegularSeason20242025!$D$3:$D$1315, $A10)+SUMIFS(DataRegularSeason20242025!$AB$3:$AB$1315,DataRegularSeason20242025!$B$3:$B$1315, "&lt;=" &amp; EB$1, DataRegularSeason20242025!$E$3:$E$1315, $A10)</f>
        <v>74</v>
      </c>
      <c r="EC10">
        <f>SUMIFS(DataRegularSeason20242025!$AA$3:$AA$1315,DataRegularSeason20242025!$B$3:$B$1315, "&lt;=" &amp; EC$1, DataRegularSeason20242025!$D$3:$D$1315, $A10)+SUMIFS(DataRegularSeason20242025!$AB$3:$AB$1315,DataRegularSeason20242025!$B$3:$B$1315, "&lt;=" &amp; EC$1, DataRegularSeason20242025!$E$3:$E$1315, $A10)</f>
        <v>74</v>
      </c>
      <c r="ED10">
        <f>SUMIFS(DataRegularSeason20242025!$AA$3:$AA$1315,DataRegularSeason20242025!$B$3:$B$1315, "&lt;=" &amp; ED$1, DataRegularSeason20242025!$D$3:$D$1315, $A10)+SUMIFS(DataRegularSeason20242025!$AB$3:$AB$1315,DataRegularSeason20242025!$B$3:$B$1315, "&lt;=" &amp; ED$1, DataRegularSeason20242025!$E$3:$E$1315, $A10)</f>
        <v>74</v>
      </c>
      <c r="EE10">
        <f>SUMIFS(DataRegularSeason20242025!$AA$3:$AA$1315,DataRegularSeason20242025!$B$3:$B$1315, "&lt;=" &amp; EE$1, DataRegularSeason20242025!$D$3:$D$1315, $A10)+SUMIFS(DataRegularSeason20242025!$AB$3:$AB$1315,DataRegularSeason20242025!$B$3:$B$1315, "&lt;=" &amp; EE$1, DataRegularSeason20242025!$E$3:$E$1315, $A10)</f>
        <v>74</v>
      </c>
      <c r="EF10">
        <f>SUMIFS(DataRegularSeason20242025!$AA$3:$AA$1315,DataRegularSeason20242025!$B$3:$B$1315, "&lt;=" &amp; EF$1, DataRegularSeason20242025!$D$3:$D$1315, $A10)+SUMIFS(DataRegularSeason20242025!$AB$3:$AB$1315,DataRegularSeason20242025!$B$3:$B$1315, "&lt;=" &amp; EF$1, DataRegularSeason20242025!$E$3:$E$1315, $A10)</f>
        <v>74</v>
      </c>
      <c r="EG10">
        <f>SUMIFS(DataRegularSeason20242025!$AA$3:$AA$1315,DataRegularSeason20242025!$B$3:$B$1315, "&lt;=" &amp; EG$1, DataRegularSeason20242025!$D$3:$D$1315, $A10)+SUMIFS(DataRegularSeason20242025!$AB$3:$AB$1315,DataRegularSeason20242025!$B$3:$B$1315, "&lt;=" &amp; EG$1, DataRegularSeason20242025!$E$3:$E$1315, $A10)</f>
        <v>74</v>
      </c>
      <c r="EH10">
        <f>SUMIFS(DataRegularSeason20242025!$AA$3:$AA$1315,DataRegularSeason20242025!$B$3:$B$1315, "&lt;=" &amp; EH$1, DataRegularSeason20242025!$D$3:$D$1315, $A10)+SUMIFS(DataRegularSeason20242025!$AB$3:$AB$1315,DataRegularSeason20242025!$B$3:$B$1315, "&lt;=" &amp; EH$1, DataRegularSeason20242025!$E$3:$E$1315, $A10)</f>
        <v>74</v>
      </c>
      <c r="EI10">
        <f>SUMIFS(DataRegularSeason20242025!$AA$3:$AA$1315,DataRegularSeason20242025!$B$3:$B$1315, "&lt;=" &amp; EI$1, DataRegularSeason20242025!$D$3:$D$1315, $A10)+SUMIFS(DataRegularSeason20242025!$AB$3:$AB$1315,DataRegularSeason20242025!$B$3:$B$1315, "&lt;=" &amp; EI$1, DataRegularSeason20242025!$E$3:$E$1315, $A10)</f>
        <v>74</v>
      </c>
      <c r="EJ10">
        <f>SUMIFS(DataRegularSeason20242025!$AA$3:$AA$1315,DataRegularSeason20242025!$B$3:$B$1315, "&lt;=" &amp; EJ$1, DataRegularSeason20242025!$D$3:$D$1315, $A10)+SUMIFS(DataRegularSeason20242025!$AB$3:$AB$1315,DataRegularSeason20242025!$B$3:$B$1315, "&lt;=" &amp; EJ$1, DataRegularSeason20242025!$E$3:$E$1315, $A10)</f>
        <v>74</v>
      </c>
      <c r="EK10">
        <f>SUMIFS(DataRegularSeason20242025!$AA$3:$AA$1315,DataRegularSeason20242025!$B$3:$B$1315, "&lt;=" &amp; EK$1, DataRegularSeason20242025!$D$3:$D$1315, $A10)+SUMIFS(DataRegularSeason20242025!$AB$3:$AB$1315,DataRegularSeason20242025!$B$3:$B$1315, "&lt;=" &amp; EK$1, DataRegularSeason20242025!$E$3:$E$1315, $A10)</f>
        <v>74</v>
      </c>
      <c r="EL10">
        <f>SUMIFS(DataRegularSeason20242025!$AA$3:$AA$1315,DataRegularSeason20242025!$B$3:$B$1315, "&lt;=" &amp; EL$1, DataRegularSeason20242025!$D$3:$D$1315, $A10)+SUMIFS(DataRegularSeason20242025!$AB$3:$AB$1315,DataRegularSeason20242025!$B$3:$B$1315, "&lt;=" &amp; EL$1, DataRegularSeason20242025!$E$3:$E$1315, $A10)</f>
        <v>74</v>
      </c>
      <c r="EM10">
        <f>SUMIFS(DataRegularSeason20242025!$AA$3:$AA$1315,DataRegularSeason20242025!$B$3:$B$1315, "&lt;=" &amp; EM$1, DataRegularSeason20242025!$D$3:$D$1315, $A10)+SUMIFS(DataRegularSeason20242025!$AB$3:$AB$1315,DataRegularSeason20242025!$B$3:$B$1315, "&lt;=" &amp; EM$1, DataRegularSeason20242025!$E$3:$E$1315, $A10)</f>
        <v>74</v>
      </c>
      <c r="EN10">
        <f>SUMIFS(DataRegularSeason20242025!$AA$3:$AA$1315,DataRegularSeason20242025!$B$3:$B$1315, "&lt;=" &amp; EN$1, DataRegularSeason20242025!$D$3:$D$1315, $A10)+SUMIFS(DataRegularSeason20242025!$AB$3:$AB$1315,DataRegularSeason20242025!$B$3:$B$1315, "&lt;=" &amp; EN$1, DataRegularSeason20242025!$E$3:$E$1315, $A10)</f>
        <v>74</v>
      </c>
      <c r="EO10">
        <f>SUMIFS(DataRegularSeason20242025!$AA$3:$AA$1315,DataRegularSeason20242025!$B$3:$B$1315, "&lt;=" &amp; EO$1, DataRegularSeason20242025!$D$3:$D$1315, $A10)+SUMIFS(DataRegularSeason20242025!$AB$3:$AB$1315,DataRegularSeason20242025!$B$3:$B$1315, "&lt;=" &amp; EO$1, DataRegularSeason20242025!$E$3:$E$1315, $A10)</f>
        <v>74</v>
      </c>
      <c r="EP10">
        <f>SUMIFS(DataRegularSeason20242025!$AA$3:$AA$1315,DataRegularSeason20242025!$B$3:$B$1315, "&lt;=" &amp; EP$1, DataRegularSeason20242025!$D$3:$D$1315, $A10)+SUMIFS(DataRegularSeason20242025!$AB$3:$AB$1315,DataRegularSeason20242025!$B$3:$B$1315, "&lt;=" &amp; EP$1, DataRegularSeason20242025!$E$3:$E$1315, $A10)</f>
        <v>74</v>
      </c>
      <c r="EQ10">
        <f>SUMIFS(DataRegularSeason20242025!$AA$3:$AA$1315,DataRegularSeason20242025!$B$3:$B$1315, "&lt;=" &amp; EQ$1, DataRegularSeason20242025!$D$3:$D$1315, $A10)+SUMIFS(DataRegularSeason20242025!$AB$3:$AB$1315,DataRegularSeason20242025!$B$3:$B$1315, "&lt;=" &amp; EQ$1, DataRegularSeason20242025!$E$3:$E$1315, $A10)</f>
        <v>74</v>
      </c>
      <c r="ER10">
        <f>SUMIFS(DataRegularSeason20242025!$AA$3:$AA$1315,DataRegularSeason20242025!$B$3:$B$1315, "&lt;=" &amp; ER$1, DataRegularSeason20242025!$D$3:$D$1315, $A10)+SUMIFS(DataRegularSeason20242025!$AB$3:$AB$1315,DataRegularSeason20242025!$B$3:$B$1315, "&lt;=" &amp; ER$1, DataRegularSeason20242025!$E$3:$E$1315, $A10)</f>
        <v>74</v>
      </c>
      <c r="ES10">
        <f>SUMIFS(DataRegularSeason20242025!$AA$3:$AA$1315,DataRegularSeason20242025!$B$3:$B$1315, "&lt;=" &amp; ES$1, DataRegularSeason20242025!$D$3:$D$1315, $A10)+SUMIFS(DataRegularSeason20242025!$AB$3:$AB$1315,DataRegularSeason20242025!$B$3:$B$1315, "&lt;=" &amp; ES$1, DataRegularSeason20242025!$E$3:$E$1315, $A10)</f>
        <v>74</v>
      </c>
      <c r="ET10">
        <f>SUMIFS(DataRegularSeason20242025!$AA$3:$AA$1315,DataRegularSeason20242025!$B$3:$B$1315, "&lt;=" &amp; ET$1, DataRegularSeason20242025!$D$3:$D$1315, $A10)+SUMIFS(DataRegularSeason20242025!$AB$3:$AB$1315,DataRegularSeason20242025!$B$3:$B$1315, "&lt;=" &amp; ET$1, DataRegularSeason20242025!$E$3:$E$1315, $A10)</f>
        <v>74</v>
      </c>
      <c r="EU10">
        <f>SUMIFS(DataRegularSeason20242025!$AA$3:$AA$1315,DataRegularSeason20242025!$B$3:$B$1315, "&lt;=" &amp; EU$1, DataRegularSeason20242025!$D$3:$D$1315, $A10)+SUMIFS(DataRegularSeason20242025!$AB$3:$AB$1315,DataRegularSeason20242025!$B$3:$B$1315, "&lt;=" &amp; EU$1, DataRegularSeason20242025!$E$3:$E$1315, $A10)</f>
        <v>74</v>
      </c>
      <c r="EV10">
        <f>SUMIFS(DataRegularSeason20242025!$AA$3:$AA$1315,DataRegularSeason20242025!$B$3:$B$1315, "&lt;=" &amp; EV$1, DataRegularSeason20242025!$D$3:$D$1315, $A10)+SUMIFS(DataRegularSeason20242025!$AB$3:$AB$1315,DataRegularSeason20242025!$B$3:$B$1315, "&lt;=" &amp; EV$1, DataRegularSeason20242025!$E$3:$E$1315, $A10)</f>
        <v>74</v>
      </c>
      <c r="EW10">
        <f>SUMIFS(DataRegularSeason20242025!$AA$3:$AA$1315,DataRegularSeason20242025!$B$3:$B$1315, "&lt;=" &amp; EW$1, DataRegularSeason20242025!$D$3:$D$1315, $A10)+SUMIFS(DataRegularSeason20242025!$AB$3:$AB$1315,DataRegularSeason20242025!$B$3:$B$1315, "&lt;=" &amp; EW$1, DataRegularSeason20242025!$E$3:$E$1315, $A10)</f>
        <v>74</v>
      </c>
      <c r="EX10">
        <f>SUMIFS(DataRegularSeason20242025!$AA$3:$AA$1315,DataRegularSeason20242025!$B$3:$B$1315, "&lt;=" &amp; EX$1, DataRegularSeason20242025!$D$3:$D$1315, $A10)+SUMIFS(DataRegularSeason20242025!$AB$3:$AB$1315,DataRegularSeason20242025!$B$3:$B$1315, "&lt;=" &amp; EX$1, DataRegularSeason20242025!$E$3:$E$1315, $A10)</f>
        <v>74</v>
      </c>
      <c r="EY10">
        <f>SUMIFS(DataRegularSeason20242025!$AA$3:$AA$1315,DataRegularSeason20242025!$B$3:$B$1315, "&lt;=" &amp; EY$1, DataRegularSeason20242025!$D$3:$D$1315, $A10)+SUMIFS(DataRegularSeason20242025!$AB$3:$AB$1315,DataRegularSeason20242025!$B$3:$B$1315, "&lt;=" &amp; EY$1, DataRegularSeason20242025!$E$3:$E$1315, $A10)</f>
        <v>74</v>
      </c>
      <c r="EZ10">
        <f>SUMIFS(DataRegularSeason20242025!$AA$3:$AA$1315,DataRegularSeason20242025!$B$3:$B$1315, "&lt;=" &amp; EZ$1, DataRegularSeason20242025!$D$3:$D$1315, $A10)+SUMIFS(DataRegularSeason20242025!$AB$3:$AB$1315,DataRegularSeason20242025!$B$3:$B$1315, "&lt;=" &amp; EZ$1, DataRegularSeason20242025!$E$3:$E$1315, $A10)</f>
        <v>74</v>
      </c>
      <c r="FA10">
        <f>SUMIFS(DataRegularSeason20242025!$AA$3:$AA$1315,DataRegularSeason20242025!$B$3:$B$1315, "&lt;=" &amp; FA$1, DataRegularSeason20242025!$D$3:$D$1315, $A10)+SUMIFS(DataRegularSeason20242025!$AB$3:$AB$1315,DataRegularSeason20242025!$B$3:$B$1315, "&lt;=" &amp; FA$1, DataRegularSeason20242025!$E$3:$E$1315, $A10)</f>
        <v>74</v>
      </c>
      <c r="FB10">
        <f>SUMIFS(DataRegularSeason20242025!$AA$3:$AA$1315,DataRegularSeason20242025!$B$3:$B$1315, "&lt;=" &amp; FB$1, DataRegularSeason20242025!$D$3:$D$1315, $A10)+SUMIFS(DataRegularSeason20242025!$AB$3:$AB$1315,DataRegularSeason20242025!$B$3:$B$1315, "&lt;=" &amp; FB$1, DataRegularSeason20242025!$E$3:$E$1315, $A10)</f>
        <v>74</v>
      </c>
      <c r="FC10">
        <f>SUMIFS(DataRegularSeason20242025!$AA$3:$AA$1315,DataRegularSeason20242025!$B$3:$B$1315, "&lt;=" &amp; FC$1, DataRegularSeason20242025!$D$3:$D$1315, $A10)+SUMIFS(DataRegularSeason20242025!$AB$3:$AB$1315,DataRegularSeason20242025!$B$3:$B$1315, "&lt;=" &amp; FC$1, DataRegularSeason20242025!$E$3:$E$1315, $A10)</f>
        <v>74</v>
      </c>
      <c r="FD10">
        <f>SUMIFS(DataRegularSeason20242025!$AA$3:$AA$1315,DataRegularSeason20242025!$B$3:$B$1315, "&lt;=" &amp; FD$1, DataRegularSeason20242025!$D$3:$D$1315, $A10)+SUMIFS(DataRegularSeason20242025!$AB$3:$AB$1315,DataRegularSeason20242025!$B$3:$B$1315, "&lt;=" &amp; FD$1, DataRegularSeason20242025!$E$3:$E$1315, $A10)</f>
        <v>74</v>
      </c>
      <c r="FE10">
        <f>SUMIFS(DataRegularSeason20242025!$AA$3:$AA$1315,DataRegularSeason20242025!$B$3:$B$1315, "&lt;=" &amp; FE$1, DataRegularSeason20242025!$D$3:$D$1315, $A10)+SUMIFS(DataRegularSeason20242025!$AB$3:$AB$1315,DataRegularSeason20242025!$B$3:$B$1315, "&lt;=" &amp; FE$1, DataRegularSeason20242025!$E$3:$E$1315, $A10)</f>
        <v>74</v>
      </c>
      <c r="FF10">
        <f>SUMIFS(DataRegularSeason20242025!$AA$3:$AA$1315,DataRegularSeason20242025!$B$3:$B$1315, "&lt;=" &amp; FF$1, DataRegularSeason20242025!$D$3:$D$1315, $A10)+SUMIFS(DataRegularSeason20242025!$AB$3:$AB$1315,DataRegularSeason20242025!$B$3:$B$1315, "&lt;=" &amp; FF$1, DataRegularSeason20242025!$E$3:$E$1315, $A10)</f>
        <v>74</v>
      </c>
      <c r="FG10">
        <f>SUMIFS(DataRegularSeason20242025!$AA$3:$AA$1315,DataRegularSeason20242025!$B$3:$B$1315, "&lt;=" &amp; FG$1, DataRegularSeason20242025!$D$3:$D$1315, $A10)+SUMIFS(DataRegularSeason20242025!$AB$3:$AB$1315,DataRegularSeason20242025!$B$3:$B$1315, "&lt;=" &amp; FG$1, DataRegularSeason20242025!$E$3:$E$1315, $A10)</f>
        <v>74</v>
      </c>
      <c r="FH10">
        <f>SUMIFS(DataRegularSeason20242025!$AA$3:$AA$1315,DataRegularSeason20242025!$B$3:$B$1315, "&lt;=" &amp; FH$1, DataRegularSeason20242025!$D$3:$D$1315, $A10)+SUMIFS(DataRegularSeason20242025!$AB$3:$AB$1315,DataRegularSeason20242025!$B$3:$B$1315, "&lt;=" &amp; FH$1, DataRegularSeason20242025!$E$3:$E$1315, $A10)</f>
        <v>74</v>
      </c>
      <c r="FI10">
        <f>SUMIFS(DataRegularSeason20242025!$AA$3:$AA$1315,DataRegularSeason20242025!$B$3:$B$1315, "&lt;=" &amp; FI$1, DataRegularSeason20242025!$D$3:$D$1315, $A10)+SUMIFS(DataRegularSeason20242025!$AB$3:$AB$1315,DataRegularSeason20242025!$B$3:$B$1315, "&lt;=" &amp; FI$1, DataRegularSeason20242025!$E$3:$E$1315, $A10)</f>
        <v>74</v>
      </c>
      <c r="FJ10">
        <f>SUMIFS(DataRegularSeason20242025!$AA$3:$AA$1315,DataRegularSeason20242025!$B$3:$B$1315, "&lt;=" &amp; FJ$1, DataRegularSeason20242025!$D$3:$D$1315, $A10)+SUMIFS(DataRegularSeason20242025!$AB$3:$AB$1315,DataRegularSeason20242025!$B$3:$B$1315, "&lt;=" &amp; FJ$1, DataRegularSeason20242025!$E$3:$E$1315, $A10)</f>
        <v>74</v>
      </c>
      <c r="FK10">
        <f>SUMIFS(DataRegularSeason20242025!$AA$3:$AA$1315,DataRegularSeason20242025!$B$3:$B$1315, "&lt;=" &amp; FK$1, DataRegularSeason20242025!$D$3:$D$1315, $A10)+SUMIFS(DataRegularSeason20242025!$AB$3:$AB$1315,DataRegularSeason20242025!$B$3:$B$1315, "&lt;=" &amp; FK$1, DataRegularSeason20242025!$E$3:$E$1315, $A10)</f>
        <v>74</v>
      </c>
      <c r="FL10">
        <f>SUMIFS(DataRegularSeason20242025!$AA$3:$AA$1315,DataRegularSeason20242025!$B$3:$B$1315, "&lt;=" &amp; FL$1, DataRegularSeason20242025!$D$3:$D$1315, $A10)+SUMIFS(DataRegularSeason20242025!$AB$3:$AB$1315,DataRegularSeason20242025!$B$3:$B$1315, "&lt;=" &amp; FL$1, DataRegularSeason20242025!$E$3:$E$1315, $A10)</f>
        <v>74</v>
      </c>
      <c r="FM10">
        <f>SUMIFS(DataRegularSeason20242025!$AA$3:$AA$1315,DataRegularSeason20242025!$B$3:$B$1315, "&lt;=" &amp; FM$1, DataRegularSeason20242025!$D$3:$D$1315, $A10)+SUMIFS(DataRegularSeason20242025!$AB$3:$AB$1315,DataRegularSeason20242025!$B$3:$B$1315, "&lt;=" &amp; FM$1, DataRegularSeason20242025!$E$3:$E$1315, $A10)</f>
        <v>74</v>
      </c>
      <c r="FN10">
        <f>SUMIFS(DataRegularSeason20242025!$AA$3:$AA$1315,DataRegularSeason20242025!$B$3:$B$1315, "&lt;=" &amp; FN$1, DataRegularSeason20242025!$D$3:$D$1315, $A10)+SUMIFS(DataRegularSeason20242025!$AB$3:$AB$1315,DataRegularSeason20242025!$B$3:$B$1315, "&lt;=" &amp; FN$1, DataRegularSeason20242025!$E$3:$E$1315, $A10)</f>
        <v>74</v>
      </c>
      <c r="FO10">
        <f>SUMIFS(DataRegularSeason20242025!$AA$3:$AA$1315,DataRegularSeason20242025!$B$3:$B$1315, "&lt;=" &amp; FO$1, DataRegularSeason20242025!$D$3:$D$1315, $A10)+SUMIFS(DataRegularSeason20242025!$AB$3:$AB$1315,DataRegularSeason20242025!$B$3:$B$1315, "&lt;=" &amp; FO$1, DataRegularSeason20242025!$E$3:$E$1315, $A10)</f>
        <v>74</v>
      </c>
      <c r="FP10">
        <f>SUMIFS(DataRegularSeason20242025!$AA$3:$AA$1315,DataRegularSeason20242025!$B$3:$B$1315, "&lt;=" &amp; FP$1, DataRegularSeason20242025!$D$3:$D$1315, $A10)+SUMIFS(DataRegularSeason20242025!$AB$3:$AB$1315,DataRegularSeason20242025!$B$3:$B$1315, "&lt;=" &amp; FP$1, DataRegularSeason20242025!$E$3:$E$1315, $A10)</f>
        <v>74</v>
      </c>
      <c r="FQ10">
        <f>SUMIFS(DataRegularSeason20242025!$AA$3:$AA$1315,DataRegularSeason20242025!$B$3:$B$1315, "&lt;=" &amp; FQ$1, DataRegularSeason20242025!$D$3:$D$1315, $A10)+SUMIFS(DataRegularSeason20242025!$AB$3:$AB$1315,DataRegularSeason20242025!$B$3:$B$1315, "&lt;=" &amp; FQ$1, DataRegularSeason20242025!$E$3:$E$1315, $A10)</f>
        <v>74</v>
      </c>
      <c r="FR10">
        <f>SUMIFS(DataRegularSeason20242025!$AA$3:$AA$1315,DataRegularSeason20242025!$B$3:$B$1315, "&lt;=" &amp; FR$1, DataRegularSeason20242025!$D$3:$D$1315, $A10)+SUMIFS(DataRegularSeason20242025!$AB$3:$AB$1315,DataRegularSeason20242025!$B$3:$B$1315, "&lt;=" &amp; FR$1, DataRegularSeason20242025!$E$3:$E$1315, $A10)</f>
        <v>74</v>
      </c>
      <c r="FS10">
        <f>SUMIFS(DataRegularSeason20242025!$AA$3:$AA$1315,DataRegularSeason20242025!$B$3:$B$1315, "&lt;=" &amp; FS$1, DataRegularSeason20242025!$D$3:$D$1315, $A10)+SUMIFS(DataRegularSeason20242025!$AB$3:$AB$1315,DataRegularSeason20242025!$B$3:$B$1315, "&lt;=" &amp; FS$1, DataRegularSeason20242025!$E$3:$E$1315, $A10)</f>
        <v>74</v>
      </c>
      <c r="FT10">
        <f>SUMIFS(DataRegularSeason20242025!$AA$3:$AA$1315,DataRegularSeason20242025!$B$3:$B$1315, "&lt;=" &amp; FT$1, DataRegularSeason20242025!$D$3:$D$1315, $A10)+SUMIFS(DataRegularSeason20242025!$AB$3:$AB$1315,DataRegularSeason20242025!$B$3:$B$1315, "&lt;=" &amp; FT$1, DataRegularSeason20242025!$E$3:$E$1315, $A10)</f>
        <v>74</v>
      </c>
      <c r="FU10">
        <f>SUMIFS(DataRegularSeason20242025!$AA$3:$AA$1315,DataRegularSeason20242025!$B$3:$B$1315, "&lt;=" &amp; FU$1, DataRegularSeason20242025!$D$3:$D$1315, $A10)+SUMIFS(DataRegularSeason20242025!$AB$3:$AB$1315,DataRegularSeason20242025!$B$3:$B$1315, "&lt;=" &amp; FU$1, DataRegularSeason20242025!$E$3:$E$1315, $A10)</f>
        <v>74</v>
      </c>
      <c r="FV10">
        <f>SUMIFS(DataRegularSeason20242025!$AA$3:$AA$1315,DataRegularSeason20242025!$B$3:$B$1315, "&lt;=" &amp; FV$1, DataRegularSeason20242025!$D$3:$D$1315, $A10)+SUMIFS(DataRegularSeason20242025!$AB$3:$AB$1315,DataRegularSeason20242025!$B$3:$B$1315, "&lt;=" &amp; FV$1, DataRegularSeason20242025!$E$3:$E$1315, $A10)</f>
        <v>74</v>
      </c>
      <c r="FW10">
        <f>SUMIFS(DataRegularSeason20242025!$AA$3:$AA$1315,DataRegularSeason20242025!$B$3:$B$1315, "&lt;=" &amp; FW$1, DataRegularSeason20242025!$D$3:$D$1315, $A10)+SUMIFS(DataRegularSeason20242025!$AB$3:$AB$1315,DataRegularSeason20242025!$B$3:$B$1315, "&lt;=" &amp; FW$1, DataRegularSeason20242025!$E$3:$E$1315, $A10)</f>
        <v>74</v>
      </c>
      <c r="FX10">
        <f>SUMIFS(DataRegularSeason20242025!$AA$3:$AA$1315,DataRegularSeason20242025!$B$3:$B$1315, "&lt;=" &amp; FX$1, DataRegularSeason20242025!$D$3:$D$1315, $A10)+SUMIFS(DataRegularSeason20242025!$AB$3:$AB$1315,DataRegularSeason20242025!$B$3:$B$1315, "&lt;=" &amp; FX$1, DataRegularSeason20242025!$E$3:$E$1315, $A10)</f>
        <v>74</v>
      </c>
      <c r="FY10">
        <f>SUMIFS(DataRegularSeason20242025!$AA$3:$AA$1315,DataRegularSeason20242025!$B$3:$B$1315, "&lt;=" &amp; FY$1, DataRegularSeason20242025!$D$3:$D$1315, $A10)+SUMIFS(DataRegularSeason20242025!$AB$3:$AB$1315,DataRegularSeason20242025!$B$3:$B$1315, "&lt;=" &amp; FY$1, DataRegularSeason20242025!$E$3:$E$1315, $A10)</f>
        <v>74</v>
      </c>
      <c r="FZ10">
        <f>SUMIFS(DataRegularSeason20242025!$AA$3:$AA$1315,DataRegularSeason20242025!$B$3:$B$1315, "&lt;=" &amp; FZ$1, DataRegularSeason20242025!$D$3:$D$1315, $A10)+SUMIFS(DataRegularSeason20242025!$AB$3:$AB$1315,DataRegularSeason20242025!$B$3:$B$1315, "&lt;=" &amp; FZ$1, DataRegularSeason20242025!$E$3:$E$1315, $A10)</f>
        <v>74</v>
      </c>
      <c r="GA10">
        <f>SUMIFS(DataRegularSeason20242025!$AA$3:$AA$1315,DataRegularSeason20242025!$B$3:$B$1315, "&lt;=" &amp; GA$1, DataRegularSeason20242025!$D$3:$D$1315, $A10)+SUMIFS(DataRegularSeason20242025!$AB$3:$AB$1315,DataRegularSeason20242025!$B$3:$B$1315, "&lt;=" &amp; GA$1, DataRegularSeason20242025!$E$3:$E$1315, $A10)</f>
        <v>74</v>
      </c>
      <c r="GB10">
        <f>SUMIFS(DataRegularSeason20242025!$AA$3:$AA$1315,DataRegularSeason20242025!$B$3:$B$1315, "&lt;=" &amp; GB$1, DataRegularSeason20242025!$D$3:$D$1315, $A10)+SUMIFS(DataRegularSeason20242025!$AB$3:$AB$1315,DataRegularSeason20242025!$B$3:$B$1315, "&lt;=" &amp; GB$1, DataRegularSeason20242025!$E$3:$E$1315, $A10)</f>
        <v>74</v>
      </c>
      <c r="GC10">
        <f>SUMIFS(DataRegularSeason20242025!$AA$3:$AA$1315,DataRegularSeason20242025!$B$3:$B$1315, "&lt;=" &amp; GC$1, DataRegularSeason20242025!$D$3:$D$1315, $A10)+SUMIFS(DataRegularSeason20242025!$AB$3:$AB$1315,DataRegularSeason20242025!$B$3:$B$1315, "&lt;=" &amp; GC$1, DataRegularSeason20242025!$E$3:$E$1315, $A10)</f>
        <v>74</v>
      </c>
      <c r="GD10">
        <f>SUMIFS(DataRegularSeason20242025!$AA$3:$AA$1315,DataRegularSeason20242025!$B$3:$B$1315, "&lt;=" &amp; GD$1, DataRegularSeason20242025!$D$3:$D$1315, $A10)+SUMIFS(DataRegularSeason20242025!$AB$3:$AB$1315,DataRegularSeason20242025!$B$3:$B$1315, "&lt;=" &amp; GD$1, DataRegularSeason20242025!$E$3:$E$1315, $A10)</f>
        <v>74</v>
      </c>
      <c r="GE10">
        <f>SUMIFS(DataRegularSeason20242025!$AA$3:$AA$1315,DataRegularSeason20242025!$B$3:$B$1315, "&lt;=" &amp; GE$1, DataRegularSeason20242025!$D$3:$D$1315, $A10)+SUMIFS(DataRegularSeason20242025!$AB$3:$AB$1315,DataRegularSeason20242025!$B$3:$B$1315, "&lt;=" &amp; GE$1, DataRegularSeason20242025!$E$3:$E$1315, $A10)</f>
        <v>74</v>
      </c>
      <c r="GF10">
        <f>SUMIFS(DataRegularSeason20242025!$AA$3:$AA$1315,DataRegularSeason20242025!$B$3:$B$1315, "&lt;=" &amp; GF$1, DataRegularSeason20242025!$D$3:$D$1315, $A10)+SUMIFS(DataRegularSeason20242025!$AB$3:$AB$1315,DataRegularSeason20242025!$B$3:$B$1315, "&lt;=" &amp; GF$1, DataRegularSeason20242025!$E$3:$E$1315, $A10)</f>
        <v>74</v>
      </c>
      <c r="GG10">
        <f>SUMIFS(DataRegularSeason20242025!$AA$3:$AA$1315,DataRegularSeason20242025!$B$3:$B$1315, "&lt;=" &amp; GG$1, DataRegularSeason20242025!$D$3:$D$1315, $A10)+SUMIFS(DataRegularSeason20242025!$AB$3:$AB$1315,DataRegularSeason20242025!$B$3:$B$1315, "&lt;=" &amp; GG$1, DataRegularSeason20242025!$E$3:$E$1315, $A10)</f>
        <v>74</v>
      </c>
      <c r="GH10">
        <f>SUMIFS(DataRegularSeason20242025!$AA$3:$AA$1315,DataRegularSeason20242025!$B$3:$B$1315, "&lt;=" &amp; GH$1, DataRegularSeason20242025!$D$3:$D$1315, $A10)+SUMIFS(DataRegularSeason20242025!$AB$3:$AB$1315,DataRegularSeason20242025!$B$3:$B$1315, "&lt;=" &amp; GH$1, DataRegularSeason20242025!$E$3:$E$1315, $A10)</f>
        <v>74</v>
      </c>
      <c r="GI10">
        <f>SUMIFS(DataRegularSeason20242025!$AA$3:$AA$1315,DataRegularSeason20242025!$B$3:$B$1315, "&lt;=" &amp; GI$1, DataRegularSeason20242025!$D$3:$D$1315, $A10)+SUMIFS(DataRegularSeason20242025!$AB$3:$AB$1315,DataRegularSeason20242025!$B$3:$B$1315, "&lt;=" &amp; GI$1, DataRegularSeason20242025!$E$3:$E$1315, $A10)</f>
        <v>74</v>
      </c>
      <c r="GJ10">
        <f>SUMIFS(DataRegularSeason20242025!$AA$3:$AA$1315,DataRegularSeason20242025!$B$3:$B$1315, "&lt;=" &amp; GJ$1, DataRegularSeason20242025!$D$3:$D$1315, $A10)+SUMIFS(DataRegularSeason20242025!$AB$3:$AB$1315,DataRegularSeason20242025!$B$3:$B$1315, "&lt;=" &amp; GJ$1, DataRegularSeason20242025!$E$3:$E$1315, $A10)</f>
        <v>74</v>
      </c>
      <c r="GK10">
        <f>SUMIFS(DataRegularSeason20242025!$AA$3:$AA$1315,DataRegularSeason20242025!$B$3:$B$1315, "&lt;=" &amp; GK$1, DataRegularSeason20242025!$D$3:$D$1315, $A10)+SUMIFS(DataRegularSeason20242025!$AB$3:$AB$1315,DataRegularSeason20242025!$B$3:$B$1315, "&lt;=" &amp; GK$1, DataRegularSeason20242025!$E$3:$E$1315, $A10)</f>
        <v>74</v>
      </c>
      <c r="GL10">
        <f>SUMIFS(DataRegularSeason20242025!$AA$3:$AA$1315,DataRegularSeason20242025!$B$3:$B$1315, "&lt;=" &amp; GL$1, DataRegularSeason20242025!$D$3:$D$1315, $A10)+SUMIFS(DataRegularSeason20242025!$AB$3:$AB$1315,DataRegularSeason20242025!$B$3:$B$1315, "&lt;=" &amp; GL$1, DataRegularSeason20242025!$E$3:$E$1315, $A10)</f>
        <v>74</v>
      </c>
      <c r="GM10">
        <f>SUMIFS(DataRegularSeason20242025!$AA$3:$AA$1315,DataRegularSeason20242025!$B$3:$B$1315, "&lt;=" &amp; GM$1, DataRegularSeason20242025!$D$3:$D$1315, $A10)+SUMIFS(DataRegularSeason20242025!$AB$3:$AB$1315,DataRegularSeason20242025!$B$3:$B$1315, "&lt;=" &amp; GM$1, DataRegularSeason20242025!$E$3:$E$1315, $A10)</f>
        <v>74</v>
      </c>
      <c r="GN10">
        <f>SUMIFS(DataRegularSeason20242025!$AA$3:$AA$1315,DataRegularSeason20242025!$B$3:$B$1315, "&lt;=" &amp; GN$1, DataRegularSeason20242025!$D$3:$D$1315, $A10)+SUMIFS(DataRegularSeason20242025!$AB$3:$AB$1315,DataRegularSeason20242025!$B$3:$B$1315, "&lt;=" &amp; GN$1, DataRegularSeason20242025!$E$3:$E$1315, $A10)</f>
        <v>74</v>
      </c>
      <c r="GO10">
        <f>SUMIFS(DataRegularSeason20242025!$AA$3:$AA$1315,DataRegularSeason20242025!$B$3:$B$1315, "&lt;=" &amp; GO$1, DataRegularSeason20242025!$D$3:$D$1315, $A10)+SUMIFS(DataRegularSeason20242025!$AB$3:$AB$1315,DataRegularSeason20242025!$B$3:$B$1315, "&lt;=" &amp; GO$1, DataRegularSeason20242025!$E$3:$E$1315, $A10)</f>
        <v>74</v>
      </c>
      <c r="GP10">
        <f>SUMIFS(DataRegularSeason20242025!$AA$3:$AA$1315,DataRegularSeason20242025!$B$3:$B$1315, "&lt;=" &amp; GP$1, DataRegularSeason20242025!$D$3:$D$1315, $A10)+SUMIFS(DataRegularSeason20242025!$AB$3:$AB$1315,DataRegularSeason20242025!$B$3:$B$1315, "&lt;=" &amp; GP$1, DataRegularSeason20242025!$E$3:$E$1315, $A10)</f>
        <v>74</v>
      </c>
      <c r="GQ10">
        <f>SUMIFS(DataRegularSeason20242025!$AA$3:$AA$1315,DataRegularSeason20242025!$B$3:$B$1315, "&lt;=" &amp; GQ$1, DataRegularSeason20242025!$D$3:$D$1315, $A10)+SUMIFS(DataRegularSeason20242025!$AB$3:$AB$1315,DataRegularSeason20242025!$B$3:$B$1315, "&lt;=" &amp; GQ$1, DataRegularSeason20242025!$E$3:$E$1315, $A10)</f>
        <v>74</v>
      </c>
      <c r="GR10">
        <f>SUMIFS(DataRegularSeason20242025!$AA$3:$AA$1315,DataRegularSeason20242025!$B$3:$B$1315, "&lt;=" &amp; GR$1, DataRegularSeason20242025!$D$3:$D$1315, $A10)+SUMIFS(DataRegularSeason20242025!$AB$3:$AB$1315,DataRegularSeason20242025!$B$3:$B$1315, "&lt;=" &amp; GR$1, DataRegularSeason20242025!$E$3:$E$1315, $A10)</f>
        <v>74</v>
      </c>
      <c r="GS10">
        <f>SUMIFS(DataRegularSeason20242025!$AA$3:$AA$1315,DataRegularSeason20242025!$B$3:$B$1315, "&lt;=" &amp; GS$1, DataRegularSeason20242025!$D$3:$D$1315, $A10)+SUMIFS(DataRegularSeason20242025!$AB$3:$AB$1315,DataRegularSeason20242025!$B$3:$B$1315, "&lt;=" &amp; GS$1, DataRegularSeason20242025!$E$3:$E$1315, $A10)</f>
        <v>74</v>
      </c>
      <c r="GT10">
        <f>SUMIFS(DataRegularSeason20242025!$AA$3:$AA$1315,DataRegularSeason20242025!$B$3:$B$1315, "&lt;=" &amp; GT$1, DataRegularSeason20242025!$D$3:$D$1315, $A10)+SUMIFS(DataRegularSeason20242025!$AB$3:$AB$1315,DataRegularSeason20242025!$B$3:$B$1315, "&lt;=" &amp; GT$1, DataRegularSeason20242025!$E$3:$E$1315, $A10)</f>
        <v>74</v>
      </c>
      <c r="GU10">
        <f>SUMIFS(DataRegularSeason20242025!$AA$3:$AA$1315,DataRegularSeason20242025!$B$3:$B$1315, "&lt;=" &amp; GU$1, DataRegularSeason20242025!$D$3:$D$1315, $A10)+SUMIFS(DataRegularSeason20242025!$AB$3:$AB$1315,DataRegularSeason20242025!$B$3:$B$1315, "&lt;=" &amp; GU$1, DataRegularSeason20242025!$E$3:$E$1315, $A10)</f>
        <v>74</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64</v>
      </c>
      <c r="EA12">
        <f>SUMIFS(DataRegularSeason20242025!$AA$3:$AA$1315,DataRegularSeason20242025!$B$3:$B$1315, "&lt;=" &amp; EA$1, DataRegularSeason20242025!$D$3:$D$1315, $A12)+SUMIFS(DataRegularSeason20242025!$AB$3:$AB$1315,DataRegularSeason20242025!$B$3:$B$1315, "&lt;=" &amp; EA$1, DataRegularSeason20242025!$E$3:$E$1315, $A12)</f>
        <v>64</v>
      </c>
      <c r="EB12">
        <f>SUMIFS(DataRegularSeason20242025!$AA$3:$AA$1315,DataRegularSeason20242025!$B$3:$B$1315, "&lt;=" &amp; EB$1, DataRegularSeason20242025!$D$3:$D$1315, $A12)+SUMIFS(DataRegularSeason20242025!$AB$3:$AB$1315,DataRegularSeason20242025!$B$3:$B$1315, "&lt;=" &amp; EB$1, DataRegularSeason20242025!$E$3:$E$1315, $A12)</f>
        <v>64</v>
      </c>
      <c r="EC12">
        <f>SUMIFS(DataRegularSeason20242025!$AA$3:$AA$1315,DataRegularSeason20242025!$B$3:$B$1315, "&lt;=" &amp; EC$1, DataRegularSeason20242025!$D$3:$D$1315, $A12)+SUMIFS(DataRegularSeason20242025!$AB$3:$AB$1315,DataRegularSeason20242025!$B$3:$B$1315, "&lt;=" &amp; EC$1, DataRegularSeason20242025!$E$3:$E$1315, $A12)</f>
        <v>64</v>
      </c>
      <c r="ED12">
        <f>SUMIFS(DataRegularSeason20242025!$AA$3:$AA$1315,DataRegularSeason20242025!$B$3:$B$1315, "&lt;=" &amp; ED$1, DataRegularSeason20242025!$D$3:$D$1315, $A12)+SUMIFS(DataRegularSeason20242025!$AB$3:$AB$1315,DataRegularSeason20242025!$B$3:$B$1315, "&lt;=" &amp; ED$1, DataRegularSeason20242025!$E$3:$E$1315, $A12)</f>
        <v>64</v>
      </c>
      <c r="EE12">
        <f>SUMIFS(DataRegularSeason20242025!$AA$3:$AA$1315,DataRegularSeason20242025!$B$3:$B$1315, "&lt;=" &amp; EE$1, DataRegularSeason20242025!$D$3:$D$1315, $A12)+SUMIFS(DataRegularSeason20242025!$AB$3:$AB$1315,DataRegularSeason20242025!$B$3:$B$1315, "&lt;=" &amp; EE$1, DataRegularSeason20242025!$E$3:$E$1315, $A12)</f>
        <v>64</v>
      </c>
      <c r="EF12">
        <f>SUMIFS(DataRegularSeason20242025!$AA$3:$AA$1315,DataRegularSeason20242025!$B$3:$B$1315, "&lt;=" &amp; EF$1, DataRegularSeason20242025!$D$3:$D$1315, $A12)+SUMIFS(DataRegularSeason20242025!$AB$3:$AB$1315,DataRegularSeason20242025!$B$3:$B$1315, "&lt;=" &amp; EF$1, DataRegularSeason20242025!$E$3:$E$1315, $A12)</f>
        <v>64</v>
      </c>
      <c r="EG12">
        <f>SUMIFS(DataRegularSeason20242025!$AA$3:$AA$1315,DataRegularSeason20242025!$B$3:$B$1315, "&lt;=" &amp; EG$1, DataRegularSeason20242025!$D$3:$D$1315, $A12)+SUMIFS(DataRegularSeason20242025!$AB$3:$AB$1315,DataRegularSeason20242025!$B$3:$B$1315, "&lt;=" &amp; EG$1, DataRegularSeason20242025!$E$3:$E$1315, $A12)</f>
        <v>64</v>
      </c>
      <c r="EH12">
        <f>SUMIFS(DataRegularSeason20242025!$AA$3:$AA$1315,DataRegularSeason20242025!$B$3:$B$1315, "&lt;=" &amp; EH$1, DataRegularSeason20242025!$D$3:$D$1315, $A12)+SUMIFS(DataRegularSeason20242025!$AB$3:$AB$1315,DataRegularSeason20242025!$B$3:$B$1315, "&lt;=" &amp; EH$1, DataRegularSeason20242025!$E$3:$E$1315, $A12)</f>
        <v>64</v>
      </c>
      <c r="EI12">
        <f>SUMIFS(DataRegularSeason20242025!$AA$3:$AA$1315,DataRegularSeason20242025!$B$3:$B$1315, "&lt;=" &amp; EI$1, DataRegularSeason20242025!$D$3:$D$1315, $A12)+SUMIFS(DataRegularSeason20242025!$AB$3:$AB$1315,DataRegularSeason20242025!$B$3:$B$1315, "&lt;=" &amp; EI$1, DataRegularSeason20242025!$E$3:$E$1315, $A12)</f>
        <v>64</v>
      </c>
      <c r="EJ12">
        <f>SUMIFS(DataRegularSeason20242025!$AA$3:$AA$1315,DataRegularSeason20242025!$B$3:$B$1315, "&lt;=" &amp; EJ$1, DataRegularSeason20242025!$D$3:$D$1315, $A12)+SUMIFS(DataRegularSeason20242025!$AB$3:$AB$1315,DataRegularSeason20242025!$B$3:$B$1315, "&lt;=" &amp; EJ$1, DataRegularSeason20242025!$E$3:$E$1315, $A12)</f>
        <v>64</v>
      </c>
      <c r="EK12">
        <f>SUMIFS(DataRegularSeason20242025!$AA$3:$AA$1315,DataRegularSeason20242025!$B$3:$B$1315, "&lt;=" &amp; EK$1, DataRegularSeason20242025!$D$3:$D$1315, $A12)+SUMIFS(DataRegularSeason20242025!$AB$3:$AB$1315,DataRegularSeason20242025!$B$3:$B$1315, "&lt;=" &amp; EK$1, DataRegularSeason20242025!$E$3:$E$1315, $A12)</f>
        <v>64</v>
      </c>
      <c r="EL12">
        <f>SUMIFS(DataRegularSeason20242025!$AA$3:$AA$1315,DataRegularSeason20242025!$B$3:$B$1315, "&lt;=" &amp; EL$1, DataRegularSeason20242025!$D$3:$D$1315, $A12)+SUMIFS(DataRegularSeason20242025!$AB$3:$AB$1315,DataRegularSeason20242025!$B$3:$B$1315, "&lt;=" &amp; EL$1, DataRegularSeason20242025!$E$3:$E$1315, $A12)</f>
        <v>64</v>
      </c>
      <c r="EM12">
        <f>SUMIFS(DataRegularSeason20242025!$AA$3:$AA$1315,DataRegularSeason20242025!$B$3:$B$1315, "&lt;=" &amp; EM$1, DataRegularSeason20242025!$D$3:$D$1315, $A12)+SUMIFS(DataRegularSeason20242025!$AB$3:$AB$1315,DataRegularSeason20242025!$B$3:$B$1315, "&lt;=" &amp; EM$1, DataRegularSeason20242025!$E$3:$E$1315, $A12)</f>
        <v>64</v>
      </c>
      <c r="EN12">
        <f>SUMIFS(DataRegularSeason20242025!$AA$3:$AA$1315,DataRegularSeason20242025!$B$3:$B$1315, "&lt;=" &amp; EN$1, DataRegularSeason20242025!$D$3:$D$1315, $A12)+SUMIFS(DataRegularSeason20242025!$AB$3:$AB$1315,DataRegularSeason20242025!$B$3:$B$1315, "&lt;=" &amp; EN$1, DataRegularSeason20242025!$E$3:$E$1315, $A12)</f>
        <v>64</v>
      </c>
      <c r="EO12">
        <f>SUMIFS(DataRegularSeason20242025!$AA$3:$AA$1315,DataRegularSeason20242025!$B$3:$B$1315, "&lt;=" &amp; EO$1, DataRegularSeason20242025!$D$3:$D$1315, $A12)+SUMIFS(DataRegularSeason20242025!$AB$3:$AB$1315,DataRegularSeason20242025!$B$3:$B$1315, "&lt;=" &amp; EO$1, DataRegularSeason20242025!$E$3:$E$1315, $A12)</f>
        <v>64</v>
      </c>
      <c r="EP12">
        <f>SUMIFS(DataRegularSeason20242025!$AA$3:$AA$1315,DataRegularSeason20242025!$B$3:$B$1315, "&lt;=" &amp; EP$1, DataRegularSeason20242025!$D$3:$D$1315, $A12)+SUMIFS(DataRegularSeason20242025!$AB$3:$AB$1315,DataRegularSeason20242025!$B$3:$B$1315, "&lt;=" &amp; EP$1, DataRegularSeason20242025!$E$3:$E$1315, $A12)</f>
        <v>64</v>
      </c>
      <c r="EQ12">
        <f>SUMIFS(DataRegularSeason20242025!$AA$3:$AA$1315,DataRegularSeason20242025!$B$3:$B$1315, "&lt;=" &amp; EQ$1, DataRegularSeason20242025!$D$3:$D$1315, $A12)+SUMIFS(DataRegularSeason20242025!$AB$3:$AB$1315,DataRegularSeason20242025!$B$3:$B$1315, "&lt;=" &amp; EQ$1, DataRegularSeason20242025!$E$3:$E$1315, $A12)</f>
        <v>64</v>
      </c>
      <c r="ER12">
        <f>SUMIFS(DataRegularSeason20242025!$AA$3:$AA$1315,DataRegularSeason20242025!$B$3:$B$1315, "&lt;=" &amp; ER$1, DataRegularSeason20242025!$D$3:$D$1315, $A12)+SUMIFS(DataRegularSeason20242025!$AB$3:$AB$1315,DataRegularSeason20242025!$B$3:$B$1315, "&lt;=" &amp; ER$1, DataRegularSeason20242025!$E$3:$E$1315, $A12)</f>
        <v>64</v>
      </c>
      <c r="ES12">
        <f>SUMIFS(DataRegularSeason20242025!$AA$3:$AA$1315,DataRegularSeason20242025!$B$3:$B$1315, "&lt;=" &amp; ES$1, DataRegularSeason20242025!$D$3:$D$1315, $A12)+SUMIFS(DataRegularSeason20242025!$AB$3:$AB$1315,DataRegularSeason20242025!$B$3:$B$1315, "&lt;=" &amp; ES$1, DataRegularSeason20242025!$E$3:$E$1315, $A12)</f>
        <v>64</v>
      </c>
      <c r="ET12">
        <f>SUMIFS(DataRegularSeason20242025!$AA$3:$AA$1315,DataRegularSeason20242025!$B$3:$B$1315, "&lt;=" &amp; ET$1, DataRegularSeason20242025!$D$3:$D$1315, $A12)+SUMIFS(DataRegularSeason20242025!$AB$3:$AB$1315,DataRegularSeason20242025!$B$3:$B$1315, "&lt;=" &amp; ET$1, DataRegularSeason20242025!$E$3:$E$1315, $A12)</f>
        <v>64</v>
      </c>
      <c r="EU12">
        <f>SUMIFS(DataRegularSeason20242025!$AA$3:$AA$1315,DataRegularSeason20242025!$B$3:$B$1315, "&lt;=" &amp; EU$1, DataRegularSeason20242025!$D$3:$D$1315, $A12)+SUMIFS(DataRegularSeason20242025!$AB$3:$AB$1315,DataRegularSeason20242025!$B$3:$B$1315, "&lt;=" &amp; EU$1, DataRegularSeason20242025!$E$3:$E$1315, $A12)</f>
        <v>64</v>
      </c>
      <c r="EV12">
        <f>SUMIFS(DataRegularSeason20242025!$AA$3:$AA$1315,DataRegularSeason20242025!$B$3:$B$1315, "&lt;=" &amp; EV$1, DataRegularSeason20242025!$D$3:$D$1315, $A12)+SUMIFS(DataRegularSeason20242025!$AB$3:$AB$1315,DataRegularSeason20242025!$B$3:$B$1315, "&lt;=" &amp; EV$1, DataRegularSeason20242025!$E$3:$E$1315, $A12)</f>
        <v>64</v>
      </c>
      <c r="EW12">
        <f>SUMIFS(DataRegularSeason20242025!$AA$3:$AA$1315,DataRegularSeason20242025!$B$3:$B$1315, "&lt;=" &amp; EW$1, DataRegularSeason20242025!$D$3:$D$1315, $A12)+SUMIFS(DataRegularSeason20242025!$AB$3:$AB$1315,DataRegularSeason20242025!$B$3:$B$1315, "&lt;=" &amp; EW$1, DataRegularSeason20242025!$E$3:$E$1315, $A12)</f>
        <v>64</v>
      </c>
      <c r="EX12">
        <f>SUMIFS(DataRegularSeason20242025!$AA$3:$AA$1315,DataRegularSeason20242025!$B$3:$B$1315, "&lt;=" &amp; EX$1, DataRegularSeason20242025!$D$3:$D$1315, $A12)+SUMIFS(DataRegularSeason20242025!$AB$3:$AB$1315,DataRegularSeason20242025!$B$3:$B$1315, "&lt;=" &amp; EX$1, DataRegularSeason20242025!$E$3:$E$1315, $A12)</f>
        <v>64</v>
      </c>
      <c r="EY12">
        <f>SUMIFS(DataRegularSeason20242025!$AA$3:$AA$1315,DataRegularSeason20242025!$B$3:$B$1315, "&lt;=" &amp; EY$1, DataRegularSeason20242025!$D$3:$D$1315, $A12)+SUMIFS(DataRegularSeason20242025!$AB$3:$AB$1315,DataRegularSeason20242025!$B$3:$B$1315, "&lt;=" &amp; EY$1, DataRegularSeason20242025!$E$3:$E$1315, $A12)</f>
        <v>64</v>
      </c>
      <c r="EZ12">
        <f>SUMIFS(DataRegularSeason20242025!$AA$3:$AA$1315,DataRegularSeason20242025!$B$3:$B$1315, "&lt;=" &amp; EZ$1, DataRegularSeason20242025!$D$3:$D$1315, $A12)+SUMIFS(DataRegularSeason20242025!$AB$3:$AB$1315,DataRegularSeason20242025!$B$3:$B$1315, "&lt;=" &amp; EZ$1, DataRegularSeason20242025!$E$3:$E$1315, $A12)</f>
        <v>64</v>
      </c>
      <c r="FA12">
        <f>SUMIFS(DataRegularSeason20242025!$AA$3:$AA$1315,DataRegularSeason20242025!$B$3:$B$1315, "&lt;=" &amp; FA$1, DataRegularSeason20242025!$D$3:$D$1315, $A12)+SUMIFS(DataRegularSeason20242025!$AB$3:$AB$1315,DataRegularSeason20242025!$B$3:$B$1315, "&lt;=" &amp; FA$1, DataRegularSeason20242025!$E$3:$E$1315, $A12)</f>
        <v>64</v>
      </c>
      <c r="FB12">
        <f>SUMIFS(DataRegularSeason20242025!$AA$3:$AA$1315,DataRegularSeason20242025!$B$3:$B$1315, "&lt;=" &amp; FB$1, DataRegularSeason20242025!$D$3:$D$1315, $A12)+SUMIFS(DataRegularSeason20242025!$AB$3:$AB$1315,DataRegularSeason20242025!$B$3:$B$1315, "&lt;=" &amp; FB$1, DataRegularSeason20242025!$E$3:$E$1315, $A12)</f>
        <v>64</v>
      </c>
      <c r="FC12">
        <f>SUMIFS(DataRegularSeason20242025!$AA$3:$AA$1315,DataRegularSeason20242025!$B$3:$B$1315, "&lt;=" &amp; FC$1, DataRegularSeason20242025!$D$3:$D$1315, $A12)+SUMIFS(DataRegularSeason20242025!$AB$3:$AB$1315,DataRegularSeason20242025!$B$3:$B$1315, "&lt;=" &amp; FC$1, DataRegularSeason20242025!$E$3:$E$1315, $A12)</f>
        <v>64</v>
      </c>
      <c r="FD12">
        <f>SUMIFS(DataRegularSeason20242025!$AA$3:$AA$1315,DataRegularSeason20242025!$B$3:$B$1315, "&lt;=" &amp; FD$1, DataRegularSeason20242025!$D$3:$D$1315, $A12)+SUMIFS(DataRegularSeason20242025!$AB$3:$AB$1315,DataRegularSeason20242025!$B$3:$B$1315, "&lt;=" &amp; FD$1, DataRegularSeason20242025!$E$3:$E$1315, $A12)</f>
        <v>64</v>
      </c>
      <c r="FE12">
        <f>SUMIFS(DataRegularSeason20242025!$AA$3:$AA$1315,DataRegularSeason20242025!$B$3:$B$1315, "&lt;=" &amp; FE$1, DataRegularSeason20242025!$D$3:$D$1315, $A12)+SUMIFS(DataRegularSeason20242025!$AB$3:$AB$1315,DataRegularSeason20242025!$B$3:$B$1315, "&lt;=" &amp; FE$1, DataRegularSeason20242025!$E$3:$E$1315, $A12)</f>
        <v>64</v>
      </c>
      <c r="FF12">
        <f>SUMIFS(DataRegularSeason20242025!$AA$3:$AA$1315,DataRegularSeason20242025!$B$3:$B$1315, "&lt;=" &amp; FF$1, DataRegularSeason20242025!$D$3:$D$1315, $A12)+SUMIFS(DataRegularSeason20242025!$AB$3:$AB$1315,DataRegularSeason20242025!$B$3:$B$1315, "&lt;=" &amp; FF$1, DataRegularSeason20242025!$E$3:$E$1315, $A12)</f>
        <v>64</v>
      </c>
      <c r="FG12">
        <f>SUMIFS(DataRegularSeason20242025!$AA$3:$AA$1315,DataRegularSeason20242025!$B$3:$B$1315, "&lt;=" &amp; FG$1, DataRegularSeason20242025!$D$3:$D$1315, $A12)+SUMIFS(DataRegularSeason20242025!$AB$3:$AB$1315,DataRegularSeason20242025!$B$3:$B$1315, "&lt;=" &amp; FG$1, DataRegularSeason20242025!$E$3:$E$1315, $A12)</f>
        <v>64</v>
      </c>
      <c r="FH12">
        <f>SUMIFS(DataRegularSeason20242025!$AA$3:$AA$1315,DataRegularSeason20242025!$B$3:$B$1315, "&lt;=" &amp; FH$1, DataRegularSeason20242025!$D$3:$D$1315, $A12)+SUMIFS(DataRegularSeason20242025!$AB$3:$AB$1315,DataRegularSeason20242025!$B$3:$B$1315, "&lt;=" &amp; FH$1, DataRegularSeason20242025!$E$3:$E$1315, $A12)</f>
        <v>64</v>
      </c>
      <c r="FI12">
        <f>SUMIFS(DataRegularSeason20242025!$AA$3:$AA$1315,DataRegularSeason20242025!$B$3:$B$1315, "&lt;=" &amp; FI$1, DataRegularSeason20242025!$D$3:$D$1315, $A12)+SUMIFS(DataRegularSeason20242025!$AB$3:$AB$1315,DataRegularSeason20242025!$B$3:$B$1315, "&lt;=" &amp; FI$1, DataRegularSeason20242025!$E$3:$E$1315, $A12)</f>
        <v>64</v>
      </c>
      <c r="FJ12">
        <f>SUMIFS(DataRegularSeason20242025!$AA$3:$AA$1315,DataRegularSeason20242025!$B$3:$B$1315, "&lt;=" &amp; FJ$1, DataRegularSeason20242025!$D$3:$D$1315, $A12)+SUMIFS(DataRegularSeason20242025!$AB$3:$AB$1315,DataRegularSeason20242025!$B$3:$B$1315, "&lt;=" &amp; FJ$1, DataRegularSeason20242025!$E$3:$E$1315, $A12)</f>
        <v>64</v>
      </c>
      <c r="FK12">
        <f>SUMIFS(DataRegularSeason20242025!$AA$3:$AA$1315,DataRegularSeason20242025!$B$3:$B$1315, "&lt;=" &amp; FK$1, DataRegularSeason20242025!$D$3:$D$1315, $A12)+SUMIFS(DataRegularSeason20242025!$AB$3:$AB$1315,DataRegularSeason20242025!$B$3:$B$1315, "&lt;=" &amp; FK$1, DataRegularSeason20242025!$E$3:$E$1315, $A12)</f>
        <v>64</v>
      </c>
      <c r="FL12">
        <f>SUMIFS(DataRegularSeason20242025!$AA$3:$AA$1315,DataRegularSeason20242025!$B$3:$B$1315, "&lt;=" &amp; FL$1, DataRegularSeason20242025!$D$3:$D$1315, $A12)+SUMIFS(DataRegularSeason20242025!$AB$3:$AB$1315,DataRegularSeason20242025!$B$3:$B$1315, "&lt;=" &amp; FL$1, DataRegularSeason20242025!$E$3:$E$1315, $A12)</f>
        <v>64</v>
      </c>
      <c r="FM12">
        <f>SUMIFS(DataRegularSeason20242025!$AA$3:$AA$1315,DataRegularSeason20242025!$B$3:$B$1315, "&lt;=" &amp; FM$1, DataRegularSeason20242025!$D$3:$D$1315, $A12)+SUMIFS(DataRegularSeason20242025!$AB$3:$AB$1315,DataRegularSeason20242025!$B$3:$B$1315, "&lt;=" &amp; FM$1, DataRegularSeason20242025!$E$3:$E$1315, $A12)</f>
        <v>64</v>
      </c>
      <c r="FN12">
        <f>SUMIFS(DataRegularSeason20242025!$AA$3:$AA$1315,DataRegularSeason20242025!$B$3:$B$1315, "&lt;=" &amp; FN$1, DataRegularSeason20242025!$D$3:$D$1315, $A12)+SUMIFS(DataRegularSeason20242025!$AB$3:$AB$1315,DataRegularSeason20242025!$B$3:$B$1315, "&lt;=" &amp; FN$1, DataRegularSeason20242025!$E$3:$E$1315, $A12)</f>
        <v>64</v>
      </c>
      <c r="FO12">
        <f>SUMIFS(DataRegularSeason20242025!$AA$3:$AA$1315,DataRegularSeason20242025!$B$3:$B$1315, "&lt;=" &amp; FO$1, DataRegularSeason20242025!$D$3:$D$1315, $A12)+SUMIFS(DataRegularSeason20242025!$AB$3:$AB$1315,DataRegularSeason20242025!$B$3:$B$1315, "&lt;=" &amp; FO$1, DataRegularSeason20242025!$E$3:$E$1315, $A12)</f>
        <v>64</v>
      </c>
      <c r="FP12">
        <f>SUMIFS(DataRegularSeason20242025!$AA$3:$AA$1315,DataRegularSeason20242025!$B$3:$B$1315, "&lt;=" &amp; FP$1, DataRegularSeason20242025!$D$3:$D$1315, $A12)+SUMIFS(DataRegularSeason20242025!$AB$3:$AB$1315,DataRegularSeason20242025!$B$3:$B$1315, "&lt;=" &amp; FP$1, DataRegularSeason20242025!$E$3:$E$1315, $A12)</f>
        <v>64</v>
      </c>
      <c r="FQ12">
        <f>SUMIFS(DataRegularSeason20242025!$AA$3:$AA$1315,DataRegularSeason20242025!$B$3:$B$1315, "&lt;=" &amp; FQ$1, DataRegularSeason20242025!$D$3:$D$1315, $A12)+SUMIFS(DataRegularSeason20242025!$AB$3:$AB$1315,DataRegularSeason20242025!$B$3:$B$1315, "&lt;=" &amp; FQ$1, DataRegularSeason20242025!$E$3:$E$1315, $A12)</f>
        <v>64</v>
      </c>
      <c r="FR12">
        <f>SUMIFS(DataRegularSeason20242025!$AA$3:$AA$1315,DataRegularSeason20242025!$B$3:$B$1315, "&lt;=" &amp; FR$1, DataRegularSeason20242025!$D$3:$D$1315, $A12)+SUMIFS(DataRegularSeason20242025!$AB$3:$AB$1315,DataRegularSeason20242025!$B$3:$B$1315, "&lt;=" &amp; FR$1, DataRegularSeason20242025!$E$3:$E$1315, $A12)</f>
        <v>64</v>
      </c>
      <c r="FS12">
        <f>SUMIFS(DataRegularSeason20242025!$AA$3:$AA$1315,DataRegularSeason20242025!$B$3:$B$1315, "&lt;=" &amp; FS$1, DataRegularSeason20242025!$D$3:$D$1315, $A12)+SUMIFS(DataRegularSeason20242025!$AB$3:$AB$1315,DataRegularSeason20242025!$B$3:$B$1315, "&lt;=" &amp; FS$1, DataRegularSeason20242025!$E$3:$E$1315, $A12)</f>
        <v>64</v>
      </c>
      <c r="FT12">
        <f>SUMIFS(DataRegularSeason20242025!$AA$3:$AA$1315,DataRegularSeason20242025!$B$3:$B$1315, "&lt;=" &amp; FT$1, DataRegularSeason20242025!$D$3:$D$1315, $A12)+SUMIFS(DataRegularSeason20242025!$AB$3:$AB$1315,DataRegularSeason20242025!$B$3:$B$1315, "&lt;=" &amp; FT$1, DataRegularSeason20242025!$E$3:$E$1315, $A12)</f>
        <v>64</v>
      </c>
      <c r="FU12">
        <f>SUMIFS(DataRegularSeason20242025!$AA$3:$AA$1315,DataRegularSeason20242025!$B$3:$B$1315, "&lt;=" &amp; FU$1, DataRegularSeason20242025!$D$3:$D$1315, $A12)+SUMIFS(DataRegularSeason20242025!$AB$3:$AB$1315,DataRegularSeason20242025!$B$3:$B$1315, "&lt;=" &amp; FU$1, DataRegularSeason20242025!$E$3:$E$1315, $A12)</f>
        <v>64</v>
      </c>
      <c r="FV12">
        <f>SUMIFS(DataRegularSeason20242025!$AA$3:$AA$1315,DataRegularSeason20242025!$B$3:$B$1315, "&lt;=" &amp; FV$1, DataRegularSeason20242025!$D$3:$D$1315, $A12)+SUMIFS(DataRegularSeason20242025!$AB$3:$AB$1315,DataRegularSeason20242025!$B$3:$B$1315, "&lt;=" &amp; FV$1, DataRegularSeason20242025!$E$3:$E$1315, $A12)</f>
        <v>64</v>
      </c>
      <c r="FW12">
        <f>SUMIFS(DataRegularSeason20242025!$AA$3:$AA$1315,DataRegularSeason20242025!$B$3:$B$1315, "&lt;=" &amp; FW$1, DataRegularSeason20242025!$D$3:$D$1315, $A12)+SUMIFS(DataRegularSeason20242025!$AB$3:$AB$1315,DataRegularSeason20242025!$B$3:$B$1315, "&lt;=" &amp; FW$1, DataRegularSeason20242025!$E$3:$E$1315, $A12)</f>
        <v>64</v>
      </c>
      <c r="FX12">
        <f>SUMIFS(DataRegularSeason20242025!$AA$3:$AA$1315,DataRegularSeason20242025!$B$3:$B$1315, "&lt;=" &amp; FX$1, DataRegularSeason20242025!$D$3:$D$1315, $A12)+SUMIFS(DataRegularSeason20242025!$AB$3:$AB$1315,DataRegularSeason20242025!$B$3:$B$1315, "&lt;=" &amp; FX$1, DataRegularSeason20242025!$E$3:$E$1315, $A12)</f>
        <v>64</v>
      </c>
      <c r="FY12">
        <f>SUMIFS(DataRegularSeason20242025!$AA$3:$AA$1315,DataRegularSeason20242025!$B$3:$B$1315, "&lt;=" &amp; FY$1, DataRegularSeason20242025!$D$3:$D$1315, $A12)+SUMIFS(DataRegularSeason20242025!$AB$3:$AB$1315,DataRegularSeason20242025!$B$3:$B$1315, "&lt;=" &amp; FY$1, DataRegularSeason20242025!$E$3:$E$1315, $A12)</f>
        <v>64</v>
      </c>
      <c r="FZ12">
        <f>SUMIFS(DataRegularSeason20242025!$AA$3:$AA$1315,DataRegularSeason20242025!$B$3:$B$1315, "&lt;=" &amp; FZ$1, DataRegularSeason20242025!$D$3:$D$1315, $A12)+SUMIFS(DataRegularSeason20242025!$AB$3:$AB$1315,DataRegularSeason20242025!$B$3:$B$1315, "&lt;=" &amp; FZ$1, DataRegularSeason20242025!$E$3:$E$1315, $A12)</f>
        <v>64</v>
      </c>
      <c r="GA12">
        <f>SUMIFS(DataRegularSeason20242025!$AA$3:$AA$1315,DataRegularSeason20242025!$B$3:$B$1315, "&lt;=" &amp; GA$1, DataRegularSeason20242025!$D$3:$D$1315, $A12)+SUMIFS(DataRegularSeason20242025!$AB$3:$AB$1315,DataRegularSeason20242025!$B$3:$B$1315, "&lt;=" &amp; GA$1, DataRegularSeason20242025!$E$3:$E$1315, $A12)</f>
        <v>64</v>
      </c>
      <c r="GB12">
        <f>SUMIFS(DataRegularSeason20242025!$AA$3:$AA$1315,DataRegularSeason20242025!$B$3:$B$1315, "&lt;=" &amp; GB$1, DataRegularSeason20242025!$D$3:$D$1315, $A12)+SUMIFS(DataRegularSeason20242025!$AB$3:$AB$1315,DataRegularSeason20242025!$B$3:$B$1315, "&lt;=" &amp; GB$1, DataRegularSeason20242025!$E$3:$E$1315, $A12)</f>
        <v>64</v>
      </c>
      <c r="GC12">
        <f>SUMIFS(DataRegularSeason20242025!$AA$3:$AA$1315,DataRegularSeason20242025!$B$3:$B$1315, "&lt;=" &amp; GC$1, DataRegularSeason20242025!$D$3:$D$1315, $A12)+SUMIFS(DataRegularSeason20242025!$AB$3:$AB$1315,DataRegularSeason20242025!$B$3:$B$1315, "&lt;=" &amp; GC$1, DataRegularSeason20242025!$E$3:$E$1315, $A12)</f>
        <v>64</v>
      </c>
      <c r="GD12">
        <f>SUMIFS(DataRegularSeason20242025!$AA$3:$AA$1315,DataRegularSeason20242025!$B$3:$B$1315, "&lt;=" &amp; GD$1, DataRegularSeason20242025!$D$3:$D$1315, $A12)+SUMIFS(DataRegularSeason20242025!$AB$3:$AB$1315,DataRegularSeason20242025!$B$3:$B$1315, "&lt;=" &amp; GD$1, DataRegularSeason20242025!$E$3:$E$1315, $A12)</f>
        <v>64</v>
      </c>
      <c r="GE12">
        <f>SUMIFS(DataRegularSeason20242025!$AA$3:$AA$1315,DataRegularSeason20242025!$B$3:$B$1315, "&lt;=" &amp; GE$1, DataRegularSeason20242025!$D$3:$D$1315, $A12)+SUMIFS(DataRegularSeason20242025!$AB$3:$AB$1315,DataRegularSeason20242025!$B$3:$B$1315, "&lt;=" &amp; GE$1, DataRegularSeason20242025!$E$3:$E$1315, $A12)</f>
        <v>64</v>
      </c>
      <c r="GF12">
        <f>SUMIFS(DataRegularSeason20242025!$AA$3:$AA$1315,DataRegularSeason20242025!$B$3:$B$1315, "&lt;=" &amp; GF$1, DataRegularSeason20242025!$D$3:$D$1315, $A12)+SUMIFS(DataRegularSeason20242025!$AB$3:$AB$1315,DataRegularSeason20242025!$B$3:$B$1315, "&lt;=" &amp; GF$1, DataRegularSeason20242025!$E$3:$E$1315, $A12)</f>
        <v>64</v>
      </c>
      <c r="GG12">
        <f>SUMIFS(DataRegularSeason20242025!$AA$3:$AA$1315,DataRegularSeason20242025!$B$3:$B$1315, "&lt;=" &amp; GG$1, DataRegularSeason20242025!$D$3:$D$1315, $A12)+SUMIFS(DataRegularSeason20242025!$AB$3:$AB$1315,DataRegularSeason20242025!$B$3:$B$1315, "&lt;=" &amp; GG$1, DataRegularSeason20242025!$E$3:$E$1315, $A12)</f>
        <v>64</v>
      </c>
      <c r="GH12">
        <f>SUMIFS(DataRegularSeason20242025!$AA$3:$AA$1315,DataRegularSeason20242025!$B$3:$B$1315, "&lt;=" &amp; GH$1, DataRegularSeason20242025!$D$3:$D$1315, $A12)+SUMIFS(DataRegularSeason20242025!$AB$3:$AB$1315,DataRegularSeason20242025!$B$3:$B$1315, "&lt;=" &amp; GH$1, DataRegularSeason20242025!$E$3:$E$1315, $A12)</f>
        <v>64</v>
      </c>
      <c r="GI12">
        <f>SUMIFS(DataRegularSeason20242025!$AA$3:$AA$1315,DataRegularSeason20242025!$B$3:$B$1315, "&lt;=" &amp; GI$1, DataRegularSeason20242025!$D$3:$D$1315, $A12)+SUMIFS(DataRegularSeason20242025!$AB$3:$AB$1315,DataRegularSeason20242025!$B$3:$B$1315, "&lt;=" &amp; GI$1, DataRegularSeason20242025!$E$3:$E$1315, $A12)</f>
        <v>64</v>
      </c>
      <c r="GJ12">
        <f>SUMIFS(DataRegularSeason20242025!$AA$3:$AA$1315,DataRegularSeason20242025!$B$3:$B$1315, "&lt;=" &amp; GJ$1, DataRegularSeason20242025!$D$3:$D$1315, $A12)+SUMIFS(DataRegularSeason20242025!$AB$3:$AB$1315,DataRegularSeason20242025!$B$3:$B$1315, "&lt;=" &amp; GJ$1, DataRegularSeason20242025!$E$3:$E$1315, $A12)</f>
        <v>64</v>
      </c>
      <c r="GK12">
        <f>SUMIFS(DataRegularSeason20242025!$AA$3:$AA$1315,DataRegularSeason20242025!$B$3:$B$1315, "&lt;=" &amp; GK$1, DataRegularSeason20242025!$D$3:$D$1315, $A12)+SUMIFS(DataRegularSeason20242025!$AB$3:$AB$1315,DataRegularSeason20242025!$B$3:$B$1315, "&lt;=" &amp; GK$1, DataRegularSeason20242025!$E$3:$E$1315, $A12)</f>
        <v>64</v>
      </c>
      <c r="GL12">
        <f>SUMIFS(DataRegularSeason20242025!$AA$3:$AA$1315,DataRegularSeason20242025!$B$3:$B$1315, "&lt;=" &amp; GL$1, DataRegularSeason20242025!$D$3:$D$1315, $A12)+SUMIFS(DataRegularSeason20242025!$AB$3:$AB$1315,DataRegularSeason20242025!$B$3:$B$1315, "&lt;=" &amp; GL$1, DataRegularSeason20242025!$E$3:$E$1315, $A12)</f>
        <v>64</v>
      </c>
      <c r="GM12">
        <f>SUMIFS(DataRegularSeason20242025!$AA$3:$AA$1315,DataRegularSeason20242025!$B$3:$B$1315, "&lt;=" &amp; GM$1, DataRegularSeason20242025!$D$3:$D$1315, $A12)+SUMIFS(DataRegularSeason20242025!$AB$3:$AB$1315,DataRegularSeason20242025!$B$3:$B$1315, "&lt;=" &amp; GM$1, DataRegularSeason20242025!$E$3:$E$1315, $A12)</f>
        <v>64</v>
      </c>
      <c r="GN12">
        <f>SUMIFS(DataRegularSeason20242025!$AA$3:$AA$1315,DataRegularSeason20242025!$B$3:$B$1315, "&lt;=" &amp; GN$1, DataRegularSeason20242025!$D$3:$D$1315, $A12)+SUMIFS(DataRegularSeason20242025!$AB$3:$AB$1315,DataRegularSeason20242025!$B$3:$B$1315, "&lt;=" &amp; GN$1, DataRegularSeason20242025!$E$3:$E$1315, $A12)</f>
        <v>64</v>
      </c>
      <c r="GO12">
        <f>SUMIFS(DataRegularSeason20242025!$AA$3:$AA$1315,DataRegularSeason20242025!$B$3:$B$1315, "&lt;=" &amp; GO$1, DataRegularSeason20242025!$D$3:$D$1315, $A12)+SUMIFS(DataRegularSeason20242025!$AB$3:$AB$1315,DataRegularSeason20242025!$B$3:$B$1315, "&lt;=" &amp; GO$1, DataRegularSeason20242025!$E$3:$E$1315, $A12)</f>
        <v>64</v>
      </c>
      <c r="GP12">
        <f>SUMIFS(DataRegularSeason20242025!$AA$3:$AA$1315,DataRegularSeason20242025!$B$3:$B$1315, "&lt;=" &amp; GP$1, DataRegularSeason20242025!$D$3:$D$1315, $A12)+SUMIFS(DataRegularSeason20242025!$AB$3:$AB$1315,DataRegularSeason20242025!$B$3:$B$1315, "&lt;=" &amp; GP$1, DataRegularSeason20242025!$E$3:$E$1315, $A12)</f>
        <v>64</v>
      </c>
      <c r="GQ12">
        <f>SUMIFS(DataRegularSeason20242025!$AA$3:$AA$1315,DataRegularSeason20242025!$B$3:$B$1315, "&lt;=" &amp; GQ$1, DataRegularSeason20242025!$D$3:$D$1315, $A12)+SUMIFS(DataRegularSeason20242025!$AB$3:$AB$1315,DataRegularSeason20242025!$B$3:$B$1315, "&lt;=" &amp; GQ$1, DataRegularSeason20242025!$E$3:$E$1315, $A12)</f>
        <v>64</v>
      </c>
      <c r="GR12">
        <f>SUMIFS(DataRegularSeason20242025!$AA$3:$AA$1315,DataRegularSeason20242025!$B$3:$B$1315, "&lt;=" &amp; GR$1, DataRegularSeason20242025!$D$3:$D$1315, $A12)+SUMIFS(DataRegularSeason20242025!$AB$3:$AB$1315,DataRegularSeason20242025!$B$3:$B$1315, "&lt;=" &amp; GR$1, DataRegularSeason20242025!$E$3:$E$1315, $A12)</f>
        <v>64</v>
      </c>
      <c r="GS12">
        <f>SUMIFS(DataRegularSeason20242025!$AA$3:$AA$1315,DataRegularSeason20242025!$B$3:$B$1315, "&lt;=" &amp; GS$1, DataRegularSeason20242025!$D$3:$D$1315, $A12)+SUMIFS(DataRegularSeason20242025!$AB$3:$AB$1315,DataRegularSeason20242025!$B$3:$B$1315, "&lt;=" &amp; GS$1, DataRegularSeason20242025!$E$3:$E$1315, $A12)</f>
        <v>64</v>
      </c>
      <c r="GT12">
        <f>SUMIFS(DataRegularSeason20242025!$AA$3:$AA$1315,DataRegularSeason20242025!$B$3:$B$1315, "&lt;=" &amp; GT$1, DataRegularSeason20242025!$D$3:$D$1315, $A12)+SUMIFS(DataRegularSeason20242025!$AB$3:$AB$1315,DataRegularSeason20242025!$B$3:$B$1315, "&lt;=" &amp; GT$1, DataRegularSeason20242025!$E$3:$E$1315, $A12)</f>
        <v>64</v>
      </c>
      <c r="GU12">
        <f>SUMIFS(DataRegularSeason20242025!$AA$3:$AA$1315,DataRegularSeason20242025!$B$3:$B$1315, "&lt;=" &amp; GU$1, DataRegularSeason20242025!$D$3:$D$1315, $A12)+SUMIFS(DataRegularSeason20242025!$AB$3:$AB$1315,DataRegularSeason20242025!$B$3:$B$1315, "&lt;=" &amp; GU$1, DataRegularSeason20242025!$E$3:$E$1315, $A12)</f>
        <v>64</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55</v>
      </c>
      <c r="DY14">
        <f>SUMIFS(DataRegularSeason20242025!$AA$3:$AA$1315,DataRegularSeason20242025!$B$3:$B$1315, "&lt;=" &amp; DY$1, DataRegularSeason20242025!$D$3:$D$1315, $A14)+SUMIFS(DataRegularSeason20242025!$AB$3:$AB$1315,DataRegularSeason20242025!$B$3:$B$1315, "&lt;=" &amp; DY$1, DataRegularSeason20242025!$E$3:$E$1315, $A14)</f>
        <v>55</v>
      </c>
      <c r="DZ14">
        <f>SUMIFS(DataRegularSeason20242025!$AA$3:$AA$1315,DataRegularSeason20242025!$B$3:$B$1315, "&lt;=" &amp; DZ$1, DataRegularSeason20242025!$D$3:$D$1315, $A14)+SUMIFS(DataRegularSeason20242025!$AB$3:$AB$1315,DataRegularSeason20242025!$B$3:$B$1315, "&lt;=" &amp; DZ$1, DataRegularSeason20242025!$E$3:$E$1315, $A14)</f>
        <v>55</v>
      </c>
      <c r="EA14">
        <f>SUMIFS(DataRegularSeason20242025!$AA$3:$AA$1315,DataRegularSeason20242025!$B$3:$B$1315, "&lt;=" &amp; EA$1, DataRegularSeason20242025!$D$3:$D$1315, $A14)+SUMIFS(DataRegularSeason20242025!$AB$3:$AB$1315,DataRegularSeason20242025!$B$3:$B$1315, "&lt;=" &amp; EA$1, DataRegularSeason20242025!$E$3:$E$1315, $A14)</f>
        <v>55</v>
      </c>
      <c r="EB14">
        <f>SUMIFS(DataRegularSeason20242025!$AA$3:$AA$1315,DataRegularSeason20242025!$B$3:$B$1315, "&lt;=" &amp; EB$1, DataRegularSeason20242025!$D$3:$D$1315, $A14)+SUMIFS(DataRegularSeason20242025!$AB$3:$AB$1315,DataRegularSeason20242025!$B$3:$B$1315, "&lt;=" &amp; EB$1, DataRegularSeason20242025!$E$3:$E$1315, $A14)</f>
        <v>55</v>
      </c>
      <c r="EC14">
        <f>SUMIFS(DataRegularSeason20242025!$AA$3:$AA$1315,DataRegularSeason20242025!$B$3:$B$1315, "&lt;=" &amp; EC$1, DataRegularSeason20242025!$D$3:$D$1315, $A14)+SUMIFS(DataRegularSeason20242025!$AB$3:$AB$1315,DataRegularSeason20242025!$B$3:$B$1315, "&lt;=" &amp; EC$1, DataRegularSeason20242025!$E$3:$E$1315, $A14)</f>
        <v>55</v>
      </c>
      <c r="ED14">
        <f>SUMIFS(DataRegularSeason20242025!$AA$3:$AA$1315,DataRegularSeason20242025!$B$3:$B$1315, "&lt;=" &amp; ED$1, DataRegularSeason20242025!$D$3:$D$1315, $A14)+SUMIFS(DataRegularSeason20242025!$AB$3:$AB$1315,DataRegularSeason20242025!$B$3:$B$1315, "&lt;=" &amp; ED$1, DataRegularSeason20242025!$E$3:$E$1315, $A14)</f>
        <v>55</v>
      </c>
      <c r="EE14">
        <f>SUMIFS(DataRegularSeason20242025!$AA$3:$AA$1315,DataRegularSeason20242025!$B$3:$B$1315, "&lt;=" &amp; EE$1, DataRegularSeason20242025!$D$3:$D$1315, $A14)+SUMIFS(DataRegularSeason20242025!$AB$3:$AB$1315,DataRegularSeason20242025!$B$3:$B$1315, "&lt;=" &amp; EE$1, DataRegularSeason20242025!$E$3:$E$1315, $A14)</f>
        <v>55</v>
      </c>
      <c r="EF14">
        <f>SUMIFS(DataRegularSeason20242025!$AA$3:$AA$1315,DataRegularSeason20242025!$B$3:$B$1315, "&lt;=" &amp; EF$1, DataRegularSeason20242025!$D$3:$D$1315, $A14)+SUMIFS(DataRegularSeason20242025!$AB$3:$AB$1315,DataRegularSeason20242025!$B$3:$B$1315, "&lt;=" &amp; EF$1, DataRegularSeason20242025!$E$3:$E$1315, $A14)</f>
        <v>55</v>
      </c>
      <c r="EG14">
        <f>SUMIFS(DataRegularSeason20242025!$AA$3:$AA$1315,DataRegularSeason20242025!$B$3:$B$1315, "&lt;=" &amp; EG$1, DataRegularSeason20242025!$D$3:$D$1315, $A14)+SUMIFS(DataRegularSeason20242025!$AB$3:$AB$1315,DataRegularSeason20242025!$B$3:$B$1315, "&lt;=" &amp; EG$1, DataRegularSeason20242025!$E$3:$E$1315, $A14)</f>
        <v>55</v>
      </c>
      <c r="EH14">
        <f>SUMIFS(DataRegularSeason20242025!$AA$3:$AA$1315,DataRegularSeason20242025!$B$3:$B$1315, "&lt;=" &amp; EH$1, DataRegularSeason20242025!$D$3:$D$1315, $A14)+SUMIFS(DataRegularSeason20242025!$AB$3:$AB$1315,DataRegularSeason20242025!$B$3:$B$1315, "&lt;=" &amp; EH$1, DataRegularSeason20242025!$E$3:$E$1315, $A14)</f>
        <v>55</v>
      </c>
      <c r="EI14">
        <f>SUMIFS(DataRegularSeason20242025!$AA$3:$AA$1315,DataRegularSeason20242025!$B$3:$B$1315, "&lt;=" &amp; EI$1, DataRegularSeason20242025!$D$3:$D$1315, $A14)+SUMIFS(DataRegularSeason20242025!$AB$3:$AB$1315,DataRegularSeason20242025!$B$3:$B$1315, "&lt;=" &amp; EI$1, DataRegularSeason20242025!$E$3:$E$1315, $A14)</f>
        <v>55</v>
      </c>
      <c r="EJ14">
        <f>SUMIFS(DataRegularSeason20242025!$AA$3:$AA$1315,DataRegularSeason20242025!$B$3:$B$1315, "&lt;=" &amp; EJ$1, DataRegularSeason20242025!$D$3:$D$1315, $A14)+SUMIFS(DataRegularSeason20242025!$AB$3:$AB$1315,DataRegularSeason20242025!$B$3:$B$1315, "&lt;=" &amp; EJ$1, DataRegularSeason20242025!$E$3:$E$1315, $A14)</f>
        <v>55</v>
      </c>
      <c r="EK14">
        <f>SUMIFS(DataRegularSeason20242025!$AA$3:$AA$1315,DataRegularSeason20242025!$B$3:$B$1315, "&lt;=" &amp; EK$1, DataRegularSeason20242025!$D$3:$D$1315, $A14)+SUMIFS(DataRegularSeason20242025!$AB$3:$AB$1315,DataRegularSeason20242025!$B$3:$B$1315, "&lt;=" &amp; EK$1, DataRegularSeason20242025!$E$3:$E$1315, $A14)</f>
        <v>55</v>
      </c>
      <c r="EL14">
        <f>SUMIFS(DataRegularSeason20242025!$AA$3:$AA$1315,DataRegularSeason20242025!$B$3:$B$1315, "&lt;=" &amp; EL$1, DataRegularSeason20242025!$D$3:$D$1315, $A14)+SUMIFS(DataRegularSeason20242025!$AB$3:$AB$1315,DataRegularSeason20242025!$B$3:$B$1315, "&lt;=" &amp; EL$1, DataRegularSeason20242025!$E$3:$E$1315, $A14)</f>
        <v>55</v>
      </c>
      <c r="EM14">
        <f>SUMIFS(DataRegularSeason20242025!$AA$3:$AA$1315,DataRegularSeason20242025!$B$3:$B$1315, "&lt;=" &amp; EM$1, DataRegularSeason20242025!$D$3:$D$1315, $A14)+SUMIFS(DataRegularSeason20242025!$AB$3:$AB$1315,DataRegularSeason20242025!$B$3:$B$1315, "&lt;=" &amp; EM$1, DataRegularSeason20242025!$E$3:$E$1315, $A14)</f>
        <v>55</v>
      </c>
      <c r="EN14">
        <f>SUMIFS(DataRegularSeason20242025!$AA$3:$AA$1315,DataRegularSeason20242025!$B$3:$B$1315, "&lt;=" &amp; EN$1, DataRegularSeason20242025!$D$3:$D$1315, $A14)+SUMIFS(DataRegularSeason20242025!$AB$3:$AB$1315,DataRegularSeason20242025!$B$3:$B$1315, "&lt;=" &amp; EN$1, DataRegularSeason20242025!$E$3:$E$1315, $A14)</f>
        <v>55</v>
      </c>
      <c r="EO14">
        <f>SUMIFS(DataRegularSeason20242025!$AA$3:$AA$1315,DataRegularSeason20242025!$B$3:$B$1315, "&lt;=" &amp; EO$1, DataRegularSeason20242025!$D$3:$D$1315, $A14)+SUMIFS(DataRegularSeason20242025!$AB$3:$AB$1315,DataRegularSeason20242025!$B$3:$B$1315, "&lt;=" &amp; EO$1, DataRegularSeason20242025!$E$3:$E$1315, $A14)</f>
        <v>55</v>
      </c>
      <c r="EP14">
        <f>SUMIFS(DataRegularSeason20242025!$AA$3:$AA$1315,DataRegularSeason20242025!$B$3:$B$1315, "&lt;=" &amp; EP$1, DataRegularSeason20242025!$D$3:$D$1315, $A14)+SUMIFS(DataRegularSeason20242025!$AB$3:$AB$1315,DataRegularSeason20242025!$B$3:$B$1315, "&lt;=" &amp; EP$1, DataRegularSeason20242025!$E$3:$E$1315, $A14)</f>
        <v>55</v>
      </c>
      <c r="EQ14">
        <f>SUMIFS(DataRegularSeason20242025!$AA$3:$AA$1315,DataRegularSeason20242025!$B$3:$B$1315, "&lt;=" &amp; EQ$1, DataRegularSeason20242025!$D$3:$D$1315, $A14)+SUMIFS(DataRegularSeason20242025!$AB$3:$AB$1315,DataRegularSeason20242025!$B$3:$B$1315, "&lt;=" &amp; EQ$1, DataRegularSeason20242025!$E$3:$E$1315, $A14)</f>
        <v>55</v>
      </c>
      <c r="ER14">
        <f>SUMIFS(DataRegularSeason20242025!$AA$3:$AA$1315,DataRegularSeason20242025!$B$3:$B$1315, "&lt;=" &amp; ER$1, DataRegularSeason20242025!$D$3:$D$1315, $A14)+SUMIFS(DataRegularSeason20242025!$AB$3:$AB$1315,DataRegularSeason20242025!$B$3:$B$1315, "&lt;=" &amp; ER$1, DataRegularSeason20242025!$E$3:$E$1315, $A14)</f>
        <v>55</v>
      </c>
      <c r="ES14">
        <f>SUMIFS(DataRegularSeason20242025!$AA$3:$AA$1315,DataRegularSeason20242025!$B$3:$B$1315, "&lt;=" &amp; ES$1, DataRegularSeason20242025!$D$3:$D$1315, $A14)+SUMIFS(DataRegularSeason20242025!$AB$3:$AB$1315,DataRegularSeason20242025!$B$3:$B$1315, "&lt;=" &amp; ES$1, DataRegularSeason20242025!$E$3:$E$1315, $A14)</f>
        <v>55</v>
      </c>
      <c r="ET14">
        <f>SUMIFS(DataRegularSeason20242025!$AA$3:$AA$1315,DataRegularSeason20242025!$B$3:$B$1315, "&lt;=" &amp; ET$1, DataRegularSeason20242025!$D$3:$D$1315, $A14)+SUMIFS(DataRegularSeason20242025!$AB$3:$AB$1315,DataRegularSeason20242025!$B$3:$B$1315, "&lt;=" &amp; ET$1, DataRegularSeason20242025!$E$3:$E$1315, $A14)</f>
        <v>55</v>
      </c>
      <c r="EU14">
        <f>SUMIFS(DataRegularSeason20242025!$AA$3:$AA$1315,DataRegularSeason20242025!$B$3:$B$1315, "&lt;=" &amp; EU$1, DataRegularSeason20242025!$D$3:$D$1315, $A14)+SUMIFS(DataRegularSeason20242025!$AB$3:$AB$1315,DataRegularSeason20242025!$B$3:$B$1315, "&lt;=" &amp; EU$1, DataRegularSeason20242025!$E$3:$E$1315, $A14)</f>
        <v>55</v>
      </c>
      <c r="EV14">
        <f>SUMIFS(DataRegularSeason20242025!$AA$3:$AA$1315,DataRegularSeason20242025!$B$3:$B$1315, "&lt;=" &amp; EV$1, DataRegularSeason20242025!$D$3:$D$1315, $A14)+SUMIFS(DataRegularSeason20242025!$AB$3:$AB$1315,DataRegularSeason20242025!$B$3:$B$1315, "&lt;=" &amp; EV$1, DataRegularSeason20242025!$E$3:$E$1315, $A14)</f>
        <v>55</v>
      </c>
      <c r="EW14">
        <f>SUMIFS(DataRegularSeason20242025!$AA$3:$AA$1315,DataRegularSeason20242025!$B$3:$B$1315, "&lt;=" &amp; EW$1, DataRegularSeason20242025!$D$3:$D$1315, $A14)+SUMIFS(DataRegularSeason20242025!$AB$3:$AB$1315,DataRegularSeason20242025!$B$3:$B$1315, "&lt;=" &amp; EW$1, DataRegularSeason20242025!$E$3:$E$1315, $A14)</f>
        <v>55</v>
      </c>
      <c r="EX14">
        <f>SUMIFS(DataRegularSeason20242025!$AA$3:$AA$1315,DataRegularSeason20242025!$B$3:$B$1315, "&lt;=" &amp; EX$1, DataRegularSeason20242025!$D$3:$D$1315, $A14)+SUMIFS(DataRegularSeason20242025!$AB$3:$AB$1315,DataRegularSeason20242025!$B$3:$B$1315, "&lt;=" &amp; EX$1, DataRegularSeason20242025!$E$3:$E$1315, $A14)</f>
        <v>55</v>
      </c>
      <c r="EY14">
        <f>SUMIFS(DataRegularSeason20242025!$AA$3:$AA$1315,DataRegularSeason20242025!$B$3:$B$1315, "&lt;=" &amp; EY$1, DataRegularSeason20242025!$D$3:$D$1315, $A14)+SUMIFS(DataRegularSeason20242025!$AB$3:$AB$1315,DataRegularSeason20242025!$B$3:$B$1315, "&lt;=" &amp; EY$1, DataRegularSeason20242025!$E$3:$E$1315, $A14)</f>
        <v>55</v>
      </c>
      <c r="EZ14">
        <f>SUMIFS(DataRegularSeason20242025!$AA$3:$AA$1315,DataRegularSeason20242025!$B$3:$B$1315, "&lt;=" &amp; EZ$1, DataRegularSeason20242025!$D$3:$D$1315, $A14)+SUMIFS(DataRegularSeason20242025!$AB$3:$AB$1315,DataRegularSeason20242025!$B$3:$B$1315, "&lt;=" &amp; EZ$1, DataRegularSeason20242025!$E$3:$E$1315, $A14)</f>
        <v>55</v>
      </c>
      <c r="FA14">
        <f>SUMIFS(DataRegularSeason20242025!$AA$3:$AA$1315,DataRegularSeason20242025!$B$3:$B$1315, "&lt;=" &amp; FA$1, DataRegularSeason20242025!$D$3:$D$1315, $A14)+SUMIFS(DataRegularSeason20242025!$AB$3:$AB$1315,DataRegularSeason20242025!$B$3:$B$1315, "&lt;=" &amp; FA$1, DataRegularSeason20242025!$E$3:$E$1315, $A14)</f>
        <v>55</v>
      </c>
      <c r="FB14">
        <f>SUMIFS(DataRegularSeason20242025!$AA$3:$AA$1315,DataRegularSeason20242025!$B$3:$B$1315, "&lt;=" &amp; FB$1, DataRegularSeason20242025!$D$3:$D$1315, $A14)+SUMIFS(DataRegularSeason20242025!$AB$3:$AB$1315,DataRegularSeason20242025!$B$3:$B$1315, "&lt;=" &amp; FB$1, DataRegularSeason20242025!$E$3:$E$1315, $A14)</f>
        <v>55</v>
      </c>
      <c r="FC14">
        <f>SUMIFS(DataRegularSeason20242025!$AA$3:$AA$1315,DataRegularSeason20242025!$B$3:$B$1315, "&lt;=" &amp; FC$1, DataRegularSeason20242025!$D$3:$D$1315, $A14)+SUMIFS(DataRegularSeason20242025!$AB$3:$AB$1315,DataRegularSeason20242025!$B$3:$B$1315, "&lt;=" &amp; FC$1, DataRegularSeason20242025!$E$3:$E$1315, $A14)</f>
        <v>55</v>
      </c>
      <c r="FD14">
        <f>SUMIFS(DataRegularSeason20242025!$AA$3:$AA$1315,DataRegularSeason20242025!$B$3:$B$1315, "&lt;=" &amp; FD$1, DataRegularSeason20242025!$D$3:$D$1315, $A14)+SUMIFS(DataRegularSeason20242025!$AB$3:$AB$1315,DataRegularSeason20242025!$B$3:$B$1315, "&lt;=" &amp; FD$1, DataRegularSeason20242025!$E$3:$E$1315, $A14)</f>
        <v>55</v>
      </c>
      <c r="FE14">
        <f>SUMIFS(DataRegularSeason20242025!$AA$3:$AA$1315,DataRegularSeason20242025!$B$3:$B$1315, "&lt;=" &amp; FE$1, DataRegularSeason20242025!$D$3:$D$1315, $A14)+SUMIFS(DataRegularSeason20242025!$AB$3:$AB$1315,DataRegularSeason20242025!$B$3:$B$1315, "&lt;=" &amp; FE$1, DataRegularSeason20242025!$E$3:$E$1315, $A14)</f>
        <v>55</v>
      </c>
      <c r="FF14">
        <f>SUMIFS(DataRegularSeason20242025!$AA$3:$AA$1315,DataRegularSeason20242025!$B$3:$B$1315, "&lt;=" &amp; FF$1, DataRegularSeason20242025!$D$3:$D$1315, $A14)+SUMIFS(DataRegularSeason20242025!$AB$3:$AB$1315,DataRegularSeason20242025!$B$3:$B$1315, "&lt;=" &amp; FF$1, DataRegularSeason20242025!$E$3:$E$1315, $A14)</f>
        <v>55</v>
      </c>
      <c r="FG14">
        <f>SUMIFS(DataRegularSeason20242025!$AA$3:$AA$1315,DataRegularSeason20242025!$B$3:$B$1315, "&lt;=" &amp; FG$1, DataRegularSeason20242025!$D$3:$D$1315, $A14)+SUMIFS(DataRegularSeason20242025!$AB$3:$AB$1315,DataRegularSeason20242025!$B$3:$B$1315, "&lt;=" &amp; FG$1, DataRegularSeason20242025!$E$3:$E$1315, $A14)</f>
        <v>55</v>
      </c>
      <c r="FH14">
        <f>SUMIFS(DataRegularSeason20242025!$AA$3:$AA$1315,DataRegularSeason20242025!$B$3:$B$1315, "&lt;=" &amp; FH$1, DataRegularSeason20242025!$D$3:$D$1315, $A14)+SUMIFS(DataRegularSeason20242025!$AB$3:$AB$1315,DataRegularSeason20242025!$B$3:$B$1315, "&lt;=" &amp; FH$1, DataRegularSeason20242025!$E$3:$E$1315, $A14)</f>
        <v>55</v>
      </c>
      <c r="FI14">
        <f>SUMIFS(DataRegularSeason20242025!$AA$3:$AA$1315,DataRegularSeason20242025!$B$3:$B$1315, "&lt;=" &amp; FI$1, DataRegularSeason20242025!$D$3:$D$1315, $A14)+SUMIFS(DataRegularSeason20242025!$AB$3:$AB$1315,DataRegularSeason20242025!$B$3:$B$1315, "&lt;=" &amp; FI$1, DataRegularSeason20242025!$E$3:$E$1315, $A14)</f>
        <v>55</v>
      </c>
      <c r="FJ14">
        <f>SUMIFS(DataRegularSeason20242025!$AA$3:$AA$1315,DataRegularSeason20242025!$B$3:$B$1315, "&lt;=" &amp; FJ$1, DataRegularSeason20242025!$D$3:$D$1315, $A14)+SUMIFS(DataRegularSeason20242025!$AB$3:$AB$1315,DataRegularSeason20242025!$B$3:$B$1315, "&lt;=" &amp; FJ$1, DataRegularSeason20242025!$E$3:$E$1315, $A14)</f>
        <v>55</v>
      </c>
      <c r="FK14">
        <f>SUMIFS(DataRegularSeason20242025!$AA$3:$AA$1315,DataRegularSeason20242025!$B$3:$B$1315, "&lt;=" &amp; FK$1, DataRegularSeason20242025!$D$3:$D$1315, $A14)+SUMIFS(DataRegularSeason20242025!$AB$3:$AB$1315,DataRegularSeason20242025!$B$3:$B$1315, "&lt;=" &amp; FK$1, DataRegularSeason20242025!$E$3:$E$1315, $A14)</f>
        <v>55</v>
      </c>
      <c r="FL14">
        <f>SUMIFS(DataRegularSeason20242025!$AA$3:$AA$1315,DataRegularSeason20242025!$B$3:$B$1315, "&lt;=" &amp; FL$1, DataRegularSeason20242025!$D$3:$D$1315, $A14)+SUMIFS(DataRegularSeason20242025!$AB$3:$AB$1315,DataRegularSeason20242025!$B$3:$B$1315, "&lt;=" &amp; FL$1, DataRegularSeason20242025!$E$3:$E$1315, $A14)</f>
        <v>55</v>
      </c>
      <c r="FM14">
        <f>SUMIFS(DataRegularSeason20242025!$AA$3:$AA$1315,DataRegularSeason20242025!$B$3:$B$1315, "&lt;=" &amp; FM$1, DataRegularSeason20242025!$D$3:$D$1315, $A14)+SUMIFS(DataRegularSeason20242025!$AB$3:$AB$1315,DataRegularSeason20242025!$B$3:$B$1315, "&lt;=" &amp; FM$1, DataRegularSeason20242025!$E$3:$E$1315, $A14)</f>
        <v>55</v>
      </c>
      <c r="FN14">
        <f>SUMIFS(DataRegularSeason20242025!$AA$3:$AA$1315,DataRegularSeason20242025!$B$3:$B$1315, "&lt;=" &amp; FN$1, DataRegularSeason20242025!$D$3:$D$1315, $A14)+SUMIFS(DataRegularSeason20242025!$AB$3:$AB$1315,DataRegularSeason20242025!$B$3:$B$1315, "&lt;=" &amp; FN$1, DataRegularSeason20242025!$E$3:$E$1315, $A14)</f>
        <v>55</v>
      </c>
      <c r="FO14">
        <f>SUMIFS(DataRegularSeason20242025!$AA$3:$AA$1315,DataRegularSeason20242025!$B$3:$B$1315, "&lt;=" &amp; FO$1, DataRegularSeason20242025!$D$3:$D$1315, $A14)+SUMIFS(DataRegularSeason20242025!$AB$3:$AB$1315,DataRegularSeason20242025!$B$3:$B$1315, "&lt;=" &amp; FO$1, DataRegularSeason20242025!$E$3:$E$1315, $A14)</f>
        <v>55</v>
      </c>
      <c r="FP14">
        <f>SUMIFS(DataRegularSeason20242025!$AA$3:$AA$1315,DataRegularSeason20242025!$B$3:$B$1315, "&lt;=" &amp; FP$1, DataRegularSeason20242025!$D$3:$D$1315, $A14)+SUMIFS(DataRegularSeason20242025!$AB$3:$AB$1315,DataRegularSeason20242025!$B$3:$B$1315, "&lt;=" &amp; FP$1, DataRegularSeason20242025!$E$3:$E$1315, $A14)</f>
        <v>55</v>
      </c>
      <c r="FQ14">
        <f>SUMIFS(DataRegularSeason20242025!$AA$3:$AA$1315,DataRegularSeason20242025!$B$3:$B$1315, "&lt;=" &amp; FQ$1, DataRegularSeason20242025!$D$3:$D$1315, $A14)+SUMIFS(DataRegularSeason20242025!$AB$3:$AB$1315,DataRegularSeason20242025!$B$3:$B$1315, "&lt;=" &amp; FQ$1, DataRegularSeason20242025!$E$3:$E$1315, $A14)</f>
        <v>55</v>
      </c>
      <c r="FR14">
        <f>SUMIFS(DataRegularSeason20242025!$AA$3:$AA$1315,DataRegularSeason20242025!$B$3:$B$1315, "&lt;=" &amp; FR$1, DataRegularSeason20242025!$D$3:$D$1315, $A14)+SUMIFS(DataRegularSeason20242025!$AB$3:$AB$1315,DataRegularSeason20242025!$B$3:$B$1315, "&lt;=" &amp; FR$1, DataRegularSeason20242025!$E$3:$E$1315, $A14)</f>
        <v>55</v>
      </c>
      <c r="FS14">
        <f>SUMIFS(DataRegularSeason20242025!$AA$3:$AA$1315,DataRegularSeason20242025!$B$3:$B$1315, "&lt;=" &amp; FS$1, DataRegularSeason20242025!$D$3:$D$1315, $A14)+SUMIFS(DataRegularSeason20242025!$AB$3:$AB$1315,DataRegularSeason20242025!$B$3:$B$1315, "&lt;=" &amp; FS$1, DataRegularSeason20242025!$E$3:$E$1315, $A14)</f>
        <v>55</v>
      </c>
      <c r="FT14">
        <f>SUMIFS(DataRegularSeason20242025!$AA$3:$AA$1315,DataRegularSeason20242025!$B$3:$B$1315, "&lt;=" &amp; FT$1, DataRegularSeason20242025!$D$3:$D$1315, $A14)+SUMIFS(DataRegularSeason20242025!$AB$3:$AB$1315,DataRegularSeason20242025!$B$3:$B$1315, "&lt;=" &amp; FT$1, DataRegularSeason20242025!$E$3:$E$1315, $A14)</f>
        <v>55</v>
      </c>
      <c r="FU14">
        <f>SUMIFS(DataRegularSeason20242025!$AA$3:$AA$1315,DataRegularSeason20242025!$B$3:$B$1315, "&lt;=" &amp; FU$1, DataRegularSeason20242025!$D$3:$D$1315, $A14)+SUMIFS(DataRegularSeason20242025!$AB$3:$AB$1315,DataRegularSeason20242025!$B$3:$B$1315, "&lt;=" &amp; FU$1, DataRegularSeason20242025!$E$3:$E$1315, $A14)</f>
        <v>55</v>
      </c>
      <c r="FV14">
        <f>SUMIFS(DataRegularSeason20242025!$AA$3:$AA$1315,DataRegularSeason20242025!$B$3:$B$1315, "&lt;=" &amp; FV$1, DataRegularSeason20242025!$D$3:$D$1315, $A14)+SUMIFS(DataRegularSeason20242025!$AB$3:$AB$1315,DataRegularSeason20242025!$B$3:$B$1315, "&lt;=" &amp; FV$1, DataRegularSeason20242025!$E$3:$E$1315, $A14)</f>
        <v>55</v>
      </c>
      <c r="FW14">
        <f>SUMIFS(DataRegularSeason20242025!$AA$3:$AA$1315,DataRegularSeason20242025!$B$3:$B$1315, "&lt;=" &amp; FW$1, DataRegularSeason20242025!$D$3:$D$1315, $A14)+SUMIFS(DataRegularSeason20242025!$AB$3:$AB$1315,DataRegularSeason20242025!$B$3:$B$1315, "&lt;=" &amp; FW$1, DataRegularSeason20242025!$E$3:$E$1315, $A14)</f>
        <v>55</v>
      </c>
      <c r="FX14">
        <f>SUMIFS(DataRegularSeason20242025!$AA$3:$AA$1315,DataRegularSeason20242025!$B$3:$B$1315, "&lt;=" &amp; FX$1, DataRegularSeason20242025!$D$3:$D$1315, $A14)+SUMIFS(DataRegularSeason20242025!$AB$3:$AB$1315,DataRegularSeason20242025!$B$3:$B$1315, "&lt;=" &amp; FX$1, DataRegularSeason20242025!$E$3:$E$1315, $A14)</f>
        <v>55</v>
      </c>
      <c r="FY14">
        <f>SUMIFS(DataRegularSeason20242025!$AA$3:$AA$1315,DataRegularSeason20242025!$B$3:$B$1315, "&lt;=" &amp; FY$1, DataRegularSeason20242025!$D$3:$D$1315, $A14)+SUMIFS(DataRegularSeason20242025!$AB$3:$AB$1315,DataRegularSeason20242025!$B$3:$B$1315, "&lt;=" &amp; FY$1, DataRegularSeason20242025!$E$3:$E$1315, $A14)</f>
        <v>55</v>
      </c>
      <c r="FZ14">
        <f>SUMIFS(DataRegularSeason20242025!$AA$3:$AA$1315,DataRegularSeason20242025!$B$3:$B$1315, "&lt;=" &amp; FZ$1, DataRegularSeason20242025!$D$3:$D$1315, $A14)+SUMIFS(DataRegularSeason20242025!$AB$3:$AB$1315,DataRegularSeason20242025!$B$3:$B$1315, "&lt;=" &amp; FZ$1, DataRegularSeason20242025!$E$3:$E$1315, $A14)</f>
        <v>55</v>
      </c>
      <c r="GA14">
        <f>SUMIFS(DataRegularSeason20242025!$AA$3:$AA$1315,DataRegularSeason20242025!$B$3:$B$1315, "&lt;=" &amp; GA$1, DataRegularSeason20242025!$D$3:$D$1315, $A14)+SUMIFS(DataRegularSeason20242025!$AB$3:$AB$1315,DataRegularSeason20242025!$B$3:$B$1315, "&lt;=" &amp; GA$1, DataRegularSeason20242025!$E$3:$E$1315, $A14)</f>
        <v>55</v>
      </c>
      <c r="GB14">
        <f>SUMIFS(DataRegularSeason20242025!$AA$3:$AA$1315,DataRegularSeason20242025!$B$3:$B$1315, "&lt;=" &amp; GB$1, DataRegularSeason20242025!$D$3:$D$1315, $A14)+SUMIFS(DataRegularSeason20242025!$AB$3:$AB$1315,DataRegularSeason20242025!$B$3:$B$1315, "&lt;=" &amp; GB$1, DataRegularSeason20242025!$E$3:$E$1315, $A14)</f>
        <v>55</v>
      </c>
      <c r="GC14">
        <f>SUMIFS(DataRegularSeason20242025!$AA$3:$AA$1315,DataRegularSeason20242025!$B$3:$B$1315, "&lt;=" &amp; GC$1, DataRegularSeason20242025!$D$3:$D$1315, $A14)+SUMIFS(DataRegularSeason20242025!$AB$3:$AB$1315,DataRegularSeason20242025!$B$3:$B$1315, "&lt;=" &amp; GC$1, DataRegularSeason20242025!$E$3:$E$1315, $A14)</f>
        <v>55</v>
      </c>
      <c r="GD14">
        <f>SUMIFS(DataRegularSeason20242025!$AA$3:$AA$1315,DataRegularSeason20242025!$B$3:$B$1315, "&lt;=" &amp; GD$1, DataRegularSeason20242025!$D$3:$D$1315, $A14)+SUMIFS(DataRegularSeason20242025!$AB$3:$AB$1315,DataRegularSeason20242025!$B$3:$B$1315, "&lt;=" &amp; GD$1, DataRegularSeason20242025!$E$3:$E$1315, $A14)</f>
        <v>55</v>
      </c>
      <c r="GE14">
        <f>SUMIFS(DataRegularSeason20242025!$AA$3:$AA$1315,DataRegularSeason20242025!$B$3:$B$1315, "&lt;=" &amp; GE$1, DataRegularSeason20242025!$D$3:$D$1315, $A14)+SUMIFS(DataRegularSeason20242025!$AB$3:$AB$1315,DataRegularSeason20242025!$B$3:$B$1315, "&lt;=" &amp; GE$1, DataRegularSeason20242025!$E$3:$E$1315, $A14)</f>
        <v>55</v>
      </c>
      <c r="GF14">
        <f>SUMIFS(DataRegularSeason20242025!$AA$3:$AA$1315,DataRegularSeason20242025!$B$3:$B$1315, "&lt;=" &amp; GF$1, DataRegularSeason20242025!$D$3:$D$1315, $A14)+SUMIFS(DataRegularSeason20242025!$AB$3:$AB$1315,DataRegularSeason20242025!$B$3:$B$1315, "&lt;=" &amp; GF$1, DataRegularSeason20242025!$E$3:$E$1315, $A14)</f>
        <v>55</v>
      </c>
      <c r="GG14">
        <f>SUMIFS(DataRegularSeason20242025!$AA$3:$AA$1315,DataRegularSeason20242025!$B$3:$B$1315, "&lt;=" &amp; GG$1, DataRegularSeason20242025!$D$3:$D$1315, $A14)+SUMIFS(DataRegularSeason20242025!$AB$3:$AB$1315,DataRegularSeason20242025!$B$3:$B$1315, "&lt;=" &amp; GG$1, DataRegularSeason20242025!$E$3:$E$1315, $A14)</f>
        <v>55</v>
      </c>
      <c r="GH14">
        <f>SUMIFS(DataRegularSeason20242025!$AA$3:$AA$1315,DataRegularSeason20242025!$B$3:$B$1315, "&lt;=" &amp; GH$1, DataRegularSeason20242025!$D$3:$D$1315, $A14)+SUMIFS(DataRegularSeason20242025!$AB$3:$AB$1315,DataRegularSeason20242025!$B$3:$B$1315, "&lt;=" &amp; GH$1, DataRegularSeason20242025!$E$3:$E$1315, $A14)</f>
        <v>55</v>
      </c>
      <c r="GI14">
        <f>SUMIFS(DataRegularSeason20242025!$AA$3:$AA$1315,DataRegularSeason20242025!$B$3:$B$1315, "&lt;=" &amp; GI$1, DataRegularSeason20242025!$D$3:$D$1315, $A14)+SUMIFS(DataRegularSeason20242025!$AB$3:$AB$1315,DataRegularSeason20242025!$B$3:$B$1315, "&lt;=" &amp; GI$1, DataRegularSeason20242025!$E$3:$E$1315, $A14)</f>
        <v>55</v>
      </c>
      <c r="GJ14">
        <f>SUMIFS(DataRegularSeason20242025!$AA$3:$AA$1315,DataRegularSeason20242025!$B$3:$B$1315, "&lt;=" &amp; GJ$1, DataRegularSeason20242025!$D$3:$D$1315, $A14)+SUMIFS(DataRegularSeason20242025!$AB$3:$AB$1315,DataRegularSeason20242025!$B$3:$B$1315, "&lt;=" &amp; GJ$1, DataRegularSeason20242025!$E$3:$E$1315, $A14)</f>
        <v>55</v>
      </c>
      <c r="GK14">
        <f>SUMIFS(DataRegularSeason20242025!$AA$3:$AA$1315,DataRegularSeason20242025!$B$3:$B$1315, "&lt;=" &amp; GK$1, DataRegularSeason20242025!$D$3:$D$1315, $A14)+SUMIFS(DataRegularSeason20242025!$AB$3:$AB$1315,DataRegularSeason20242025!$B$3:$B$1315, "&lt;=" &amp; GK$1, DataRegularSeason20242025!$E$3:$E$1315, $A14)</f>
        <v>55</v>
      </c>
      <c r="GL14">
        <f>SUMIFS(DataRegularSeason20242025!$AA$3:$AA$1315,DataRegularSeason20242025!$B$3:$B$1315, "&lt;=" &amp; GL$1, DataRegularSeason20242025!$D$3:$D$1315, $A14)+SUMIFS(DataRegularSeason20242025!$AB$3:$AB$1315,DataRegularSeason20242025!$B$3:$B$1315, "&lt;=" &amp; GL$1, DataRegularSeason20242025!$E$3:$E$1315, $A14)</f>
        <v>55</v>
      </c>
      <c r="GM14">
        <f>SUMIFS(DataRegularSeason20242025!$AA$3:$AA$1315,DataRegularSeason20242025!$B$3:$B$1315, "&lt;=" &amp; GM$1, DataRegularSeason20242025!$D$3:$D$1315, $A14)+SUMIFS(DataRegularSeason20242025!$AB$3:$AB$1315,DataRegularSeason20242025!$B$3:$B$1315, "&lt;=" &amp; GM$1, DataRegularSeason20242025!$E$3:$E$1315, $A14)</f>
        <v>55</v>
      </c>
      <c r="GN14">
        <f>SUMIFS(DataRegularSeason20242025!$AA$3:$AA$1315,DataRegularSeason20242025!$B$3:$B$1315, "&lt;=" &amp; GN$1, DataRegularSeason20242025!$D$3:$D$1315, $A14)+SUMIFS(DataRegularSeason20242025!$AB$3:$AB$1315,DataRegularSeason20242025!$B$3:$B$1315, "&lt;=" &amp; GN$1, DataRegularSeason20242025!$E$3:$E$1315, $A14)</f>
        <v>55</v>
      </c>
      <c r="GO14">
        <f>SUMIFS(DataRegularSeason20242025!$AA$3:$AA$1315,DataRegularSeason20242025!$B$3:$B$1315, "&lt;=" &amp; GO$1, DataRegularSeason20242025!$D$3:$D$1315, $A14)+SUMIFS(DataRegularSeason20242025!$AB$3:$AB$1315,DataRegularSeason20242025!$B$3:$B$1315, "&lt;=" &amp; GO$1, DataRegularSeason20242025!$E$3:$E$1315, $A14)</f>
        <v>55</v>
      </c>
      <c r="GP14">
        <f>SUMIFS(DataRegularSeason20242025!$AA$3:$AA$1315,DataRegularSeason20242025!$B$3:$B$1315, "&lt;=" &amp; GP$1, DataRegularSeason20242025!$D$3:$D$1315, $A14)+SUMIFS(DataRegularSeason20242025!$AB$3:$AB$1315,DataRegularSeason20242025!$B$3:$B$1315, "&lt;=" &amp; GP$1, DataRegularSeason20242025!$E$3:$E$1315, $A14)</f>
        <v>55</v>
      </c>
      <c r="GQ14">
        <f>SUMIFS(DataRegularSeason20242025!$AA$3:$AA$1315,DataRegularSeason20242025!$B$3:$B$1315, "&lt;=" &amp; GQ$1, DataRegularSeason20242025!$D$3:$D$1315, $A14)+SUMIFS(DataRegularSeason20242025!$AB$3:$AB$1315,DataRegularSeason20242025!$B$3:$B$1315, "&lt;=" &amp; GQ$1, DataRegularSeason20242025!$E$3:$E$1315, $A14)</f>
        <v>55</v>
      </c>
      <c r="GR14">
        <f>SUMIFS(DataRegularSeason20242025!$AA$3:$AA$1315,DataRegularSeason20242025!$B$3:$B$1315, "&lt;=" &amp; GR$1, DataRegularSeason20242025!$D$3:$D$1315, $A14)+SUMIFS(DataRegularSeason20242025!$AB$3:$AB$1315,DataRegularSeason20242025!$B$3:$B$1315, "&lt;=" &amp; GR$1, DataRegularSeason20242025!$E$3:$E$1315, $A14)</f>
        <v>55</v>
      </c>
      <c r="GS14">
        <f>SUMIFS(DataRegularSeason20242025!$AA$3:$AA$1315,DataRegularSeason20242025!$B$3:$B$1315, "&lt;=" &amp; GS$1, DataRegularSeason20242025!$D$3:$D$1315, $A14)+SUMIFS(DataRegularSeason20242025!$AB$3:$AB$1315,DataRegularSeason20242025!$B$3:$B$1315, "&lt;=" &amp; GS$1, DataRegularSeason20242025!$E$3:$E$1315, $A14)</f>
        <v>55</v>
      </c>
      <c r="GT14">
        <f>SUMIFS(DataRegularSeason20242025!$AA$3:$AA$1315,DataRegularSeason20242025!$B$3:$B$1315, "&lt;=" &amp; GT$1, DataRegularSeason20242025!$D$3:$D$1315, $A14)+SUMIFS(DataRegularSeason20242025!$AB$3:$AB$1315,DataRegularSeason20242025!$B$3:$B$1315, "&lt;=" &amp; GT$1, DataRegularSeason20242025!$E$3:$E$1315, $A14)</f>
        <v>55</v>
      </c>
      <c r="GU14">
        <f>SUMIFS(DataRegularSeason20242025!$AA$3:$AA$1315,DataRegularSeason20242025!$B$3:$B$1315, "&lt;=" &amp; GU$1, DataRegularSeason20242025!$D$3:$D$1315, $A14)+SUMIFS(DataRegularSeason20242025!$AB$3:$AB$1315,DataRegularSeason20242025!$B$3:$B$1315, "&lt;=" &amp; GU$1, DataRegularSeason20242025!$E$3:$E$1315, $A14)</f>
        <v>55</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45</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52</v>
      </c>
      <c r="DY16">
        <f>SUMIFS(DataRegularSeason20242025!$AA$3:$AA$1315,DataRegularSeason20242025!$B$3:$B$1315, "&lt;=" &amp; DY$1, DataRegularSeason20242025!$D$3:$D$1315, $A16)+SUMIFS(DataRegularSeason20242025!$AB$3:$AB$1315,DataRegularSeason20242025!$B$3:$B$1315, "&lt;=" &amp; DY$1, DataRegularSeason20242025!$E$3:$E$1315, $A16)</f>
        <v>52</v>
      </c>
      <c r="DZ16">
        <f>SUMIFS(DataRegularSeason20242025!$AA$3:$AA$1315,DataRegularSeason20242025!$B$3:$B$1315, "&lt;=" &amp; DZ$1, DataRegularSeason20242025!$D$3:$D$1315, $A16)+SUMIFS(DataRegularSeason20242025!$AB$3:$AB$1315,DataRegularSeason20242025!$B$3:$B$1315, "&lt;=" &amp; DZ$1, DataRegularSeason20242025!$E$3:$E$1315, $A16)</f>
        <v>52</v>
      </c>
      <c r="EA16">
        <f>SUMIFS(DataRegularSeason20242025!$AA$3:$AA$1315,DataRegularSeason20242025!$B$3:$B$1315, "&lt;=" &amp; EA$1, DataRegularSeason20242025!$D$3:$D$1315, $A16)+SUMIFS(DataRegularSeason20242025!$AB$3:$AB$1315,DataRegularSeason20242025!$B$3:$B$1315, "&lt;=" &amp; EA$1, DataRegularSeason20242025!$E$3:$E$1315, $A16)</f>
        <v>52</v>
      </c>
      <c r="EB16">
        <f>SUMIFS(DataRegularSeason20242025!$AA$3:$AA$1315,DataRegularSeason20242025!$B$3:$B$1315, "&lt;=" &amp; EB$1, DataRegularSeason20242025!$D$3:$D$1315, $A16)+SUMIFS(DataRegularSeason20242025!$AB$3:$AB$1315,DataRegularSeason20242025!$B$3:$B$1315, "&lt;=" &amp; EB$1, DataRegularSeason20242025!$E$3:$E$1315, $A16)</f>
        <v>52</v>
      </c>
      <c r="EC16">
        <f>SUMIFS(DataRegularSeason20242025!$AA$3:$AA$1315,DataRegularSeason20242025!$B$3:$B$1315, "&lt;=" &amp; EC$1, DataRegularSeason20242025!$D$3:$D$1315, $A16)+SUMIFS(DataRegularSeason20242025!$AB$3:$AB$1315,DataRegularSeason20242025!$B$3:$B$1315, "&lt;=" &amp; EC$1, DataRegularSeason20242025!$E$3:$E$1315, $A16)</f>
        <v>52</v>
      </c>
      <c r="ED16">
        <f>SUMIFS(DataRegularSeason20242025!$AA$3:$AA$1315,DataRegularSeason20242025!$B$3:$B$1315, "&lt;=" &amp; ED$1, DataRegularSeason20242025!$D$3:$D$1315, $A16)+SUMIFS(DataRegularSeason20242025!$AB$3:$AB$1315,DataRegularSeason20242025!$B$3:$B$1315, "&lt;=" &amp; ED$1, DataRegularSeason20242025!$E$3:$E$1315, $A16)</f>
        <v>52</v>
      </c>
      <c r="EE16">
        <f>SUMIFS(DataRegularSeason20242025!$AA$3:$AA$1315,DataRegularSeason20242025!$B$3:$B$1315, "&lt;=" &amp; EE$1, DataRegularSeason20242025!$D$3:$D$1315, $A16)+SUMIFS(DataRegularSeason20242025!$AB$3:$AB$1315,DataRegularSeason20242025!$B$3:$B$1315, "&lt;=" &amp; EE$1, DataRegularSeason20242025!$E$3:$E$1315, $A16)</f>
        <v>52</v>
      </c>
      <c r="EF16">
        <f>SUMIFS(DataRegularSeason20242025!$AA$3:$AA$1315,DataRegularSeason20242025!$B$3:$B$1315, "&lt;=" &amp; EF$1, DataRegularSeason20242025!$D$3:$D$1315, $A16)+SUMIFS(DataRegularSeason20242025!$AB$3:$AB$1315,DataRegularSeason20242025!$B$3:$B$1315, "&lt;=" &amp; EF$1, DataRegularSeason20242025!$E$3:$E$1315, $A16)</f>
        <v>52</v>
      </c>
      <c r="EG16">
        <f>SUMIFS(DataRegularSeason20242025!$AA$3:$AA$1315,DataRegularSeason20242025!$B$3:$B$1315, "&lt;=" &amp; EG$1, DataRegularSeason20242025!$D$3:$D$1315, $A16)+SUMIFS(DataRegularSeason20242025!$AB$3:$AB$1315,DataRegularSeason20242025!$B$3:$B$1315, "&lt;=" &amp; EG$1, DataRegularSeason20242025!$E$3:$E$1315, $A16)</f>
        <v>52</v>
      </c>
      <c r="EH16">
        <f>SUMIFS(DataRegularSeason20242025!$AA$3:$AA$1315,DataRegularSeason20242025!$B$3:$B$1315, "&lt;=" &amp; EH$1, DataRegularSeason20242025!$D$3:$D$1315, $A16)+SUMIFS(DataRegularSeason20242025!$AB$3:$AB$1315,DataRegularSeason20242025!$B$3:$B$1315, "&lt;=" &amp; EH$1, DataRegularSeason20242025!$E$3:$E$1315, $A16)</f>
        <v>52</v>
      </c>
      <c r="EI16">
        <f>SUMIFS(DataRegularSeason20242025!$AA$3:$AA$1315,DataRegularSeason20242025!$B$3:$B$1315, "&lt;=" &amp; EI$1, DataRegularSeason20242025!$D$3:$D$1315, $A16)+SUMIFS(DataRegularSeason20242025!$AB$3:$AB$1315,DataRegularSeason20242025!$B$3:$B$1315, "&lt;=" &amp; EI$1, DataRegularSeason20242025!$E$3:$E$1315, $A16)</f>
        <v>52</v>
      </c>
      <c r="EJ16">
        <f>SUMIFS(DataRegularSeason20242025!$AA$3:$AA$1315,DataRegularSeason20242025!$B$3:$B$1315, "&lt;=" &amp; EJ$1, DataRegularSeason20242025!$D$3:$D$1315, $A16)+SUMIFS(DataRegularSeason20242025!$AB$3:$AB$1315,DataRegularSeason20242025!$B$3:$B$1315, "&lt;=" &amp; EJ$1, DataRegularSeason20242025!$E$3:$E$1315, $A16)</f>
        <v>52</v>
      </c>
      <c r="EK16">
        <f>SUMIFS(DataRegularSeason20242025!$AA$3:$AA$1315,DataRegularSeason20242025!$B$3:$B$1315, "&lt;=" &amp; EK$1, DataRegularSeason20242025!$D$3:$D$1315, $A16)+SUMIFS(DataRegularSeason20242025!$AB$3:$AB$1315,DataRegularSeason20242025!$B$3:$B$1315, "&lt;=" &amp; EK$1, DataRegularSeason20242025!$E$3:$E$1315, $A16)</f>
        <v>52</v>
      </c>
      <c r="EL16">
        <f>SUMIFS(DataRegularSeason20242025!$AA$3:$AA$1315,DataRegularSeason20242025!$B$3:$B$1315, "&lt;=" &amp; EL$1, DataRegularSeason20242025!$D$3:$D$1315, $A16)+SUMIFS(DataRegularSeason20242025!$AB$3:$AB$1315,DataRegularSeason20242025!$B$3:$B$1315, "&lt;=" &amp; EL$1, DataRegularSeason20242025!$E$3:$E$1315, $A16)</f>
        <v>52</v>
      </c>
      <c r="EM16">
        <f>SUMIFS(DataRegularSeason20242025!$AA$3:$AA$1315,DataRegularSeason20242025!$B$3:$B$1315, "&lt;=" &amp; EM$1, DataRegularSeason20242025!$D$3:$D$1315, $A16)+SUMIFS(DataRegularSeason20242025!$AB$3:$AB$1315,DataRegularSeason20242025!$B$3:$B$1315, "&lt;=" &amp; EM$1, DataRegularSeason20242025!$E$3:$E$1315, $A16)</f>
        <v>52</v>
      </c>
      <c r="EN16">
        <f>SUMIFS(DataRegularSeason20242025!$AA$3:$AA$1315,DataRegularSeason20242025!$B$3:$B$1315, "&lt;=" &amp; EN$1, DataRegularSeason20242025!$D$3:$D$1315, $A16)+SUMIFS(DataRegularSeason20242025!$AB$3:$AB$1315,DataRegularSeason20242025!$B$3:$B$1315, "&lt;=" &amp; EN$1, DataRegularSeason20242025!$E$3:$E$1315, $A16)</f>
        <v>52</v>
      </c>
      <c r="EO16">
        <f>SUMIFS(DataRegularSeason20242025!$AA$3:$AA$1315,DataRegularSeason20242025!$B$3:$B$1315, "&lt;=" &amp; EO$1, DataRegularSeason20242025!$D$3:$D$1315, $A16)+SUMIFS(DataRegularSeason20242025!$AB$3:$AB$1315,DataRegularSeason20242025!$B$3:$B$1315, "&lt;=" &amp; EO$1, DataRegularSeason20242025!$E$3:$E$1315, $A16)</f>
        <v>52</v>
      </c>
      <c r="EP16">
        <f>SUMIFS(DataRegularSeason20242025!$AA$3:$AA$1315,DataRegularSeason20242025!$B$3:$B$1315, "&lt;=" &amp; EP$1, DataRegularSeason20242025!$D$3:$D$1315, $A16)+SUMIFS(DataRegularSeason20242025!$AB$3:$AB$1315,DataRegularSeason20242025!$B$3:$B$1315, "&lt;=" &amp; EP$1, DataRegularSeason20242025!$E$3:$E$1315, $A16)</f>
        <v>52</v>
      </c>
      <c r="EQ16">
        <f>SUMIFS(DataRegularSeason20242025!$AA$3:$AA$1315,DataRegularSeason20242025!$B$3:$B$1315, "&lt;=" &amp; EQ$1, DataRegularSeason20242025!$D$3:$D$1315, $A16)+SUMIFS(DataRegularSeason20242025!$AB$3:$AB$1315,DataRegularSeason20242025!$B$3:$B$1315, "&lt;=" &amp; EQ$1, DataRegularSeason20242025!$E$3:$E$1315, $A16)</f>
        <v>52</v>
      </c>
      <c r="ER16">
        <f>SUMIFS(DataRegularSeason20242025!$AA$3:$AA$1315,DataRegularSeason20242025!$B$3:$B$1315, "&lt;=" &amp; ER$1, DataRegularSeason20242025!$D$3:$D$1315, $A16)+SUMIFS(DataRegularSeason20242025!$AB$3:$AB$1315,DataRegularSeason20242025!$B$3:$B$1315, "&lt;=" &amp; ER$1, DataRegularSeason20242025!$E$3:$E$1315, $A16)</f>
        <v>52</v>
      </c>
      <c r="ES16">
        <f>SUMIFS(DataRegularSeason20242025!$AA$3:$AA$1315,DataRegularSeason20242025!$B$3:$B$1315, "&lt;=" &amp; ES$1, DataRegularSeason20242025!$D$3:$D$1315, $A16)+SUMIFS(DataRegularSeason20242025!$AB$3:$AB$1315,DataRegularSeason20242025!$B$3:$B$1315, "&lt;=" &amp; ES$1, DataRegularSeason20242025!$E$3:$E$1315, $A16)</f>
        <v>52</v>
      </c>
      <c r="ET16">
        <f>SUMIFS(DataRegularSeason20242025!$AA$3:$AA$1315,DataRegularSeason20242025!$B$3:$B$1315, "&lt;=" &amp; ET$1, DataRegularSeason20242025!$D$3:$D$1315, $A16)+SUMIFS(DataRegularSeason20242025!$AB$3:$AB$1315,DataRegularSeason20242025!$B$3:$B$1315, "&lt;=" &amp; ET$1, DataRegularSeason20242025!$E$3:$E$1315, $A16)</f>
        <v>52</v>
      </c>
      <c r="EU16">
        <f>SUMIFS(DataRegularSeason20242025!$AA$3:$AA$1315,DataRegularSeason20242025!$B$3:$B$1315, "&lt;=" &amp; EU$1, DataRegularSeason20242025!$D$3:$D$1315, $A16)+SUMIFS(DataRegularSeason20242025!$AB$3:$AB$1315,DataRegularSeason20242025!$B$3:$B$1315, "&lt;=" &amp; EU$1, DataRegularSeason20242025!$E$3:$E$1315, $A16)</f>
        <v>52</v>
      </c>
      <c r="EV16">
        <f>SUMIFS(DataRegularSeason20242025!$AA$3:$AA$1315,DataRegularSeason20242025!$B$3:$B$1315, "&lt;=" &amp; EV$1, DataRegularSeason20242025!$D$3:$D$1315, $A16)+SUMIFS(DataRegularSeason20242025!$AB$3:$AB$1315,DataRegularSeason20242025!$B$3:$B$1315, "&lt;=" &amp; EV$1, DataRegularSeason20242025!$E$3:$E$1315, $A16)</f>
        <v>52</v>
      </c>
      <c r="EW16">
        <f>SUMIFS(DataRegularSeason20242025!$AA$3:$AA$1315,DataRegularSeason20242025!$B$3:$B$1315, "&lt;=" &amp; EW$1, DataRegularSeason20242025!$D$3:$D$1315, $A16)+SUMIFS(DataRegularSeason20242025!$AB$3:$AB$1315,DataRegularSeason20242025!$B$3:$B$1315, "&lt;=" &amp; EW$1, DataRegularSeason20242025!$E$3:$E$1315, $A16)</f>
        <v>52</v>
      </c>
      <c r="EX16">
        <f>SUMIFS(DataRegularSeason20242025!$AA$3:$AA$1315,DataRegularSeason20242025!$B$3:$B$1315, "&lt;=" &amp; EX$1, DataRegularSeason20242025!$D$3:$D$1315, $A16)+SUMIFS(DataRegularSeason20242025!$AB$3:$AB$1315,DataRegularSeason20242025!$B$3:$B$1315, "&lt;=" &amp; EX$1, DataRegularSeason20242025!$E$3:$E$1315, $A16)</f>
        <v>52</v>
      </c>
      <c r="EY16">
        <f>SUMIFS(DataRegularSeason20242025!$AA$3:$AA$1315,DataRegularSeason20242025!$B$3:$B$1315, "&lt;=" &amp; EY$1, DataRegularSeason20242025!$D$3:$D$1315, $A16)+SUMIFS(DataRegularSeason20242025!$AB$3:$AB$1315,DataRegularSeason20242025!$B$3:$B$1315, "&lt;=" &amp; EY$1, DataRegularSeason20242025!$E$3:$E$1315, $A16)</f>
        <v>52</v>
      </c>
      <c r="EZ16">
        <f>SUMIFS(DataRegularSeason20242025!$AA$3:$AA$1315,DataRegularSeason20242025!$B$3:$B$1315, "&lt;=" &amp; EZ$1, DataRegularSeason20242025!$D$3:$D$1315, $A16)+SUMIFS(DataRegularSeason20242025!$AB$3:$AB$1315,DataRegularSeason20242025!$B$3:$B$1315, "&lt;=" &amp; EZ$1, DataRegularSeason20242025!$E$3:$E$1315, $A16)</f>
        <v>52</v>
      </c>
      <c r="FA16">
        <f>SUMIFS(DataRegularSeason20242025!$AA$3:$AA$1315,DataRegularSeason20242025!$B$3:$B$1315, "&lt;=" &amp; FA$1, DataRegularSeason20242025!$D$3:$D$1315, $A16)+SUMIFS(DataRegularSeason20242025!$AB$3:$AB$1315,DataRegularSeason20242025!$B$3:$B$1315, "&lt;=" &amp; FA$1, DataRegularSeason20242025!$E$3:$E$1315, $A16)</f>
        <v>52</v>
      </c>
      <c r="FB16">
        <f>SUMIFS(DataRegularSeason20242025!$AA$3:$AA$1315,DataRegularSeason20242025!$B$3:$B$1315, "&lt;=" &amp; FB$1, DataRegularSeason20242025!$D$3:$D$1315, $A16)+SUMIFS(DataRegularSeason20242025!$AB$3:$AB$1315,DataRegularSeason20242025!$B$3:$B$1315, "&lt;=" &amp; FB$1, DataRegularSeason20242025!$E$3:$E$1315, $A16)</f>
        <v>52</v>
      </c>
      <c r="FC16">
        <f>SUMIFS(DataRegularSeason20242025!$AA$3:$AA$1315,DataRegularSeason20242025!$B$3:$B$1315, "&lt;=" &amp; FC$1, DataRegularSeason20242025!$D$3:$D$1315, $A16)+SUMIFS(DataRegularSeason20242025!$AB$3:$AB$1315,DataRegularSeason20242025!$B$3:$B$1315, "&lt;=" &amp; FC$1, DataRegularSeason20242025!$E$3:$E$1315, $A16)</f>
        <v>52</v>
      </c>
      <c r="FD16">
        <f>SUMIFS(DataRegularSeason20242025!$AA$3:$AA$1315,DataRegularSeason20242025!$B$3:$B$1315, "&lt;=" &amp; FD$1, DataRegularSeason20242025!$D$3:$D$1315, $A16)+SUMIFS(DataRegularSeason20242025!$AB$3:$AB$1315,DataRegularSeason20242025!$B$3:$B$1315, "&lt;=" &amp; FD$1, DataRegularSeason20242025!$E$3:$E$1315, $A16)</f>
        <v>52</v>
      </c>
      <c r="FE16">
        <f>SUMIFS(DataRegularSeason20242025!$AA$3:$AA$1315,DataRegularSeason20242025!$B$3:$B$1315, "&lt;=" &amp; FE$1, DataRegularSeason20242025!$D$3:$D$1315, $A16)+SUMIFS(DataRegularSeason20242025!$AB$3:$AB$1315,DataRegularSeason20242025!$B$3:$B$1315, "&lt;=" &amp; FE$1, DataRegularSeason20242025!$E$3:$E$1315, $A16)</f>
        <v>52</v>
      </c>
      <c r="FF16">
        <f>SUMIFS(DataRegularSeason20242025!$AA$3:$AA$1315,DataRegularSeason20242025!$B$3:$B$1315, "&lt;=" &amp; FF$1, DataRegularSeason20242025!$D$3:$D$1315, $A16)+SUMIFS(DataRegularSeason20242025!$AB$3:$AB$1315,DataRegularSeason20242025!$B$3:$B$1315, "&lt;=" &amp; FF$1, DataRegularSeason20242025!$E$3:$E$1315, $A16)</f>
        <v>52</v>
      </c>
      <c r="FG16">
        <f>SUMIFS(DataRegularSeason20242025!$AA$3:$AA$1315,DataRegularSeason20242025!$B$3:$B$1315, "&lt;=" &amp; FG$1, DataRegularSeason20242025!$D$3:$D$1315, $A16)+SUMIFS(DataRegularSeason20242025!$AB$3:$AB$1315,DataRegularSeason20242025!$B$3:$B$1315, "&lt;=" &amp; FG$1, DataRegularSeason20242025!$E$3:$E$1315, $A16)</f>
        <v>52</v>
      </c>
      <c r="FH16">
        <f>SUMIFS(DataRegularSeason20242025!$AA$3:$AA$1315,DataRegularSeason20242025!$B$3:$B$1315, "&lt;=" &amp; FH$1, DataRegularSeason20242025!$D$3:$D$1315, $A16)+SUMIFS(DataRegularSeason20242025!$AB$3:$AB$1315,DataRegularSeason20242025!$B$3:$B$1315, "&lt;=" &amp; FH$1, DataRegularSeason20242025!$E$3:$E$1315, $A16)</f>
        <v>52</v>
      </c>
      <c r="FI16">
        <f>SUMIFS(DataRegularSeason20242025!$AA$3:$AA$1315,DataRegularSeason20242025!$B$3:$B$1315, "&lt;=" &amp; FI$1, DataRegularSeason20242025!$D$3:$D$1315, $A16)+SUMIFS(DataRegularSeason20242025!$AB$3:$AB$1315,DataRegularSeason20242025!$B$3:$B$1315, "&lt;=" &amp; FI$1, DataRegularSeason20242025!$E$3:$E$1315, $A16)</f>
        <v>52</v>
      </c>
      <c r="FJ16">
        <f>SUMIFS(DataRegularSeason20242025!$AA$3:$AA$1315,DataRegularSeason20242025!$B$3:$B$1315, "&lt;=" &amp; FJ$1, DataRegularSeason20242025!$D$3:$D$1315, $A16)+SUMIFS(DataRegularSeason20242025!$AB$3:$AB$1315,DataRegularSeason20242025!$B$3:$B$1315, "&lt;=" &amp; FJ$1, DataRegularSeason20242025!$E$3:$E$1315, $A16)</f>
        <v>52</v>
      </c>
      <c r="FK16">
        <f>SUMIFS(DataRegularSeason20242025!$AA$3:$AA$1315,DataRegularSeason20242025!$B$3:$B$1315, "&lt;=" &amp; FK$1, DataRegularSeason20242025!$D$3:$D$1315, $A16)+SUMIFS(DataRegularSeason20242025!$AB$3:$AB$1315,DataRegularSeason20242025!$B$3:$B$1315, "&lt;=" &amp; FK$1, DataRegularSeason20242025!$E$3:$E$1315, $A16)</f>
        <v>52</v>
      </c>
      <c r="FL16">
        <f>SUMIFS(DataRegularSeason20242025!$AA$3:$AA$1315,DataRegularSeason20242025!$B$3:$B$1315, "&lt;=" &amp; FL$1, DataRegularSeason20242025!$D$3:$D$1315, $A16)+SUMIFS(DataRegularSeason20242025!$AB$3:$AB$1315,DataRegularSeason20242025!$B$3:$B$1315, "&lt;=" &amp; FL$1, DataRegularSeason20242025!$E$3:$E$1315, $A16)</f>
        <v>52</v>
      </c>
      <c r="FM16">
        <f>SUMIFS(DataRegularSeason20242025!$AA$3:$AA$1315,DataRegularSeason20242025!$B$3:$B$1315, "&lt;=" &amp; FM$1, DataRegularSeason20242025!$D$3:$D$1315, $A16)+SUMIFS(DataRegularSeason20242025!$AB$3:$AB$1315,DataRegularSeason20242025!$B$3:$B$1315, "&lt;=" &amp; FM$1, DataRegularSeason20242025!$E$3:$E$1315, $A16)</f>
        <v>52</v>
      </c>
      <c r="FN16">
        <f>SUMIFS(DataRegularSeason20242025!$AA$3:$AA$1315,DataRegularSeason20242025!$B$3:$B$1315, "&lt;=" &amp; FN$1, DataRegularSeason20242025!$D$3:$D$1315, $A16)+SUMIFS(DataRegularSeason20242025!$AB$3:$AB$1315,DataRegularSeason20242025!$B$3:$B$1315, "&lt;=" &amp; FN$1, DataRegularSeason20242025!$E$3:$E$1315, $A16)</f>
        <v>52</v>
      </c>
      <c r="FO16">
        <f>SUMIFS(DataRegularSeason20242025!$AA$3:$AA$1315,DataRegularSeason20242025!$B$3:$B$1315, "&lt;=" &amp; FO$1, DataRegularSeason20242025!$D$3:$D$1315, $A16)+SUMIFS(DataRegularSeason20242025!$AB$3:$AB$1315,DataRegularSeason20242025!$B$3:$B$1315, "&lt;=" &amp; FO$1, DataRegularSeason20242025!$E$3:$E$1315, $A16)</f>
        <v>52</v>
      </c>
      <c r="FP16">
        <f>SUMIFS(DataRegularSeason20242025!$AA$3:$AA$1315,DataRegularSeason20242025!$B$3:$B$1315, "&lt;=" &amp; FP$1, DataRegularSeason20242025!$D$3:$D$1315, $A16)+SUMIFS(DataRegularSeason20242025!$AB$3:$AB$1315,DataRegularSeason20242025!$B$3:$B$1315, "&lt;=" &amp; FP$1, DataRegularSeason20242025!$E$3:$E$1315, $A16)</f>
        <v>52</v>
      </c>
      <c r="FQ16">
        <f>SUMIFS(DataRegularSeason20242025!$AA$3:$AA$1315,DataRegularSeason20242025!$B$3:$B$1315, "&lt;=" &amp; FQ$1, DataRegularSeason20242025!$D$3:$D$1315, $A16)+SUMIFS(DataRegularSeason20242025!$AB$3:$AB$1315,DataRegularSeason20242025!$B$3:$B$1315, "&lt;=" &amp; FQ$1, DataRegularSeason20242025!$E$3:$E$1315, $A16)</f>
        <v>52</v>
      </c>
      <c r="FR16">
        <f>SUMIFS(DataRegularSeason20242025!$AA$3:$AA$1315,DataRegularSeason20242025!$B$3:$B$1315, "&lt;=" &amp; FR$1, DataRegularSeason20242025!$D$3:$D$1315, $A16)+SUMIFS(DataRegularSeason20242025!$AB$3:$AB$1315,DataRegularSeason20242025!$B$3:$B$1315, "&lt;=" &amp; FR$1, DataRegularSeason20242025!$E$3:$E$1315, $A16)</f>
        <v>52</v>
      </c>
      <c r="FS16">
        <f>SUMIFS(DataRegularSeason20242025!$AA$3:$AA$1315,DataRegularSeason20242025!$B$3:$B$1315, "&lt;=" &amp; FS$1, DataRegularSeason20242025!$D$3:$D$1315, $A16)+SUMIFS(DataRegularSeason20242025!$AB$3:$AB$1315,DataRegularSeason20242025!$B$3:$B$1315, "&lt;=" &amp; FS$1, DataRegularSeason20242025!$E$3:$E$1315, $A16)</f>
        <v>52</v>
      </c>
      <c r="FT16">
        <f>SUMIFS(DataRegularSeason20242025!$AA$3:$AA$1315,DataRegularSeason20242025!$B$3:$B$1315, "&lt;=" &amp; FT$1, DataRegularSeason20242025!$D$3:$D$1315, $A16)+SUMIFS(DataRegularSeason20242025!$AB$3:$AB$1315,DataRegularSeason20242025!$B$3:$B$1315, "&lt;=" &amp; FT$1, DataRegularSeason20242025!$E$3:$E$1315, $A16)</f>
        <v>52</v>
      </c>
      <c r="FU16">
        <f>SUMIFS(DataRegularSeason20242025!$AA$3:$AA$1315,DataRegularSeason20242025!$B$3:$B$1315, "&lt;=" &amp; FU$1, DataRegularSeason20242025!$D$3:$D$1315, $A16)+SUMIFS(DataRegularSeason20242025!$AB$3:$AB$1315,DataRegularSeason20242025!$B$3:$B$1315, "&lt;=" &amp; FU$1, DataRegularSeason20242025!$E$3:$E$1315, $A16)</f>
        <v>52</v>
      </c>
      <c r="FV16">
        <f>SUMIFS(DataRegularSeason20242025!$AA$3:$AA$1315,DataRegularSeason20242025!$B$3:$B$1315, "&lt;=" &amp; FV$1, DataRegularSeason20242025!$D$3:$D$1315, $A16)+SUMIFS(DataRegularSeason20242025!$AB$3:$AB$1315,DataRegularSeason20242025!$B$3:$B$1315, "&lt;=" &amp; FV$1, DataRegularSeason20242025!$E$3:$E$1315, $A16)</f>
        <v>52</v>
      </c>
      <c r="FW16">
        <f>SUMIFS(DataRegularSeason20242025!$AA$3:$AA$1315,DataRegularSeason20242025!$B$3:$B$1315, "&lt;=" &amp; FW$1, DataRegularSeason20242025!$D$3:$D$1315, $A16)+SUMIFS(DataRegularSeason20242025!$AB$3:$AB$1315,DataRegularSeason20242025!$B$3:$B$1315, "&lt;=" &amp; FW$1, DataRegularSeason20242025!$E$3:$E$1315, $A16)</f>
        <v>52</v>
      </c>
      <c r="FX16">
        <f>SUMIFS(DataRegularSeason20242025!$AA$3:$AA$1315,DataRegularSeason20242025!$B$3:$B$1315, "&lt;=" &amp; FX$1, DataRegularSeason20242025!$D$3:$D$1315, $A16)+SUMIFS(DataRegularSeason20242025!$AB$3:$AB$1315,DataRegularSeason20242025!$B$3:$B$1315, "&lt;=" &amp; FX$1, DataRegularSeason20242025!$E$3:$E$1315, $A16)</f>
        <v>52</v>
      </c>
      <c r="FY16">
        <f>SUMIFS(DataRegularSeason20242025!$AA$3:$AA$1315,DataRegularSeason20242025!$B$3:$B$1315, "&lt;=" &amp; FY$1, DataRegularSeason20242025!$D$3:$D$1315, $A16)+SUMIFS(DataRegularSeason20242025!$AB$3:$AB$1315,DataRegularSeason20242025!$B$3:$B$1315, "&lt;=" &amp; FY$1, DataRegularSeason20242025!$E$3:$E$1315, $A16)</f>
        <v>52</v>
      </c>
      <c r="FZ16">
        <f>SUMIFS(DataRegularSeason20242025!$AA$3:$AA$1315,DataRegularSeason20242025!$B$3:$B$1315, "&lt;=" &amp; FZ$1, DataRegularSeason20242025!$D$3:$D$1315, $A16)+SUMIFS(DataRegularSeason20242025!$AB$3:$AB$1315,DataRegularSeason20242025!$B$3:$B$1315, "&lt;=" &amp; FZ$1, DataRegularSeason20242025!$E$3:$E$1315, $A16)</f>
        <v>52</v>
      </c>
      <c r="GA16">
        <f>SUMIFS(DataRegularSeason20242025!$AA$3:$AA$1315,DataRegularSeason20242025!$B$3:$B$1315, "&lt;=" &amp; GA$1, DataRegularSeason20242025!$D$3:$D$1315, $A16)+SUMIFS(DataRegularSeason20242025!$AB$3:$AB$1315,DataRegularSeason20242025!$B$3:$B$1315, "&lt;=" &amp; GA$1, DataRegularSeason20242025!$E$3:$E$1315, $A16)</f>
        <v>52</v>
      </c>
      <c r="GB16">
        <f>SUMIFS(DataRegularSeason20242025!$AA$3:$AA$1315,DataRegularSeason20242025!$B$3:$B$1315, "&lt;=" &amp; GB$1, DataRegularSeason20242025!$D$3:$D$1315, $A16)+SUMIFS(DataRegularSeason20242025!$AB$3:$AB$1315,DataRegularSeason20242025!$B$3:$B$1315, "&lt;=" &amp; GB$1, DataRegularSeason20242025!$E$3:$E$1315, $A16)</f>
        <v>52</v>
      </c>
      <c r="GC16">
        <f>SUMIFS(DataRegularSeason20242025!$AA$3:$AA$1315,DataRegularSeason20242025!$B$3:$B$1315, "&lt;=" &amp; GC$1, DataRegularSeason20242025!$D$3:$D$1315, $A16)+SUMIFS(DataRegularSeason20242025!$AB$3:$AB$1315,DataRegularSeason20242025!$B$3:$B$1315, "&lt;=" &amp; GC$1, DataRegularSeason20242025!$E$3:$E$1315, $A16)</f>
        <v>52</v>
      </c>
      <c r="GD16">
        <f>SUMIFS(DataRegularSeason20242025!$AA$3:$AA$1315,DataRegularSeason20242025!$B$3:$B$1315, "&lt;=" &amp; GD$1, DataRegularSeason20242025!$D$3:$D$1315, $A16)+SUMIFS(DataRegularSeason20242025!$AB$3:$AB$1315,DataRegularSeason20242025!$B$3:$B$1315, "&lt;=" &amp; GD$1, DataRegularSeason20242025!$E$3:$E$1315, $A16)</f>
        <v>52</v>
      </c>
      <c r="GE16">
        <f>SUMIFS(DataRegularSeason20242025!$AA$3:$AA$1315,DataRegularSeason20242025!$B$3:$B$1315, "&lt;=" &amp; GE$1, DataRegularSeason20242025!$D$3:$D$1315, $A16)+SUMIFS(DataRegularSeason20242025!$AB$3:$AB$1315,DataRegularSeason20242025!$B$3:$B$1315, "&lt;=" &amp; GE$1, DataRegularSeason20242025!$E$3:$E$1315, $A16)</f>
        <v>52</v>
      </c>
      <c r="GF16">
        <f>SUMIFS(DataRegularSeason20242025!$AA$3:$AA$1315,DataRegularSeason20242025!$B$3:$B$1315, "&lt;=" &amp; GF$1, DataRegularSeason20242025!$D$3:$D$1315, $A16)+SUMIFS(DataRegularSeason20242025!$AB$3:$AB$1315,DataRegularSeason20242025!$B$3:$B$1315, "&lt;=" &amp; GF$1, DataRegularSeason20242025!$E$3:$E$1315, $A16)</f>
        <v>52</v>
      </c>
      <c r="GG16">
        <f>SUMIFS(DataRegularSeason20242025!$AA$3:$AA$1315,DataRegularSeason20242025!$B$3:$B$1315, "&lt;=" &amp; GG$1, DataRegularSeason20242025!$D$3:$D$1315, $A16)+SUMIFS(DataRegularSeason20242025!$AB$3:$AB$1315,DataRegularSeason20242025!$B$3:$B$1315, "&lt;=" &amp; GG$1, DataRegularSeason20242025!$E$3:$E$1315, $A16)</f>
        <v>52</v>
      </c>
      <c r="GH16">
        <f>SUMIFS(DataRegularSeason20242025!$AA$3:$AA$1315,DataRegularSeason20242025!$B$3:$B$1315, "&lt;=" &amp; GH$1, DataRegularSeason20242025!$D$3:$D$1315, $A16)+SUMIFS(DataRegularSeason20242025!$AB$3:$AB$1315,DataRegularSeason20242025!$B$3:$B$1315, "&lt;=" &amp; GH$1, DataRegularSeason20242025!$E$3:$E$1315, $A16)</f>
        <v>52</v>
      </c>
      <c r="GI16">
        <f>SUMIFS(DataRegularSeason20242025!$AA$3:$AA$1315,DataRegularSeason20242025!$B$3:$B$1315, "&lt;=" &amp; GI$1, DataRegularSeason20242025!$D$3:$D$1315, $A16)+SUMIFS(DataRegularSeason20242025!$AB$3:$AB$1315,DataRegularSeason20242025!$B$3:$B$1315, "&lt;=" &amp; GI$1, DataRegularSeason20242025!$E$3:$E$1315, $A16)</f>
        <v>52</v>
      </c>
      <c r="GJ16">
        <f>SUMIFS(DataRegularSeason20242025!$AA$3:$AA$1315,DataRegularSeason20242025!$B$3:$B$1315, "&lt;=" &amp; GJ$1, DataRegularSeason20242025!$D$3:$D$1315, $A16)+SUMIFS(DataRegularSeason20242025!$AB$3:$AB$1315,DataRegularSeason20242025!$B$3:$B$1315, "&lt;=" &amp; GJ$1, DataRegularSeason20242025!$E$3:$E$1315, $A16)</f>
        <v>52</v>
      </c>
      <c r="GK16">
        <f>SUMIFS(DataRegularSeason20242025!$AA$3:$AA$1315,DataRegularSeason20242025!$B$3:$B$1315, "&lt;=" &amp; GK$1, DataRegularSeason20242025!$D$3:$D$1315, $A16)+SUMIFS(DataRegularSeason20242025!$AB$3:$AB$1315,DataRegularSeason20242025!$B$3:$B$1315, "&lt;=" &amp; GK$1, DataRegularSeason20242025!$E$3:$E$1315, $A16)</f>
        <v>52</v>
      </c>
      <c r="GL16">
        <f>SUMIFS(DataRegularSeason20242025!$AA$3:$AA$1315,DataRegularSeason20242025!$B$3:$B$1315, "&lt;=" &amp; GL$1, DataRegularSeason20242025!$D$3:$D$1315, $A16)+SUMIFS(DataRegularSeason20242025!$AB$3:$AB$1315,DataRegularSeason20242025!$B$3:$B$1315, "&lt;=" &amp; GL$1, DataRegularSeason20242025!$E$3:$E$1315, $A16)</f>
        <v>52</v>
      </c>
      <c r="GM16">
        <f>SUMIFS(DataRegularSeason20242025!$AA$3:$AA$1315,DataRegularSeason20242025!$B$3:$B$1315, "&lt;=" &amp; GM$1, DataRegularSeason20242025!$D$3:$D$1315, $A16)+SUMIFS(DataRegularSeason20242025!$AB$3:$AB$1315,DataRegularSeason20242025!$B$3:$B$1315, "&lt;=" &amp; GM$1, DataRegularSeason20242025!$E$3:$E$1315, $A16)</f>
        <v>52</v>
      </c>
      <c r="GN16">
        <f>SUMIFS(DataRegularSeason20242025!$AA$3:$AA$1315,DataRegularSeason20242025!$B$3:$B$1315, "&lt;=" &amp; GN$1, DataRegularSeason20242025!$D$3:$D$1315, $A16)+SUMIFS(DataRegularSeason20242025!$AB$3:$AB$1315,DataRegularSeason20242025!$B$3:$B$1315, "&lt;=" &amp; GN$1, DataRegularSeason20242025!$E$3:$E$1315, $A16)</f>
        <v>52</v>
      </c>
      <c r="GO16">
        <f>SUMIFS(DataRegularSeason20242025!$AA$3:$AA$1315,DataRegularSeason20242025!$B$3:$B$1315, "&lt;=" &amp; GO$1, DataRegularSeason20242025!$D$3:$D$1315, $A16)+SUMIFS(DataRegularSeason20242025!$AB$3:$AB$1315,DataRegularSeason20242025!$B$3:$B$1315, "&lt;=" &amp; GO$1, DataRegularSeason20242025!$E$3:$E$1315, $A16)</f>
        <v>52</v>
      </c>
      <c r="GP16">
        <f>SUMIFS(DataRegularSeason20242025!$AA$3:$AA$1315,DataRegularSeason20242025!$B$3:$B$1315, "&lt;=" &amp; GP$1, DataRegularSeason20242025!$D$3:$D$1315, $A16)+SUMIFS(DataRegularSeason20242025!$AB$3:$AB$1315,DataRegularSeason20242025!$B$3:$B$1315, "&lt;=" &amp; GP$1, DataRegularSeason20242025!$E$3:$E$1315, $A16)</f>
        <v>52</v>
      </c>
      <c r="GQ16">
        <f>SUMIFS(DataRegularSeason20242025!$AA$3:$AA$1315,DataRegularSeason20242025!$B$3:$B$1315, "&lt;=" &amp; GQ$1, DataRegularSeason20242025!$D$3:$D$1315, $A16)+SUMIFS(DataRegularSeason20242025!$AB$3:$AB$1315,DataRegularSeason20242025!$B$3:$B$1315, "&lt;=" &amp; GQ$1, DataRegularSeason20242025!$E$3:$E$1315, $A16)</f>
        <v>52</v>
      </c>
      <c r="GR16">
        <f>SUMIFS(DataRegularSeason20242025!$AA$3:$AA$1315,DataRegularSeason20242025!$B$3:$B$1315, "&lt;=" &amp; GR$1, DataRegularSeason20242025!$D$3:$D$1315, $A16)+SUMIFS(DataRegularSeason20242025!$AB$3:$AB$1315,DataRegularSeason20242025!$B$3:$B$1315, "&lt;=" &amp; GR$1, DataRegularSeason20242025!$E$3:$E$1315, $A16)</f>
        <v>52</v>
      </c>
      <c r="GS16">
        <f>SUMIFS(DataRegularSeason20242025!$AA$3:$AA$1315,DataRegularSeason20242025!$B$3:$B$1315, "&lt;=" &amp; GS$1, DataRegularSeason20242025!$D$3:$D$1315, $A16)+SUMIFS(DataRegularSeason20242025!$AB$3:$AB$1315,DataRegularSeason20242025!$B$3:$B$1315, "&lt;=" &amp; GS$1, DataRegularSeason20242025!$E$3:$E$1315, $A16)</f>
        <v>52</v>
      </c>
      <c r="GT16">
        <f>SUMIFS(DataRegularSeason20242025!$AA$3:$AA$1315,DataRegularSeason20242025!$B$3:$B$1315, "&lt;=" &amp; GT$1, DataRegularSeason20242025!$D$3:$D$1315, $A16)+SUMIFS(DataRegularSeason20242025!$AB$3:$AB$1315,DataRegularSeason20242025!$B$3:$B$1315, "&lt;=" &amp; GT$1, DataRegularSeason20242025!$E$3:$E$1315, $A16)</f>
        <v>52</v>
      </c>
      <c r="GU16">
        <f>SUMIFS(DataRegularSeason20242025!$AA$3:$AA$1315,DataRegularSeason20242025!$B$3:$B$1315, "&lt;=" &amp; GU$1, DataRegularSeason20242025!$D$3:$D$1315, $A16)+SUMIFS(DataRegularSeason20242025!$AB$3:$AB$1315,DataRegularSeason20242025!$B$3:$B$1315, "&lt;=" &amp; GU$1, DataRegularSeason20242025!$E$3:$E$1315, $A16)</f>
        <v>52</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52</v>
      </c>
      <c r="DY17">
        <f>SUMIFS(DataRegularSeason20242025!$AA$3:$AA$1315,DataRegularSeason20242025!$B$3:$B$1315, "&lt;=" &amp; DY$1, DataRegularSeason20242025!$D$3:$D$1315, $A17)+SUMIFS(DataRegularSeason20242025!$AB$3:$AB$1315,DataRegularSeason20242025!$B$3:$B$1315, "&lt;=" &amp; DY$1, DataRegularSeason20242025!$E$3:$E$1315, $A17)</f>
        <v>52</v>
      </c>
      <c r="DZ17">
        <f>SUMIFS(DataRegularSeason20242025!$AA$3:$AA$1315,DataRegularSeason20242025!$B$3:$B$1315, "&lt;=" &amp; DZ$1, DataRegularSeason20242025!$D$3:$D$1315, $A17)+SUMIFS(DataRegularSeason20242025!$AB$3:$AB$1315,DataRegularSeason20242025!$B$3:$B$1315, "&lt;=" &amp; DZ$1, DataRegularSeason20242025!$E$3:$E$1315, $A17)</f>
        <v>52</v>
      </c>
      <c r="EA17">
        <f>SUMIFS(DataRegularSeason20242025!$AA$3:$AA$1315,DataRegularSeason20242025!$B$3:$B$1315, "&lt;=" &amp; EA$1, DataRegularSeason20242025!$D$3:$D$1315, $A17)+SUMIFS(DataRegularSeason20242025!$AB$3:$AB$1315,DataRegularSeason20242025!$B$3:$B$1315, "&lt;=" &amp; EA$1, DataRegularSeason20242025!$E$3:$E$1315, $A17)</f>
        <v>52</v>
      </c>
      <c r="EB17">
        <f>SUMIFS(DataRegularSeason20242025!$AA$3:$AA$1315,DataRegularSeason20242025!$B$3:$B$1315, "&lt;=" &amp; EB$1, DataRegularSeason20242025!$D$3:$D$1315, $A17)+SUMIFS(DataRegularSeason20242025!$AB$3:$AB$1315,DataRegularSeason20242025!$B$3:$B$1315, "&lt;=" &amp; EB$1, DataRegularSeason20242025!$E$3:$E$1315, $A17)</f>
        <v>52</v>
      </c>
      <c r="EC17">
        <f>SUMIFS(DataRegularSeason20242025!$AA$3:$AA$1315,DataRegularSeason20242025!$B$3:$B$1315, "&lt;=" &amp; EC$1, DataRegularSeason20242025!$D$3:$D$1315, $A17)+SUMIFS(DataRegularSeason20242025!$AB$3:$AB$1315,DataRegularSeason20242025!$B$3:$B$1315, "&lt;=" &amp; EC$1, DataRegularSeason20242025!$E$3:$E$1315, $A17)</f>
        <v>52</v>
      </c>
      <c r="ED17">
        <f>SUMIFS(DataRegularSeason20242025!$AA$3:$AA$1315,DataRegularSeason20242025!$B$3:$B$1315, "&lt;=" &amp; ED$1, DataRegularSeason20242025!$D$3:$D$1315, $A17)+SUMIFS(DataRegularSeason20242025!$AB$3:$AB$1315,DataRegularSeason20242025!$B$3:$B$1315, "&lt;=" &amp; ED$1, DataRegularSeason20242025!$E$3:$E$1315, $A17)</f>
        <v>52</v>
      </c>
      <c r="EE17">
        <f>SUMIFS(DataRegularSeason20242025!$AA$3:$AA$1315,DataRegularSeason20242025!$B$3:$B$1315, "&lt;=" &amp; EE$1, DataRegularSeason20242025!$D$3:$D$1315, $A17)+SUMIFS(DataRegularSeason20242025!$AB$3:$AB$1315,DataRegularSeason20242025!$B$3:$B$1315, "&lt;=" &amp; EE$1, DataRegularSeason20242025!$E$3:$E$1315, $A17)</f>
        <v>52</v>
      </c>
      <c r="EF17">
        <f>SUMIFS(DataRegularSeason20242025!$AA$3:$AA$1315,DataRegularSeason20242025!$B$3:$B$1315, "&lt;=" &amp; EF$1, DataRegularSeason20242025!$D$3:$D$1315, $A17)+SUMIFS(DataRegularSeason20242025!$AB$3:$AB$1315,DataRegularSeason20242025!$B$3:$B$1315, "&lt;=" &amp; EF$1, DataRegularSeason20242025!$E$3:$E$1315, $A17)</f>
        <v>52</v>
      </c>
      <c r="EG17">
        <f>SUMIFS(DataRegularSeason20242025!$AA$3:$AA$1315,DataRegularSeason20242025!$B$3:$B$1315, "&lt;=" &amp; EG$1, DataRegularSeason20242025!$D$3:$D$1315, $A17)+SUMIFS(DataRegularSeason20242025!$AB$3:$AB$1315,DataRegularSeason20242025!$B$3:$B$1315, "&lt;=" &amp; EG$1, DataRegularSeason20242025!$E$3:$E$1315, $A17)</f>
        <v>52</v>
      </c>
      <c r="EH17">
        <f>SUMIFS(DataRegularSeason20242025!$AA$3:$AA$1315,DataRegularSeason20242025!$B$3:$B$1315, "&lt;=" &amp; EH$1, DataRegularSeason20242025!$D$3:$D$1315, $A17)+SUMIFS(DataRegularSeason20242025!$AB$3:$AB$1315,DataRegularSeason20242025!$B$3:$B$1315, "&lt;=" &amp; EH$1, DataRegularSeason20242025!$E$3:$E$1315, $A17)</f>
        <v>52</v>
      </c>
      <c r="EI17">
        <f>SUMIFS(DataRegularSeason20242025!$AA$3:$AA$1315,DataRegularSeason20242025!$B$3:$B$1315, "&lt;=" &amp; EI$1, DataRegularSeason20242025!$D$3:$D$1315, $A17)+SUMIFS(DataRegularSeason20242025!$AB$3:$AB$1315,DataRegularSeason20242025!$B$3:$B$1315, "&lt;=" &amp; EI$1, DataRegularSeason20242025!$E$3:$E$1315, $A17)</f>
        <v>52</v>
      </c>
      <c r="EJ17">
        <f>SUMIFS(DataRegularSeason20242025!$AA$3:$AA$1315,DataRegularSeason20242025!$B$3:$B$1315, "&lt;=" &amp; EJ$1, DataRegularSeason20242025!$D$3:$D$1315, $A17)+SUMIFS(DataRegularSeason20242025!$AB$3:$AB$1315,DataRegularSeason20242025!$B$3:$B$1315, "&lt;=" &amp; EJ$1, DataRegularSeason20242025!$E$3:$E$1315, $A17)</f>
        <v>52</v>
      </c>
      <c r="EK17">
        <f>SUMIFS(DataRegularSeason20242025!$AA$3:$AA$1315,DataRegularSeason20242025!$B$3:$B$1315, "&lt;=" &amp; EK$1, DataRegularSeason20242025!$D$3:$D$1315, $A17)+SUMIFS(DataRegularSeason20242025!$AB$3:$AB$1315,DataRegularSeason20242025!$B$3:$B$1315, "&lt;=" &amp; EK$1, DataRegularSeason20242025!$E$3:$E$1315, $A17)</f>
        <v>52</v>
      </c>
      <c r="EL17">
        <f>SUMIFS(DataRegularSeason20242025!$AA$3:$AA$1315,DataRegularSeason20242025!$B$3:$B$1315, "&lt;=" &amp; EL$1, DataRegularSeason20242025!$D$3:$D$1315, $A17)+SUMIFS(DataRegularSeason20242025!$AB$3:$AB$1315,DataRegularSeason20242025!$B$3:$B$1315, "&lt;=" &amp; EL$1, DataRegularSeason20242025!$E$3:$E$1315, $A17)</f>
        <v>52</v>
      </c>
      <c r="EM17">
        <f>SUMIFS(DataRegularSeason20242025!$AA$3:$AA$1315,DataRegularSeason20242025!$B$3:$B$1315, "&lt;=" &amp; EM$1, DataRegularSeason20242025!$D$3:$D$1315, $A17)+SUMIFS(DataRegularSeason20242025!$AB$3:$AB$1315,DataRegularSeason20242025!$B$3:$B$1315, "&lt;=" &amp; EM$1, DataRegularSeason20242025!$E$3:$E$1315, $A17)</f>
        <v>52</v>
      </c>
      <c r="EN17">
        <f>SUMIFS(DataRegularSeason20242025!$AA$3:$AA$1315,DataRegularSeason20242025!$B$3:$B$1315, "&lt;=" &amp; EN$1, DataRegularSeason20242025!$D$3:$D$1315, $A17)+SUMIFS(DataRegularSeason20242025!$AB$3:$AB$1315,DataRegularSeason20242025!$B$3:$B$1315, "&lt;=" &amp; EN$1, DataRegularSeason20242025!$E$3:$E$1315, $A17)</f>
        <v>52</v>
      </c>
      <c r="EO17">
        <f>SUMIFS(DataRegularSeason20242025!$AA$3:$AA$1315,DataRegularSeason20242025!$B$3:$B$1315, "&lt;=" &amp; EO$1, DataRegularSeason20242025!$D$3:$D$1315, $A17)+SUMIFS(DataRegularSeason20242025!$AB$3:$AB$1315,DataRegularSeason20242025!$B$3:$B$1315, "&lt;=" &amp; EO$1, DataRegularSeason20242025!$E$3:$E$1315, $A17)</f>
        <v>52</v>
      </c>
      <c r="EP17">
        <f>SUMIFS(DataRegularSeason20242025!$AA$3:$AA$1315,DataRegularSeason20242025!$B$3:$B$1315, "&lt;=" &amp; EP$1, DataRegularSeason20242025!$D$3:$D$1315, $A17)+SUMIFS(DataRegularSeason20242025!$AB$3:$AB$1315,DataRegularSeason20242025!$B$3:$B$1315, "&lt;=" &amp; EP$1, DataRegularSeason20242025!$E$3:$E$1315, $A17)</f>
        <v>52</v>
      </c>
      <c r="EQ17">
        <f>SUMIFS(DataRegularSeason20242025!$AA$3:$AA$1315,DataRegularSeason20242025!$B$3:$B$1315, "&lt;=" &amp; EQ$1, DataRegularSeason20242025!$D$3:$D$1315, $A17)+SUMIFS(DataRegularSeason20242025!$AB$3:$AB$1315,DataRegularSeason20242025!$B$3:$B$1315, "&lt;=" &amp; EQ$1, DataRegularSeason20242025!$E$3:$E$1315, $A17)</f>
        <v>52</v>
      </c>
      <c r="ER17">
        <f>SUMIFS(DataRegularSeason20242025!$AA$3:$AA$1315,DataRegularSeason20242025!$B$3:$B$1315, "&lt;=" &amp; ER$1, DataRegularSeason20242025!$D$3:$D$1315, $A17)+SUMIFS(DataRegularSeason20242025!$AB$3:$AB$1315,DataRegularSeason20242025!$B$3:$B$1315, "&lt;=" &amp; ER$1, DataRegularSeason20242025!$E$3:$E$1315, $A17)</f>
        <v>52</v>
      </c>
      <c r="ES17">
        <f>SUMIFS(DataRegularSeason20242025!$AA$3:$AA$1315,DataRegularSeason20242025!$B$3:$B$1315, "&lt;=" &amp; ES$1, DataRegularSeason20242025!$D$3:$D$1315, $A17)+SUMIFS(DataRegularSeason20242025!$AB$3:$AB$1315,DataRegularSeason20242025!$B$3:$B$1315, "&lt;=" &amp; ES$1, DataRegularSeason20242025!$E$3:$E$1315, $A17)</f>
        <v>52</v>
      </c>
      <c r="ET17">
        <f>SUMIFS(DataRegularSeason20242025!$AA$3:$AA$1315,DataRegularSeason20242025!$B$3:$B$1315, "&lt;=" &amp; ET$1, DataRegularSeason20242025!$D$3:$D$1315, $A17)+SUMIFS(DataRegularSeason20242025!$AB$3:$AB$1315,DataRegularSeason20242025!$B$3:$B$1315, "&lt;=" &amp; ET$1, DataRegularSeason20242025!$E$3:$E$1315, $A17)</f>
        <v>52</v>
      </c>
      <c r="EU17">
        <f>SUMIFS(DataRegularSeason20242025!$AA$3:$AA$1315,DataRegularSeason20242025!$B$3:$B$1315, "&lt;=" &amp; EU$1, DataRegularSeason20242025!$D$3:$D$1315, $A17)+SUMIFS(DataRegularSeason20242025!$AB$3:$AB$1315,DataRegularSeason20242025!$B$3:$B$1315, "&lt;=" &amp; EU$1, DataRegularSeason20242025!$E$3:$E$1315, $A17)</f>
        <v>52</v>
      </c>
      <c r="EV17">
        <f>SUMIFS(DataRegularSeason20242025!$AA$3:$AA$1315,DataRegularSeason20242025!$B$3:$B$1315, "&lt;=" &amp; EV$1, DataRegularSeason20242025!$D$3:$D$1315, $A17)+SUMIFS(DataRegularSeason20242025!$AB$3:$AB$1315,DataRegularSeason20242025!$B$3:$B$1315, "&lt;=" &amp; EV$1, DataRegularSeason20242025!$E$3:$E$1315, $A17)</f>
        <v>52</v>
      </c>
      <c r="EW17">
        <f>SUMIFS(DataRegularSeason20242025!$AA$3:$AA$1315,DataRegularSeason20242025!$B$3:$B$1315, "&lt;=" &amp; EW$1, DataRegularSeason20242025!$D$3:$D$1315, $A17)+SUMIFS(DataRegularSeason20242025!$AB$3:$AB$1315,DataRegularSeason20242025!$B$3:$B$1315, "&lt;=" &amp; EW$1, DataRegularSeason20242025!$E$3:$E$1315, $A17)</f>
        <v>52</v>
      </c>
      <c r="EX17">
        <f>SUMIFS(DataRegularSeason20242025!$AA$3:$AA$1315,DataRegularSeason20242025!$B$3:$B$1315, "&lt;=" &amp; EX$1, DataRegularSeason20242025!$D$3:$D$1315, $A17)+SUMIFS(DataRegularSeason20242025!$AB$3:$AB$1315,DataRegularSeason20242025!$B$3:$B$1315, "&lt;=" &amp; EX$1, DataRegularSeason20242025!$E$3:$E$1315, $A17)</f>
        <v>52</v>
      </c>
      <c r="EY17">
        <f>SUMIFS(DataRegularSeason20242025!$AA$3:$AA$1315,DataRegularSeason20242025!$B$3:$B$1315, "&lt;=" &amp; EY$1, DataRegularSeason20242025!$D$3:$D$1315, $A17)+SUMIFS(DataRegularSeason20242025!$AB$3:$AB$1315,DataRegularSeason20242025!$B$3:$B$1315, "&lt;=" &amp; EY$1, DataRegularSeason20242025!$E$3:$E$1315, $A17)</f>
        <v>52</v>
      </c>
      <c r="EZ17">
        <f>SUMIFS(DataRegularSeason20242025!$AA$3:$AA$1315,DataRegularSeason20242025!$B$3:$B$1315, "&lt;=" &amp; EZ$1, DataRegularSeason20242025!$D$3:$D$1315, $A17)+SUMIFS(DataRegularSeason20242025!$AB$3:$AB$1315,DataRegularSeason20242025!$B$3:$B$1315, "&lt;=" &amp; EZ$1, DataRegularSeason20242025!$E$3:$E$1315, $A17)</f>
        <v>52</v>
      </c>
      <c r="FA17">
        <f>SUMIFS(DataRegularSeason20242025!$AA$3:$AA$1315,DataRegularSeason20242025!$B$3:$B$1315, "&lt;=" &amp; FA$1, DataRegularSeason20242025!$D$3:$D$1315, $A17)+SUMIFS(DataRegularSeason20242025!$AB$3:$AB$1315,DataRegularSeason20242025!$B$3:$B$1315, "&lt;=" &amp; FA$1, DataRegularSeason20242025!$E$3:$E$1315, $A17)</f>
        <v>52</v>
      </c>
      <c r="FB17">
        <f>SUMIFS(DataRegularSeason20242025!$AA$3:$AA$1315,DataRegularSeason20242025!$B$3:$B$1315, "&lt;=" &amp; FB$1, DataRegularSeason20242025!$D$3:$D$1315, $A17)+SUMIFS(DataRegularSeason20242025!$AB$3:$AB$1315,DataRegularSeason20242025!$B$3:$B$1315, "&lt;=" &amp; FB$1, DataRegularSeason20242025!$E$3:$E$1315, $A17)</f>
        <v>52</v>
      </c>
      <c r="FC17">
        <f>SUMIFS(DataRegularSeason20242025!$AA$3:$AA$1315,DataRegularSeason20242025!$B$3:$B$1315, "&lt;=" &amp; FC$1, DataRegularSeason20242025!$D$3:$D$1315, $A17)+SUMIFS(DataRegularSeason20242025!$AB$3:$AB$1315,DataRegularSeason20242025!$B$3:$B$1315, "&lt;=" &amp; FC$1, DataRegularSeason20242025!$E$3:$E$1315, $A17)</f>
        <v>52</v>
      </c>
      <c r="FD17">
        <f>SUMIFS(DataRegularSeason20242025!$AA$3:$AA$1315,DataRegularSeason20242025!$B$3:$B$1315, "&lt;=" &amp; FD$1, DataRegularSeason20242025!$D$3:$D$1315, $A17)+SUMIFS(DataRegularSeason20242025!$AB$3:$AB$1315,DataRegularSeason20242025!$B$3:$B$1315, "&lt;=" &amp; FD$1, DataRegularSeason20242025!$E$3:$E$1315, $A17)</f>
        <v>52</v>
      </c>
      <c r="FE17">
        <f>SUMIFS(DataRegularSeason20242025!$AA$3:$AA$1315,DataRegularSeason20242025!$B$3:$B$1315, "&lt;=" &amp; FE$1, DataRegularSeason20242025!$D$3:$D$1315, $A17)+SUMIFS(DataRegularSeason20242025!$AB$3:$AB$1315,DataRegularSeason20242025!$B$3:$B$1315, "&lt;=" &amp; FE$1, DataRegularSeason20242025!$E$3:$E$1315, $A17)</f>
        <v>52</v>
      </c>
      <c r="FF17">
        <f>SUMIFS(DataRegularSeason20242025!$AA$3:$AA$1315,DataRegularSeason20242025!$B$3:$B$1315, "&lt;=" &amp; FF$1, DataRegularSeason20242025!$D$3:$D$1315, $A17)+SUMIFS(DataRegularSeason20242025!$AB$3:$AB$1315,DataRegularSeason20242025!$B$3:$B$1315, "&lt;=" &amp; FF$1, DataRegularSeason20242025!$E$3:$E$1315, $A17)</f>
        <v>52</v>
      </c>
      <c r="FG17">
        <f>SUMIFS(DataRegularSeason20242025!$AA$3:$AA$1315,DataRegularSeason20242025!$B$3:$B$1315, "&lt;=" &amp; FG$1, DataRegularSeason20242025!$D$3:$D$1315, $A17)+SUMIFS(DataRegularSeason20242025!$AB$3:$AB$1315,DataRegularSeason20242025!$B$3:$B$1315, "&lt;=" &amp; FG$1, DataRegularSeason20242025!$E$3:$E$1315, $A17)</f>
        <v>52</v>
      </c>
      <c r="FH17">
        <f>SUMIFS(DataRegularSeason20242025!$AA$3:$AA$1315,DataRegularSeason20242025!$B$3:$B$1315, "&lt;=" &amp; FH$1, DataRegularSeason20242025!$D$3:$D$1315, $A17)+SUMIFS(DataRegularSeason20242025!$AB$3:$AB$1315,DataRegularSeason20242025!$B$3:$B$1315, "&lt;=" &amp; FH$1, DataRegularSeason20242025!$E$3:$E$1315, $A17)</f>
        <v>52</v>
      </c>
      <c r="FI17">
        <f>SUMIFS(DataRegularSeason20242025!$AA$3:$AA$1315,DataRegularSeason20242025!$B$3:$B$1315, "&lt;=" &amp; FI$1, DataRegularSeason20242025!$D$3:$D$1315, $A17)+SUMIFS(DataRegularSeason20242025!$AB$3:$AB$1315,DataRegularSeason20242025!$B$3:$B$1315, "&lt;=" &amp; FI$1, DataRegularSeason20242025!$E$3:$E$1315, $A17)</f>
        <v>52</v>
      </c>
      <c r="FJ17">
        <f>SUMIFS(DataRegularSeason20242025!$AA$3:$AA$1315,DataRegularSeason20242025!$B$3:$B$1315, "&lt;=" &amp; FJ$1, DataRegularSeason20242025!$D$3:$D$1315, $A17)+SUMIFS(DataRegularSeason20242025!$AB$3:$AB$1315,DataRegularSeason20242025!$B$3:$B$1315, "&lt;=" &amp; FJ$1, DataRegularSeason20242025!$E$3:$E$1315, $A17)</f>
        <v>52</v>
      </c>
      <c r="FK17">
        <f>SUMIFS(DataRegularSeason20242025!$AA$3:$AA$1315,DataRegularSeason20242025!$B$3:$B$1315, "&lt;=" &amp; FK$1, DataRegularSeason20242025!$D$3:$D$1315, $A17)+SUMIFS(DataRegularSeason20242025!$AB$3:$AB$1315,DataRegularSeason20242025!$B$3:$B$1315, "&lt;=" &amp; FK$1, DataRegularSeason20242025!$E$3:$E$1315, $A17)</f>
        <v>52</v>
      </c>
      <c r="FL17">
        <f>SUMIFS(DataRegularSeason20242025!$AA$3:$AA$1315,DataRegularSeason20242025!$B$3:$B$1315, "&lt;=" &amp; FL$1, DataRegularSeason20242025!$D$3:$D$1315, $A17)+SUMIFS(DataRegularSeason20242025!$AB$3:$AB$1315,DataRegularSeason20242025!$B$3:$B$1315, "&lt;=" &amp; FL$1, DataRegularSeason20242025!$E$3:$E$1315, $A17)</f>
        <v>52</v>
      </c>
      <c r="FM17">
        <f>SUMIFS(DataRegularSeason20242025!$AA$3:$AA$1315,DataRegularSeason20242025!$B$3:$B$1315, "&lt;=" &amp; FM$1, DataRegularSeason20242025!$D$3:$D$1315, $A17)+SUMIFS(DataRegularSeason20242025!$AB$3:$AB$1315,DataRegularSeason20242025!$B$3:$B$1315, "&lt;=" &amp; FM$1, DataRegularSeason20242025!$E$3:$E$1315, $A17)</f>
        <v>52</v>
      </c>
      <c r="FN17">
        <f>SUMIFS(DataRegularSeason20242025!$AA$3:$AA$1315,DataRegularSeason20242025!$B$3:$B$1315, "&lt;=" &amp; FN$1, DataRegularSeason20242025!$D$3:$D$1315, $A17)+SUMIFS(DataRegularSeason20242025!$AB$3:$AB$1315,DataRegularSeason20242025!$B$3:$B$1315, "&lt;=" &amp; FN$1, DataRegularSeason20242025!$E$3:$E$1315, $A17)</f>
        <v>52</v>
      </c>
      <c r="FO17">
        <f>SUMIFS(DataRegularSeason20242025!$AA$3:$AA$1315,DataRegularSeason20242025!$B$3:$B$1315, "&lt;=" &amp; FO$1, DataRegularSeason20242025!$D$3:$D$1315, $A17)+SUMIFS(DataRegularSeason20242025!$AB$3:$AB$1315,DataRegularSeason20242025!$B$3:$B$1315, "&lt;=" &amp; FO$1, DataRegularSeason20242025!$E$3:$E$1315, $A17)</f>
        <v>52</v>
      </c>
      <c r="FP17">
        <f>SUMIFS(DataRegularSeason20242025!$AA$3:$AA$1315,DataRegularSeason20242025!$B$3:$B$1315, "&lt;=" &amp; FP$1, DataRegularSeason20242025!$D$3:$D$1315, $A17)+SUMIFS(DataRegularSeason20242025!$AB$3:$AB$1315,DataRegularSeason20242025!$B$3:$B$1315, "&lt;=" &amp; FP$1, DataRegularSeason20242025!$E$3:$E$1315, $A17)</f>
        <v>52</v>
      </c>
      <c r="FQ17">
        <f>SUMIFS(DataRegularSeason20242025!$AA$3:$AA$1315,DataRegularSeason20242025!$B$3:$B$1315, "&lt;=" &amp; FQ$1, DataRegularSeason20242025!$D$3:$D$1315, $A17)+SUMIFS(DataRegularSeason20242025!$AB$3:$AB$1315,DataRegularSeason20242025!$B$3:$B$1315, "&lt;=" &amp; FQ$1, DataRegularSeason20242025!$E$3:$E$1315, $A17)</f>
        <v>52</v>
      </c>
      <c r="FR17">
        <f>SUMIFS(DataRegularSeason20242025!$AA$3:$AA$1315,DataRegularSeason20242025!$B$3:$B$1315, "&lt;=" &amp; FR$1, DataRegularSeason20242025!$D$3:$D$1315, $A17)+SUMIFS(DataRegularSeason20242025!$AB$3:$AB$1315,DataRegularSeason20242025!$B$3:$B$1315, "&lt;=" &amp; FR$1, DataRegularSeason20242025!$E$3:$E$1315, $A17)</f>
        <v>52</v>
      </c>
      <c r="FS17">
        <f>SUMIFS(DataRegularSeason20242025!$AA$3:$AA$1315,DataRegularSeason20242025!$B$3:$B$1315, "&lt;=" &amp; FS$1, DataRegularSeason20242025!$D$3:$D$1315, $A17)+SUMIFS(DataRegularSeason20242025!$AB$3:$AB$1315,DataRegularSeason20242025!$B$3:$B$1315, "&lt;=" &amp; FS$1, DataRegularSeason20242025!$E$3:$E$1315, $A17)</f>
        <v>52</v>
      </c>
      <c r="FT17">
        <f>SUMIFS(DataRegularSeason20242025!$AA$3:$AA$1315,DataRegularSeason20242025!$B$3:$B$1315, "&lt;=" &amp; FT$1, DataRegularSeason20242025!$D$3:$D$1315, $A17)+SUMIFS(DataRegularSeason20242025!$AB$3:$AB$1315,DataRegularSeason20242025!$B$3:$B$1315, "&lt;=" &amp; FT$1, DataRegularSeason20242025!$E$3:$E$1315, $A17)</f>
        <v>52</v>
      </c>
      <c r="FU17">
        <f>SUMIFS(DataRegularSeason20242025!$AA$3:$AA$1315,DataRegularSeason20242025!$B$3:$B$1315, "&lt;=" &amp; FU$1, DataRegularSeason20242025!$D$3:$D$1315, $A17)+SUMIFS(DataRegularSeason20242025!$AB$3:$AB$1315,DataRegularSeason20242025!$B$3:$B$1315, "&lt;=" &amp; FU$1, DataRegularSeason20242025!$E$3:$E$1315, $A17)</f>
        <v>52</v>
      </c>
      <c r="FV17">
        <f>SUMIFS(DataRegularSeason20242025!$AA$3:$AA$1315,DataRegularSeason20242025!$B$3:$B$1315, "&lt;=" &amp; FV$1, DataRegularSeason20242025!$D$3:$D$1315, $A17)+SUMIFS(DataRegularSeason20242025!$AB$3:$AB$1315,DataRegularSeason20242025!$B$3:$B$1315, "&lt;=" &amp; FV$1, DataRegularSeason20242025!$E$3:$E$1315, $A17)</f>
        <v>52</v>
      </c>
      <c r="FW17">
        <f>SUMIFS(DataRegularSeason20242025!$AA$3:$AA$1315,DataRegularSeason20242025!$B$3:$B$1315, "&lt;=" &amp; FW$1, DataRegularSeason20242025!$D$3:$D$1315, $A17)+SUMIFS(DataRegularSeason20242025!$AB$3:$AB$1315,DataRegularSeason20242025!$B$3:$B$1315, "&lt;=" &amp; FW$1, DataRegularSeason20242025!$E$3:$E$1315, $A17)</f>
        <v>52</v>
      </c>
      <c r="FX17">
        <f>SUMIFS(DataRegularSeason20242025!$AA$3:$AA$1315,DataRegularSeason20242025!$B$3:$B$1315, "&lt;=" &amp; FX$1, DataRegularSeason20242025!$D$3:$D$1315, $A17)+SUMIFS(DataRegularSeason20242025!$AB$3:$AB$1315,DataRegularSeason20242025!$B$3:$B$1315, "&lt;=" &amp; FX$1, DataRegularSeason20242025!$E$3:$E$1315, $A17)</f>
        <v>52</v>
      </c>
      <c r="FY17">
        <f>SUMIFS(DataRegularSeason20242025!$AA$3:$AA$1315,DataRegularSeason20242025!$B$3:$B$1315, "&lt;=" &amp; FY$1, DataRegularSeason20242025!$D$3:$D$1315, $A17)+SUMIFS(DataRegularSeason20242025!$AB$3:$AB$1315,DataRegularSeason20242025!$B$3:$B$1315, "&lt;=" &amp; FY$1, DataRegularSeason20242025!$E$3:$E$1315, $A17)</f>
        <v>52</v>
      </c>
      <c r="FZ17">
        <f>SUMIFS(DataRegularSeason20242025!$AA$3:$AA$1315,DataRegularSeason20242025!$B$3:$B$1315, "&lt;=" &amp; FZ$1, DataRegularSeason20242025!$D$3:$D$1315, $A17)+SUMIFS(DataRegularSeason20242025!$AB$3:$AB$1315,DataRegularSeason20242025!$B$3:$B$1315, "&lt;=" &amp; FZ$1, DataRegularSeason20242025!$E$3:$E$1315, $A17)</f>
        <v>52</v>
      </c>
      <c r="GA17">
        <f>SUMIFS(DataRegularSeason20242025!$AA$3:$AA$1315,DataRegularSeason20242025!$B$3:$B$1315, "&lt;=" &amp; GA$1, DataRegularSeason20242025!$D$3:$D$1315, $A17)+SUMIFS(DataRegularSeason20242025!$AB$3:$AB$1315,DataRegularSeason20242025!$B$3:$B$1315, "&lt;=" &amp; GA$1, DataRegularSeason20242025!$E$3:$E$1315, $A17)</f>
        <v>52</v>
      </c>
      <c r="GB17">
        <f>SUMIFS(DataRegularSeason20242025!$AA$3:$AA$1315,DataRegularSeason20242025!$B$3:$B$1315, "&lt;=" &amp; GB$1, DataRegularSeason20242025!$D$3:$D$1315, $A17)+SUMIFS(DataRegularSeason20242025!$AB$3:$AB$1315,DataRegularSeason20242025!$B$3:$B$1315, "&lt;=" &amp; GB$1, DataRegularSeason20242025!$E$3:$E$1315, $A17)</f>
        <v>52</v>
      </c>
      <c r="GC17">
        <f>SUMIFS(DataRegularSeason20242025!$AA$3:$AA$1315,DataRegularSeason20242025!$B$3:$B$1315, "&lt;=" &amp; GC$1, DataRegularSeason20242025!$D$3:$D$1315, $A17)+SUMIFS(DataRegularSeason20242025!$AB$3:$AB$1315,DataRegularSeason20242025!$B$3:$B$1315, "&lt;=" &amp; GC$1, DataRegularSeason20242025!$E$3:$E$1315, $A17)</f>
        <v>52</v>
      </c>
      <c r="GD17">
        <f>SUMIFS(DataRegularSeason20242025!$AA$3:$AA$1315,DataRegularSeason20242025!$B$3:$B$1315, "&lt;=" &amp; GD$1, DataRegularSeason20242025!$D$3:$D$1315, $A17)+SUMIFS(DataRegularSeason20242025!$AB$3:$AB$1315,DataRegularSeason20242025!$B$3:$B$1315, "&lt;=" &amp; GD$1, DataRegularSeason20242025!$E$3:$E$1315, $A17)</f>
        <v>52</v>
      </c>
      <c r="GE17">
        <f>SUMIFS(DataRegularSeason20242025!$AA$3:$AA$1315,DataRegularSeason20242025!$B$3:$B$1315, "&lt;=" &amp; GE$1, DataRegularSeason20242025!$D$3:$D$1315, $A17)+SUMIFS(DataRegularSeason20242025!$AB$3:$AB$1315,DataRegularSeason20242025!$B$3:$B$1315, "&lt;=" &amp; GE$1, DataRegularSeason20242025!$E$3:$E$1315, $A17)</f>
        <v>52</v>
      </c>
      <c r="GF17">
        <f>SUMIFS(DataRegularSeason20242025!$AA$3:$AA$1315,DataRegularSeason20242025!$B$3:$B$1315, "&lt;=" &amp; GF$1, DataRegularSeason20242025!$D$3:$D$1315, $A17)+SUMIFS(DataRegularSeason20242025!$AB$3:$AB$1315,DataRegularSeason20242025!$B$3:$B$1315, "&lt;=" &amp; GF$1, DataRegularSeason20242025!$E$3:$E$1315, $A17)</f>
        <v>52</v>
      </c>
      <c r="GG17">
        <f>SUMIFS(DataRegularSeason20242025!$AA$3:$AA$1315,DataRegularSeason20242025!$B$3:$B$1315, "&lt;=" &amp; GG$1, DataRegularSeason20242025!$D$3:$D$1315, $A17)+SUMIFS(DataRegularSeason20242025!$AB$3:$AB$1315,DataRegularSeason20242025!$B$3:$B$1315, "&lt;=" &amp; GG$1, DataRegularSeason20242025!$E$3:$E$1315, $A17)</f>
        <v>52</v>
      </c>
      <c r="GH17">
        <f>SUMIFS(DataRegularSeason20242025!$AA$3:$AA$1315,DataRegularSeason20242025!$B$3:$B$1315, "&lt;=" &amp; GH$1, DataRegularSeason20242025!$D$3:$D$1315, $A17)+SUMIFS(DataRegularSeason20242025!$AB$3:$AB$1315,DataRegularSeason20242025!$B$3:$B$1315, "&lt;=" &amp; GH$1, DataRegularSeason20242025!$E$3:$E$1315, $A17)</f>
        <v>52</v>
      </c>
      <c r="GI17">
        <f>SUMIFS(DataRegularSeason20242025!$AA$3:$AA$1315,DataRegularSeason20242025!$B$3:$B$1315, "&lt;=" &amp; GI$1, DataRegularSeason20242025!$D$3:$D$1315, $A17)+SUMIFS(DataRegularSeason20242025!$AB$3:$AB$1315,DataRegularSeason20242025!$B$3:$B$1315, "&lt;=" &amp; GI$1, DataRegularSeason20242025!$E$3:$E$1315, $A17)</f>
        <v>52</v>
      </c>
      <c r="GJ17">
        <f>SUMIFS(DataRegularSeason20242025!$AA$3:$AA$1315,DataRegularSeason20242025!$B$3:$B$1315, "&lt;=" &amp; GJ$1, DataRegularSeason20242025!$D$3:$D$1315, $A17)+SUMIFS(DataRegularSeason20242025!$AB$3:$AB$1315,DataRegularSeason20242025!$B$3:$B$1315, "&lt;=" &amp; GJ$1, DataRegularSeason20242025!$E$3:$E$1315, $A17)</f>
        <v>52</v>
      </c>
      <c r="GK17">
        <f>SUMIFS(DataRegularSeason20242025!$AA$3:$AA$1315,DataRegularSeason20242025!$B$3:$B$1315, "&lt;=" &amp; GK$1, DataRegularSeason20242025!$D$3:$D$1315, $A17)+SUMIFS(DataRegularSeason20242025!$AB$3:$AB$1315,DataRegularSeason20242025!$B$3:$B$1315, "&lt;=" &amp; GK$1, DataRegularSeason20242025!$E$3:$E$1315, $A17)</f>
        <v>52</v>
      </c>
      <c r="GL17">
        <f>SUMIFS(DataRegularSeason20242025!$AA$3:$AA$1315,DataRegularSeason20242025!$B$3:$B$1315, "&lt;=" &amp; GL$1, DataRegularSeason20242025!$D$3:$D$1315, $A17)+SUMIFS(DataRegularSeason20242025!$AB$3:$AB$1315,DataRegularSeason20242025!$B$3:$B$1315, "&lt;=" &amp; GL$1, DataRegularSeason20242025!$E$3:$E$1315, $A17)</f>
        <v>52</v>
      </c>
      <c r="GM17">
        <f>SUMIFS(DataRegularSeason20242025!$AA$3:$AA$1315,DataRegularSeason20242025!$B$3:$B$1315, "&lt;=" &amp; GM$1, DataRegularSeason20242025!$D$3:$D$1315, $A17)+SUMIFS(DataRegularSeason20242025!$AB$3:$AB$1315,DataRegularSeason20242025!$B$3:$B$1315, "&lt;=" &amp; GM$1, DataRegularSeason20242025!$E$3:$E$1315, $A17)</f>
        <v>52</v>
      </c>
      <c r="GN17">
        <f>SUMIFS(DataRegularSeason20242025!$AA$3:$AA$1315,DataRegularSeason20242025!$B$3:$B$1315, "&lt;=" &amp; GN$1, DataRegularSeason20242025!$D$3:$D$1315, $A17)+SUMIFS(DataRegularSeason20242025!$AB$3:$AB$1315,DataRegularSeason20242025!$B$3:$B$1315, "&lt;=" &amp; GN$1, DataRegularSeason20242025!$E$3:$E$1315, $A17)</f>
        <v>52</v>
      </c>
      <c r="GO17">
        <f>SUMIFS(DataRegularSeason20242025!$AA$3:$AA$1315,DataRegularSeason20242025!$B$3:$B$1315, "&lt;=" &amp; GO$1, DataRegularSeason20242025!$D$3:$D$1315, $A17)+SUMIFS(DataRegularSeason20242025!$AB$3:$AB$1315,DataRegularSeason20242025!$B$3:$B$1315, "&lt;=" &amp; GO$1, DataRegularSeason20242025!$E$3:$E$1315, $A17)</f>
        <v>52</v>
      </c>
      <c r="GP17">
        <f>SUMIFS(DataRegularSeason20242025!$AA$3:$AA$1315,DataRegularSeason20242025!$B$3:$B$1315, "&lt;=" &amp; GP$1, DataRegularSeason20242025!$D$3:$D$1315, $A17)+SUMIFS(DataRegularSeason20242025!$AB$3:$AB$1315,DataRegularSeason20242025!$B$3:$B$1315, "&lt;=" &amp; GP$1, DataRegularSeason20242025!$E$3:$E$1315, $A17)</f>
        <v>52</v>
      </c>
      <c r="GQ17">
        <f>SUMIFS(DataRegularSeason20242025!$AA$3:$AA$1315,DataRegularSeason20242025!$B$3:$B$1315, "&lt;=" &amp; GQ$1, DataRegularSeason20242025!$D$3:$D$1315, $A17)+SUMIFS(DataRegularSeason20242025!$AB$3:$AB$1315,DataRegularSeason20242025!$B$3:$B$1315, "&lt;=" &amp; GQ$1, DataRegularSeason20242025!$E$3:$E$1315, $A17)</f>
        <v>52</v>
      </c>
      <c r="GR17">
        <f>SUMIFS(DataRegularSeason20242025!$AA$3:$AA$1315,DataRegularSeason20242025!$B$3:$B$1315, "&lt;=" &amp; GR$1, DataRegularSeason20242025!$D$3:$D$1315, $A17)+SUMIFS(DataRegularSeason20242025!$AB$3:$AB$1315,DataRegularSeason20242025!$B$3:$B$1315, "&lt;=" &amp; GR$1, DataRegularSeason20242025!$E$3:$E$1315, $A17)</f>
        <v>52</v>
      </c>
      <c r="GS17">
        <f>SUMIFS(DataRegularSeason20242025!$AA$3:$AA$1315,DataRegularSeason20242025!$B$3:$B$1315, "&lt;=" &amp; GS$1, DataRegularSeason20242025!$D$3:$D$1315, $A17)+SUMIFS(DataRegularSeason20242025!$AB$3:$AB$1315,DataRegularSeason20242025!$B$3:$B$1315, "&lt;=" &amp; GS$1, DataRegularSeason20242025!$E$3:$E$1315, $A17)</f>
        <v>52</v>
      </c>
      <c r="GT17">
        <f>SUMIFS(DataRegularSeason20242025!$AA$3:$AA$1315,DataRegularSeason20242025!$B$3:$B$1315, "&lt;=" &amp; GT$1, DataRegularSeason20242025!$D$3:$D$1315, $A17)+SUMIFS(DataRegularSeason20242025!$AB$3:$AB$1315,DataRegularSeason20242025!$B$3:$B$1315, "&lt;=" &amp; GT$1, DataRegularSeason20242025!$E$3:$E$1315, $A17)</f>
        <v>52</v>
      </c>
      <c r="GU17">
        <f>SUMIFS(DataRegularSeason20242025!$AA$3:$AA$1315,DataRegularSeason20242025!$B$3:$B$1315, "&lt;=" &amp; GU$1, DataRegularSeason20242025!$D$3:$D$1315, $A17)+SUMIFS(DataRegularSeason20242025!$AB$3:$AB$1315,DataRegularSeason20242025!$B$3:$B$1315, "&lt;=" &amp; GU$1, DataRegularSeason20242025!$E$3:$E$1315, $A17)</f>
        <v>52</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75</v>
      </c>
      <c r="DV18">
        <f>SUMIFS(DataRegularSeason20242025!$AA$3:$AA$1315,DataRegularSeason20242025!$B$3:$B$1315, "&lt;=" &amp; DV$1, DataRegularSeason20242025!$D$3:$D$1315, $A18)+SUMIFS(DataRegularSeason20242025!$AB$3:$AB$1315,DataRegularSeason20242025!$B$3:$B$1315, "&lt;=" &amp; DV$1, DataRegularSeason20242025!$E$3:$E$1315, $A18)</f>
        <v>75</v>
      </c>
      <c r="DW18">
        <f>SUMIFS(DataRegularSeason20242025!$AA$3:$AA$1315,DataRegularSeason20242025!$B$3:$B$1315, "&lt;=" &amp; DW$1, DataRegularSeason20242025!$D$3:$D$1315, $A18)+SUMIFS(DataRegularSeason20242025!$AB$3:$AB$1315,DataRegularSeason20242025!$B$3:$B$1315, "&lt;=" &amp; DW$1, DataRegularSeason20242025!$E$3:$E$1315, $A18)</f>
        <v>75</v>
      </c>
      <c r="DX18">
        <f>SUMIFS(DataRegularSeason20242025!$AA$3:$AA$1315,DataRegularSeason20242025!$B$3:$B$1315, "&lt;=" &amp; DX$1, DataRegularSeason20242025!$D$3:$D$1315, $A18)+SUMIFS(DataRegularSeason20242025!$AB$3:$AB$1315,DataRegularSeason20242025!$B$3:$B$1315, "&lt;=" &amp; DX$1, DataRegularSeason20242025!$E$3:$E$1315, $A18)</f>
        <v>75</v>
      </c>
      <c r="DY18">
        <f>SUMIFS(DataRegularSeason20242025!$AA$3:$AA$1315,DataRegularSeason20242025!$B$3:$B$1315, "&lt;=" &amp; DY$1, DataRegularSeason20242025!$D$3:$D$1315, $A18)+SUMIFS(DataRegularSeason20242025!$AB$3:$AB$1315,DataRegularSeason20242025!$B$3:$B$1315, "&lt;=" &amp; DY$1, DataRegularSeason20242025!$E$3:$E$1315, $A18)</f>
        <v>75</v>
      </c>
      <c r="DZ18">
        <f>SUMIFS(DataRegularSeason20242025!$AA$3:$AA$1315,DataRegularSeason20242025!$B$3:$B$1315, "&lt;=" &amp; DZ$1, DataRegularSeason20242025!$D$3:$D$1315, $A18)+SUMIFS(DataRegularSeason20242025!$AB$3:$AB$1315,DataRegularSeason20242025!$B$3:$B$1315, "&lt;=" &amp; DZ$1, DataRegularSeason20242025!$E$3:$E$1315, $A18)</f>
        <v>75</v>
      </c>
      <c r="EA18">
        <f>SUMIFS(DataRegularSeason20242025!$AA$3:$AA$1315,DataRegularSeason20242025!$B$3:$B$1315, "&lt;=" &amp; EA$1, DataRegularSeason20242025!$D$3:$D$1315, $A18)+SUMIFS(DataRegularSeason20242025!$AB$3:$AB$1315,DataRegularSeason20242025!$B$3:$B$1315, "&lt;=" &amp; EA$1, DataRegularSeason20242025!$E$3:$E$1315, $A18)</f>
        <v>75</v>
      </c>
      <c r="EB18">
        <f>SUMIFS(DataRegularSeason20242025!$AA$3:$AA$1315,DataRegularSeason20242025!$B$3:$B$1315, "&lt;=" &amp; EB$1, DataRegularSeason20242025!$D$3:$D$1315, $A18)+SUMIFS(DataRegularSeason20242025!$AB$3:$AB$1315,DataRegularSeason20242025!$B$3:$B$1315, "&lt;=" &amp; EB$1, DataRegularSeason20242025!$E$3:$E$1315, $A18)</f>
        <v>75</v>
      </c>
      <c r="EC18">
        <f>SUMIFS(DataRegularSeason20242025!$AA$3:$AA$1315,DataRegularSeason20242025!$B$3:$B$1315, "&lt;=" &amp; EC$1, DataRegularSeason20242025!$D$3:$D$1315, $A18)+SUMIFS(DataRegularSeason20242025!$AB$3:$AB$1315,DataRegularSeason20242025!$B$3:$B$1315, "&lt;=" &amp; EC$1, DataRegularSeason20242025!$E$3:$E$1315, $A18)</f>
        <v>75</v>
      </c>
      <c r="ED18">
        <f>SUMIFS(DataRegularSeason20242025!$AA$3:$AA$1315,DataRegularSeason20242025!$B$3:$B$1315, "&lt;=" &amp; ED$1, DataRegularSeason20242025!$D$3:$D$1315, $A18)+SUMIFS(DataRegularSeason20242025!$AB$3:$AB$1315,DataRegularSeason20242025!$B$3:$B$1315, "&lt;=" &amp; ED$1, DataRegularSeason20242025!$E$3:$E$1315, $A18)</f>
        <v>75</v>
      </c>
      <c r="EE18">
        <f>SUMIFS(DataRegularSeason20242025!$AA$3:$AA$1315,DataRegularSeason20242025!$B$3:$B$1315, "&lt;=" &amp; EE$1, DataRegularSeason20242025!$D$3:$D$1315, $A18)+SUMIFS(DataRegularSeason20242025!$AB$3:$AB$1315,DataRegularSeason20242025!$B$3:$B$1315, "&lt;=" &amp; EE$1, DataRegularSeason20242025!$E$3:$E$1315, $A18)</f>
        <v>75</v>
      </c>
      <c r="EF18">
        <f>SUMIFS(DataRegularSeason20242025!$AA$3:$AA$1315,DataRegularSeason20242025!$B$3:$B$1315, "&lt;=" &amp; EF$1, DataRegularSeason20242025!$D$3:$D$1315, $A18)+SUMIFS(DataRegularSeason20242025!$AB$3:$AB$1315,DataRegularSeason20242025!$B$3:$B$1315, "&lt;=" &amp; EF$1, DataRegularSeason20242025!$E$3:$E$1315, $A18)</f>
        <v>75</v>
      </c>
      <c r="EG18">
        <f>SUMIFS(DataRegularSeason20242025!$AA$3:$AA$1315,DataRegularSeason20242025!$B$3:$B$1315, "&lt;=" &amp; EG$1, DataRegularSeason20242025!$D$3:$D$1315, $A18)+SUMIFS(DataRegularSeason20242025!$AB$3:$AB$1315,DataRegularSeason20242025!$B$3:$B$1315, "&lt;=" &amp; EG$1, DataRegularSeason20242025!$E$3:$E$1315, $A18)</f>
        <v>75</v>
      </c>
      <c r="EH18">
        <f>SUMIFS(DataRegularSeason20242025!$AA$3:$AA$1315,DataRegularSeason20242025!$B$3:$B$1315, "&lt;=" &amp; EH$1, DataRegularSeason20242025!$D$3:$D$1315, $A18)+SUMIFS(DataRegularSeason20242025!$AB$3:$AB$1315,DataRegularSeason20242025!$B$3:$B$1315, "&lt;=" &amp; EH$1, DataRegularSeason20242025!$E$3:$E$1315, $A18)</f>
        <v>75</v>
      </c>
      <c r="EI18">
        <f>SUMIFS(DataRegularSeason20242025!$AA$3:$AA$1315,DataRegularSeason20242025!$B$3:$B$1315, "&lt;=" &amp; EI$1, DataRegularSeason20242025!$D$3:$D$1315, $A18)+SUMIFS(DataRegularSeason20242025!$AB$3:$AB$1315,DataRegularSeason20242025!$B$3:$B$1315, "&lt;=" &amp; EI$1, DataRegularSeason20242025!$E$3:$E$1315, $A18)</f>
        <v>75</v>
      </c>
      <c r="EJ18">
        <f>SUMIFS(DataRegularSeason20242025!$AA$3:$AA$1315,DataRegularSeason20242025!$B$3:$B$1315, "&lt;=" &amp; EJ$1, DataRegularSeason20242025!$D$3:$D$1315, $A18)+SUMIFS(DataRegularSeason20242025!$AB$3:$AB$1315,DataRegularSeason20242025!$B$3:$B$1315, "&lt;=" &amp; EJ$1, DataRegularSeason20242025!$E$3:$E$1315, $A18)</f>
        <v>75</v>
      </c>
      <c r="EK18">
        <f>SUMIFS(DataRegularSeason20242025!$AA$3:$AA$1315,DataRegularSeason20242025!$B$3:$B$1315, "&lt;=" &amp; EK$1, DataRegularSeason20242025!$D$3:$D$1315, $A18)+SUMIFS(DataRegularSeason20242025!$AB$3:$AB$1315,DataRegularSeason20242025!$B$3:$B$1315, "&lt;=" &amp; EK$1, DataRegularSeason20242025!$E$3:$E$1315, $A18)</f>
        <v>75</v>
      </c>
      <c r="EL18">
        <f>SUMIFS(DataRegularSeason20242025!$AA$3:$AA$1315,DataRegularSeason20242025!$B$3:$B$1315, "&lt;=" &amp; EL$1, DataRegularSeason20242025!$D$3:$D$1315, $A18)+SUMIFS(DataRegularSeason20242025!$AB$3:$AB$1315,DataRegularSeason20242025!$B$3:$B$1315, "&lt;=" &amp; EL$1, DataRegularSeason20242025!$E$3:$E$1315, $A18)</f>
        <v>75</v>
      </c>
      <c r="EM18">
        <f>SUMIFS(DataRegularSeason20242025!$AA$3:$AA$1315,DataRegularSeason20242025!$B$3:$B$1315, "&lt;=" &amp; EM$1, DataRegularSeason20242025!$D$3:$D$1315, $A18)+SUMIFS(DataRegularSeason20242025!$AB$3:$AB$1315,DataRegularSeason20242025!$B$3:$B$1315, "&lt;=" &amp; EM$1, DataRegularSeason20242025!$E$3:$E$1315, $A18)</f>
        <v>75</v>
      </c>
      <c r="EN18">
        <f>SUMIFS(DataRegularSeason20242025!$AA$3:$AA$1315,DataRegularSeason20242025!$B$3:$B$1315, "&lt;=" &amp; EN$1, DataRegularSeason20242025!$D$3:$D$1315, $A18)+SUMIFS(DataRegularSeason20242025!$AB$3:$AB$1315,DataRegularSeason20242025!$B$3:$B$1315, "&lt;=" &amp; EN$1, DataRegularSeason20242025!$E$3:$E$1315, $A18)</f>
        <v>75</v>
      </c>
      <c r="EO18">
        <f>SUMIFS(DataRegularSeason20242025!$AA$3:$AA$1315,DataRegularSeason20242025!$B$3:$B$1315, "&lt;=" &amp; EO$1, DataRegularSeason20242025!$D$3:$D$1315, $A18)+SUMIFS(DataRegularSeason20242025!$AB$3:$AB$1315,DataRegularSeason20242025!$B$3:$B$1315, "&lt;=" &amp; EO$1, DataRegularSeason20242025!$E$3:$E$1315, $A18)</f>
        <v>75</v>
      </c>
      <c r="EP18">
        <f>SUMIFS(DataRegularSeason20242025!$AA$3:$AA$1315,DataRegularSeason20242025!$B$3:$B$1315, "&lt;=" &amp; EP$1, DataRegularSeason20242025!$D$3:$D$1315, $A18)+SUMIFS(DataRegularSeason20242025!$AB$3:$AB$1315,DataRegularSeason20242025!$B$3:$B$1315, "&lt;=" &amp; EP$1, DataRegularSeason20242025!$E$3:$E$1315, $A18)</f>
        <v>75</v>
      </c>
      <c r="EQ18">
        <f>SUMIFS(DataRegularSeason20242025!$AA$3:$AA$1315,DataRegularSeason20242025!$B$3:$B$1315, "&lt;=" &amp; EQ$1, DataRegularSeason20242025!$D$3:$D$1315, $A18)+SUMIFS(DataRegularSeason20242025!$AB$3:$AB$1315,DataRegularSeason20242025!$B$3:$B$1315, "&lt;=" &amp; EQ$1, DataRegularSeason20242025!$E$3:$E$1315, $A18)</f>
        <v>75</v>
      </c>
      <c r="ER18">
        <f>SUMIFS(DataRegularSeason20242025!$AA$3:$AA$1315,DataRegularSeason20242025!$B$3:$B$1315, "&lt;=" &amp; ER$1, DataRegularSeason20242025!$D$3:$D$1315, $A18)+SUMIFS(DataRegularSeason20242025!$AB$3:$AB$1315,DataRegularSeason20242025!$B$3:$B$1315, "&lt;=" &amp; ER$1, DataRegularSeason20242025!$E$3:$E$1315, $A18)</f>
        <v>75</v>
      </c>
      <c r="ES18">
        <f>SUMIFS(DataRegularSeason20242025!$AA$3:$AA$1315,DataRegularSeason20242025!$B$3:$B$1315, "&lt;=" &amp; ES$1, DataRegularSeason20242025!$D$3:$D$1315, $A18)+SUMIFS(DataRegularSeason20242025!$AB$3:$AB$1315,DataRegularSeason20242025!$B$3:$B$1315, "&lt;=" &amp; ES$1, DataRegularSeason20242025!$E$3:$E$1315, $A18)</f>
        <v>75</v>
      </c>
      <c r="ET18">
        <f>SUMIFS(DataRegularSeason20242025!$AA$3:$AA$1315,DataRegularSeason20242025!$B$3:$B$1315, "&lt;=" &amp; ET$1, DataRegularSeason20242025!$D$3:$D$1315, $A18)+SUMIFS(DataRegularSeason20242025!$AB$3:$AB$1315,DataRegularSeason20242025!$B$3:$B$1315, "&lt;=" &amp; ET$1, DataRegularSeason20242025!$E$3:$E$1315, $A18)</f>
        <v>75</v>
      </c>
      <c r="EU18">
        <f>SUMIFS(DataRegularSeason20242025!$AA$3:$AA$1315,DataRegularSeason20242025!$B$3:$B$1315, "&lt;=" &amp; EU$1, DataRegularSeason20242025!$D$3:$D$1315, $A18)+SUMIFS(DataRegularSeason20242025!$AB$3:$AB$1315,DataRegularSeason20242025!$B$3:$B$1315, "&lt;=" &amp; EU$1, DataRegularSeason20242025!$E$3:$E$1315, $A18)</f>
        <v>75</v>
      </c>
      <c r="EV18">
        <f>SUMIFS(DataRegularSeason20242025!$AA$3:$AA$1315,DataRegularSeason20242025!$B$3:$B$1315, "&lt;=" &amp; EV$1, DataRegularSeason20242025!$D$3:$D$1315, $A18)+SUMIFS(DataRegularSeason20242025!$AB$3:$AB$1315,DataRegularSeason20242025!$B$3:$B$1315, "&lt;=" &amp; EV$1, DataRegularSeason20242025!$E$3:$E$1315, $A18)</f>
        <v>75</v>
      </c>
      <c r="EW18">
        <f>SUMIFS(DataRegularSeason20242025!$AA$3:$AA$1315,DataRegularSeason20242025!$B$3:$B$1315, "&lt;=" &amp; EW$1, DataRegularSeason20242025!$D$3:$D$1315, $A18)+SUMIFS(DataRegularSeason20242025!$AB$3:$AB$1315,DataRegularSeason20242025!$B$3:$B$1315, "&lt;=" &amp; EW$1, DataRegularSeason20242025!$E$3:$E$1315, $A18)</f>
        <v>75</v>
      </c>
      <c r="EX18">
        <f>SUMIFS(DataRegularSeason20242025!$AA$3:$AA$1315,DataRegularSeason20242025!$B$3:$B$1315, "&lt;=" &amp; EX$1, DataRegularSeason20242025!$D$3:$D$1315, $A18)+SUMIFS(DataRegularSeason20242025!$AB$3:$AB$1315,DataRegularSeason20242025!$B$3:$B$1315, "&lt;=" &amp; EX$1, DataRegularSeason20242025!$E$3:$E$1315, $A18)</f>
        <v>75</v>
      </c>
      <c r="EY18">
        <f>SUMIFS(DataRegularSeason20242025!$AA$3:$AA$1315,DataRegularSeason20242025!$B$3:$B$1315, "&lt;=" &amp; EY$1, DataRegularSeason20242025!$D$3:$D$1315, $A18)+SUMIFS(DataRegularSeason20242025!$AB$3:$AB$1315,DataRegularSeason20242025!$B$3:$B$1315, "&lt;=" &amp; EY$1, DataRegularSeason20242025!$E$3:$E$1315, $A18)</f>
        <v>75</v>
      </c>
      <c r="EZ18">
        <f>SUMIFS(DataRegularSeason20242025!$AA$3:$AA$1315,DataRegularSeason20242025!$B$3:$B$1315, "&lt;=" &amp; EZ$1, DataRegularSeason20242025!$D$3:$D$1315, $A18)+SUMIFS(DataRegularSeason20242025!$AB$3:$AB$1315,DataRegularSeason20242025!$B$3:$B$1315, "&lt;=" &amp; EZ$1, DataRegularSeason20242025!$E$3:$E$1315, $A18)</f>
        <v>75</v>
      </c>
      <c r="FA18">
        <f>SUMIFS(DataRegularSeason20242025!$AA$3:$AA$1315,DataRegularSeason20242025!$B$3:$B$1315, "&lt;=" &amp; FA$1, DataRegularSeason20242025!$D$3:$D$1315, $A18)+SUMIFS(DataRegularSeason20242025!$AB$3:$AB$1315,DataRegularSeason20242025!$B$3:$B$1315, "&lt;=" &amp; FA$1, DataRegularSeason20242025!$E$3:$E$1315, $A18)</f>
        <v>75</v>
      </c>
      <c r="FB18">
        <f>SUMIFS(DataRegularSeason20242025!$AA$3:$AA$1315,DataRegularSeason20242025!$B$3:$B$1315, "&lt;=" &amp; FB$1, DataRegularSeason20242025!$D$3:$D$1315, $A18)+SUMIFS(DataRegularSeason20242025!$AB$3:$AB$1315,DataRegularSeason20242025!$B$3:$B$1315, "&lt;=" &amp; FB$1, DataRegularSeason20242025!$E$3:$E$1315, $A18)</f>
        <v>75</v>
      </c>
      <c r="FC18">
        <f>SUMIFS(DataRegularSeason20242025!$AA$3:$AA$1315,DataRegularSeason20242025!$B$3:$B$1315, "&lt;=" &amp; FC$1, DataRegularSeason20242025!$D$3:$D$1315, $A18)+SUMIFS(DataRegularSeason20242025!$AB$3:$AB$1315,DataRegularSeason20242025!$B$3:$B$1315, "&lt;=" &amp; FC$1, DataRegularSeason20242025!$E$3:$E$1315, $A18)</f>
        <v>75</v>
      </c>
      <c r="FD18">
        <f>SUMIFS(DataRegularSeason20242025!$AA$3:$AA$1315,DataRegularSeason20242025!$B$3:$B$1315, "&lt;=" &amp; FD$1, DataRegularSeason20242025!$D$3:$D$1315, $A18)+SUMIFS(DataRegularSeason20242025!$AB$3:$AB$1315,DataRegularSeason20242025!$B$3:$B$1315, "&lt;=" &amp; FD$1, DataRegularSeason20242025!$E$3:$E$1315, $A18)</f>
        <v>75</v>
      </c>
      <c r="FE18">
        <f>SUMIFS(DataRegularSeason20242025!$AA$3:$AA$1315,DataRegularSeason20242025!$B$3:$B$1315, "&lt;=" &amp; FE$1, DataRegularSeason20242025!$D$3:$D$1315, $A18)+SUMIFS(DataRegularSeason20242025!$AB$3:$AB$1315,DataRegularSeason20242025!$B$3:$B$1315, "&lt;=" &amp; FE$1, DataRegularSeason20242025!$E$3:$E$1315, $A18)</f>
        <v>75</v>
      </c>
      <c r="FF18">
        <f>SUMIFS(DataRegularSeason20242025!$AA$3:$AA$1315,DataRegularSeason20242025!$B$3:$B$1315, "&lt;=" &amp; FF$1, DataRegularSeason20242025!$D$3:$D$1315, $A18)+SUMIFS(DataRegularSeason20242025!$AB$3:$AB$1315,DataRegularSeason20242025!$B$3:$B$1315, "&lt;=" &amp; FF$1, DataRegularSeason20242025!$E$3:$E$1315, $A18)</f>
        <v>75</v>
      </c>
      <c r="FG18">
        <f>SUMIFS(DataRegularSeason20242025!$AA$3:$AA$1315,DataRegularSeason20242025!$B$3:$B$1315, "&lt;=" &amp; FG$1, DataRegularSeason20242025!$D$3:$D$1315, $A18)+SUMIFS(DataRegularSeason20242025!$AB$3:$AB$1315,DataRegularSeason20242025!$B$3:$B$1315, "&lt;=" &amp; FG$1, DataRegularSeason20242025!$E$3:$E$1315, $A18)</f>
        <v>75</v>
      </c>
      <c r="FH18">
        <f>SUMIFS(DataRegularSeason20242025!$AA$3:$AA$1315,DataRegularSeason20242025!$B$3:$B$1315, "&lt;=" &amp; FH$1, DataRegularSeason20242025!$D$3:$D$1315, $A18)+SUMIFS(DataRegularSeason20242025!$AB$3:$AB$1315,DataRegularSeason20242025!$B$3:$B$1315, "&lt;=" &amp; FH$1, DataRegularSeason20242025!$E$3:$E$1315, $A18)</f>
        <v>75</v>
      </c>
      <c r="FI18">
        <f>SUMIFS(DataRegularSeason20242025!$AA$3:$AA$1315,DataRegularSeason20242025!$B$3:$B$1315, "&lt;=" &amp; FI$1, DataRegularSeason20242025!$D$3:$D$1315, $A18)+SUMIFS(DataRegularSeason20242025!$AB$3:$AB$1315,DataRegularSeason20242025!$B$3:$B$1315, "&lt;=" &amp; FI$1, DataRegularSeason20242025!$E$3:$E$1315, $A18)</f>
        <v>75</v>
      </c>
      <c r="FJ18">
        <f>SUMIFS(DataRegularSeason20242025!$AA$3:$AA$1315,DataRegularSeason20242025!$B$3:$B$1315, "&lt;=" &amp; FJ$1, DataRegularSeason20242025!$D$3:$D$1315, $A18)+SUMIFS(DataRegularSeason20242025!$AB$3:$AB$1315,DataRegularSeason20242025!$B$3:$B$1315, "&lt;=" &amp; FJ$1, DataRegularSeason20242025!$E$3:$E$1315, $A18)</f>
        <v>75</v>
      </c>
      <c r="FK18">
        <f>SUMIFS(DataRegularSeason20242025!$AA$3:$AA$1315,DataRegularSeason20242025!$B$3:$B$1315, "&lt;=" &amp; FK$1, DataRegularSeason20242025!$D$3:$D$1315, $A18)+SUMIFS(DataRegularSeason20242025!$AB$3:$AB$1315,DataRegularSeason20242025!$B$3:$B$1315, "&lt;=" &amp; FK$1, DataRegularSeason20242025!$E$3:$E$1315, $A18)</f>
        <v>75</v>
      </c>
      <c r="FL18">
        <f>SUMIFS(DataRegularSeason20242025!$AA$3:$AA$1315,DataRegularSeason20242025!$B$3:$B$1315, "&lt;=" &amp; FL$1, DataRegularSeason20242025!$D$3:$D$1315, $A18)+SUMIFS(DataRegularSeason20242025!$AB$3:$AB$1315,DataRegularSeason20242025!$B$3:$B$1315, "&lt;=" &amp; FL$1, DataRegularSeason20242025!$E$3:$E$1315, $A18)</f>
        <v>75</v>
      </c>
      <c r="FM18">
        <f>SUMIFS(DataRegularSeason20242025!$AA$3:$AA$1315,DataRegularSeason20242025!$B$3:$B$1315, "&lt;=" &amp; FM$1, DataRegularSeason20242025!$D$3:$D$1315, $A18)+SUMIFS(DataRegularSeason20242025!$AB$3:$AB$1315,DataRegularSeason20242025!$B$3:$B$1315, "&lt;=" &amp; FM$1, DataRegularSeason20242025!$E$3:$E$1315, $A18)</f>
        <v>75</v>
      </c>
      <c r="FN18">
        <f>SUMIFS(DataRegularSeason20242025!$AA$3:$AA$1315,DataRegularSeason20242025!$B$3:$B$1315, "&lt;=" &amp; FN$1, DataRegularSeason20242025!$D$3:$D$1315, $A18)+SUMIFS(DataRegularSeason20242025!$AB$3:$AB$1315,DataRegularSeason20242025!$B$3:$B$1315, "&lt;=" &amp; FN$1, DataRegularSeason20242025!$E$3:$E$1315, $A18)</f>
        <v>75</v>
      </c>
      <c r="FO18">
        <f>SUMIFS(DataRegularSeason20242025!$AA$3:$AA$1315,DataRegularSeason20242025!$B$3:$B$1315, "&lt;=" &amp; FO$1, DataRegularSeason20242025!$D$3:$D$1315, $A18)+SUMIFS(DataRegularSeason20242025!$AB$3:$AB$1315,DataRegularSeason20242025!$B$3:$B$1315, "&lt;=" &amp; FO$1, DataRegularSeason20242025!$E$3:$E$1315, $A18)</f>
        <v>75</v>
      </c>
      <c r="FP18">
        <f>SUMIFS(DataRegularSeason20242025!$AA$3:$AA$1315,DataRegularSeason20242025!$B$3:$B$1315, "&lt;=" &amp; FP$1, DataRegularSeason20242025!$D$3:$D$1315, $A18)+SUMIFS(DataRegularSeason20242025!$AB$3:$AB$1315,DataRegularSeason20242025!$B$3:$B$1315, "&lt;=" &amp; FP$1, DataRegularSeason20242025!$E$3:$E$1315, $A18)</f>
        <v>75</v>
      </c>
      <c r="FQ18">
        <f>SUMIFS(DataRegularSeason20242025!$AA$3:$AA$1315,DataRegularSeason20242025!$B$3:$B$1315, "&lt;=" &amp; FQ$1, DataRegularSeason20242025!$D$3:$D$1315, $A18)+SUMIFS(DataRegularSeason20242025!$AB$3:$AB$1315,DataRegularSeason20242025!$B$3:$B$1315, "&lt;=" &amp; FQ$1, DataRegularSeason20242025!$E$3:$E$1315, $A18)</f>
        <v>75</v>
      </c>
      <c r="FR18">
        <f>SUMIFS(DataRegularSeason20242025!$AA$3:$AA$1315,DataRegularSeason20242025!$B$3:$B$1315, "&lt;=" &amp; FR$1, DataRegularSeason20242025!$D$3:$D$1315, $A18)+SUMIFS(DataRegularSeason20242025!$AB$3:$AB$1315,DataRegularSeason20242025!$B$3:$B$1315, "&lt;=" &amp; FR$1, DataRegularSeason20242025!$E$3:$E$1315, $A18)</f>
        <v>75</v>
      </c>
      <c r="FS18">
        <f>SUMIFS(DataRegularSeason20242025!$AA$3:$AA$1315,DataRegularSeason20242025!$B$3:$B$1315, "&lt;=" &amp; FS$1, DataRegularSeason20242025!$D$3:$D$1315, $A18)+SUMIFS(DataRegularSeason20242025!$AB$3:$AB$1315,DataRegularSeason20242025!$B$3:$B$1315, "&lt;=" &amp; FS$1, DataRegularSeason20242025!$E$3:$E$1315, $A18)</f>
        <v>75</v>
      </c>
      <c r="FT18">
        <f>SUMIFS(DataRegularSeason20242025!$AA$3:$AA$1315,DataRegularSeason20242025!$B$3:$B$1315, "&lt;=" &amp; FT$1, DataRegularSeason20242025!$D$3:$D$1315, $A18)+SUMIFS(DataRegularSeason20242025!$AB$3:$AB$1315,DataRegularSeason20242025!$B$3:$B$1315, "&lt;=" &amp; FT$1, DataRegularSeason20242025!$E$3:$E$1315, $A18)</f>
        <v>75</v>
      </c>
      <c r="FU18">
        <f>SUMIFS(DataRegularSeason20242025!$AA$3:$AA$1315,DataRegularSeason20242025!$B$3:$B$1315, "&lt;=" &amp; FU$1, DataRegularSeason20242025!$D$3:$D$1315, $A18)+SUMIFS(DataRegularSeason20242025!$AB$3:$AB$1315,DataRegularSeason20242025!$B$3:$B$1315, "&lt;=" &amp; FU$1, DataRegularSeason20242025!$E$3:$E$1315, $A18)</f>
        <v>75</v>
      </c>
      <c r="FV18">
        <f>SUMIFS(DataRegularSeason20242025!$AA$3:$AA$1315,DataRegularSeason20242025!$B$3:$B$1315, "&lt;=" &amp; FV$1, DataRegularSeason20242025!$D$3:$D$1315, $A18)+SUMIFS(DataRegularSeason20242025!$AB$3:$AB$1315,DataRegularSeason20242025!$B$3:$B$1315, "&lt;=" &amp; FV$1, DataRegularSeason20242025!$E$3:$E$1315, $A18)</f>
        <v>75</v>
      </c>
      <c r="FW18">
        <f>SUMIFS(DataRegularSeason20242025!$AA$3:$AA$1315,DataRegularSeason20242025!$B$3:$B$1315, "&lt;=" &amp; FW$1, DataRegularSeason20242025!$D$3:$D$1315, $A18)+SUMIFS(DataRegularSeason20242025!$AB$3:$AB$1315,DataRegularSeason20242025!$B$3:$B$1315, "&lt;=" &amp; FW$1, DataRegularSeason20242025!$E$3:$E$1315, $A18)</f>
        <v>75</v>
      </c>
      <c r="FX18">
        <f>SUMIFS(DataRegularSeason20242025!$AA$3:$AA$1315,DataRegularSeason20242025!$B$3:$B$1315, "&lt;=" &amp; FX$1, DataRegularSeason20242025!$D$3:$D$1315, $A18)+SUMIFS(DataRegularSeason20242025!$AB$3:$AB$1315,DataRegularSeason20242025!$B$3:$B$1315, "&lt;=" &amp; FX$1, DataRegularSeason20242025!$E$3:$E$1315, $A18)</f>
        <v>75</v>
      </c>
      <c r="FY18">
        <f>SUMIFS(DataRegularSeason20242025!$AA$3:$AA$1315,DataRegularSeason20242025!$B$3:$B$1315, "&lt;=" &amp; FY$1, DataRegularSeason20242025!$D$3:$D$1315, $A18)+SUMIFS(DataRegularSeason20242025!$AB$3:$AB$1315,DataRegularSeason20242025!$B$3:$B$1315, "&lt;=" &amp; FY$1, DataRegularSeason20242025!$E$3:$E$1315, $A18)</f>
        <v>75</v>
      </c>
      <c r="FZ18">
        <f>SUMIFS(DataRegularSeason20242025!$AA$3:$AA$1315,DataRegularSeason20242025!$B$3:$B$1315, "&lt;=" &amp; FZ$1, DataRegularSeason20242025!$D$3:$D$1315, $A18)+SUMIFS(DataRegularSeason20242025!$AB$3:$AB$1315,DataRegularSeason20242025!$B$3:$B$1315, "&lt;=" &amp; FZ$1, DataRegularSeason20242025!$E$3:$E$1315, $A18)</f>
        <v>75</v>
      </c>
      <c r="GA18">
        <f>SUMIFS(DataRegularSeason20242025!$AA$3:$AA$1315,DataRegularSeason20242025!$B$3:$B$1315, "&lt;=" &amp; GA$1, DataRegularSeason20242025!$D$3:$D$1315, $A18)+SUMIFS(DataRegularSeason20242025!$AB$3:$AB$1315,DataRegularSeason20242025!$B$3:$B$1315, "&lt;=" &amp; GA$1, DataRegularSeason20242025!$E$3:$E$1315, $A18)</f>
        <v>75</v>
      </c>
      <c r="GB18">
        <f>SUMIFS(DataRegularSeason20242025!$AA$3:$AA$1315,DataRegularSeason20242025!$B$3:$B$1315, "&lt;=" &amp; GB$1, DataRegularSeason20242025!$D$3:$D$1315, $A18)+SUMIFS(DataRegularSeason20242025!$AB$3:$AB$1315,DataRegularSeason20242025!$B$3:$B$1315, "&lt;=" &amp; GB$1, DataRegularSeason20242025!$E$3:$E$1315, $A18)</f>
        <v>75</v>
      </c>
      <c r="GC18">
        <f>SUMIFS(DataRegularSeason20242025!$AA$3:$AA$1315,DataRegularSeason20242025!$B$3:$B$1315, "&lt;=" &amp; GC$1, DataRegularSeason20242025!$D$3:$D$1315, $A18)+SUMIFS(DataRegularSeason20242025!$AB$3:$AB$1315,DataRegularSeason20242025!$B$3:$B$1315, "&lt;=" &amp; GC$1, DataRegularSeason20242025!$E$3:$E$1315, $A18)</f>
        <v>75</v>
      </c>
      <c r="GD18">
        <f>SUMIFS(DataRegularSeason20242025!$AA$3:$AA$1315,DataRegularSeason20242025!$B$3:$B$1315, "&lt;=" &amp; GD$1, DataRegularSeason20242025!$D$3:$D$1315, $A18)+SUMIFS(DataRegularSeason20242025!$AB$3:$AB$1315,DataRegularSeason20242025!$B$3:$B$1315, "&lt;=" &amp; GD$1, DataRegularSeason20242025!$E$3:$E$1315, $A18)</f>
        <v>75</v>
      </c>
      <c r="GE18">
        <f>SUMIFS(DataRegularSeason20242025!$AA$3:$AA$1315,DataRegularSeason20242025!$B$3:$B$1315, "&lt;=" &amp; GE$1, DataRegularSeason20242025!$D$3:$D$1315, $A18)+SUMIFS(DataRegularSeason20242025!$AB$3:$AB$1315,DataRegularSeason20242025!$B$3:$B$1315, "&lt;=" &amp; GE$1, DataRegularSeason20242025!$E$3:$E$1315, $A18)</f>
        <v>75</v>
      </c>
      <c r="GF18">
        <f>SUMIFS(DataRegularSeason20242025!$AA$3:$AA$1315,DataRegularSeason20242025!$B$3:$B$1315, "&lt;=" &amp; GF$1, DataRegularSeason20242025!$D$3:$D$1315, $A18)+SUMIFS(DataRegularSeason20242025!$AB$3:$AB$1315,DataRegularSeason20242025!$B$3:$B$1315, "&lt;=" &amp; GF$1, DataRegularSeason20242025!$E$3:$E$1315, $A18)</f>
        <v>75</v>
      </c>
      <c r="GG18">
        <f>SUMIFS(DataRegularSeason20242025!$AA$3:$AA$1315,DataRegularSeason20242025!$B$3:$B$1315, "&lt;=" &amp; GG$1, DataRegularSeason20242025!$D$3:$D$1315, $A18)+SUMIFS(DataRegularSeason20242025!$AB$3:$AB$1315,DataRegularSeason20242025!$B$3:$B$1315, "&lt;=" &amp; GG$1, DataRegularSeason20242025!$E$3:$E$1315, $A18)</f>
        <v>75</v>
      </c>
      <c r="GH18">
        <f>SUMIFS(DataRegularSeason20242025!$AA$3:$AA$1315,DataRegularSeason20242025!$B$3:$B$1315, "&lt;=" &amp; GH$1, DataRegularSeason20242025!$D$3:$D$1315, $A18)+SUMIFS(DataRegularSeason20242025!$AB$3:$AB$1315,DataRegularSeason20242025!$B$3:$B$1315, "&lt;=" &amp; GH$1, DataRegularSeason20242025!$E$3:$E$1315, $A18)</f>
        <v>75</v>
      </c>
      <c r="GI18">
        <f>SUMIFS(DataRegularSeason20242025!$AA$3:$AA$1315,DataRegularSeason20242025!$B$3:$B$1315, "&lt;=" &amp; GI$1, DataRegularSeason20242025!$D$3:$D$1315, $A18)+SUMIFS(DataRegularSeason20242025!$AB$3:$AB$1315,DataRegularSeason20242025!$B$3:$B$1315, "&lt;=" &amp; GI$1, DataRegularSeason20242025!$E$3:$E$1315, $A18)</f>
        <v>75</v>
      </c>
      <c r="GJ18">
        <f>SUMIFS(DataRegularSeason20242025!$AA$3:$AA$1315,DataRegularSeason20242025!$B$3:$B$1315, "&lt;=" &amp; GJ$1, DataRegularSeason20242025!$D$3:$D$1315, $A18)+SUMIFS(DataRegularSeason20242025!$AB$3:$AB$1315,DataRegularSeason20242025!$B$3:$B$1315, "&lt;=" &amp; GJ$1, DataRegularSeason20242025!$E$3:$E$1315, $A18)</f>
        <v>75</v>
      </c>
      <c r="GK18">
        <f>SUMIFS(DataRegularSeason20242025!$AA$3:$AA$1315,DataRegularSeason20242025!$B$3:$B$1315, "&lt;=" &amp; GK$1, DataRegularSeason20242025!$D$3:$D$1315, $A18)+SUMIFS(DataRegularSeason20242025!$AB$3:$AB$1315,DataRegularSeason20242025!$B$3:$B$1315, "&lt;=" &amp; GK$1, DataRegularSeason20242025!$E$3:$E$1315, $A18)</f>
        <v>75</v>
      </c>
      <c r="GL18">
        <f>SUMIFS(DataRegularSeason20242025!$AA$3:$AA$1315,DataRegularSeason20242025!$B$3:$B$1315, "&lt;=" &amp; GL$1, DataRegularSeason20242025!$D$3:$D$1315, $A18)+SUMIFS(DataRegularSeason20242025!$AB$3:$AB$1315,DataRegularSeason20242025!$B$3:$B$1315, "&lt;=" &amp; GL$1, DataRegularSeason20242025!$E$3:$E$1315, $A18)</f>
        <v>75</v>
      </c>
      <c r="GM18">
        <f>SUMIFS(DataRegularSeason20242025!$AA$3:$AA$1315,DataRegularSeason20242025!$B$3:$B$1315, "&lt;=" &amp; GM$1, DataRegularSeason20242025!$D$3:$D$1315, $A18)+SUMIFS(DataRegularSeason20242025!$AB$3:$AB$1315,DataRegularSeason20242025!$B$3:$B$1315, "&lt;=" &amp; GM$1, DataRegularSeason20242025!$E$3:$E$1315, $A18)</f>
        <v>75</v>
      </c>
      <c r="GN18">
        <f>SUMIFS(DataRegularSeason20242025!$AA$3:$AA$1315,DataRegularSeason20242025!$B$3:$B$1315, "&lt;=" &amp; GN$1, DataRegularSeason20242025!$D$3:$D$1315, $A18)+SUMIFS(DataRegularSeason20242025!$AB$3:$AB$1315,DataRegularSeason20242025!$B$3:$B$1315, "&lt;=" &amp; GN$1, DataRegularSeason20242025!$E$3:$E$1315, $A18)</f>
        <v>75</v>
      </c>
      <c r="GO18">
        <f>SUMIFS(DataRegularSeason20242025!$AA$3:$AA$1315,DataRegularSeason20242025!$B$3:$B$1315, "&lt;=" &amp; GO$1, DataRegularSeason20242025!$D$3:$D$1315, $A18)+SUMIFS(DataRegularSeason20242025!$AB$3:$AB$1315,DataRegularSeason20242025!$B$3:$B$1315, "&lt;=" &amp; GO$1, DataRegularSeason20242025!$E$3:$E$1315, $A18)</f>
        <v>75</v>
      </c>
      <c r="GP18">
        <f>SUMIFS(DataRegularSeason20242025!$AA$3:$AA$1315,DataRegularSeason20242025!$B$3:$B$1315, "&lt;=" &amp; GP$1, DataRegularSeason20242025!$D$3:$D$1315, $A18)+SUMIFS(DataRegularSeason20242025!$AB$3:$AB$1315,DataRegularSeason20242025!$B$3:$B$1315, "&lt;=" &amp; GP$1, DataRegularSeason20242025!$E$3:$E$1315, $A18)</f>
        <v>75</v>
      </c>
      <c r="GQ18">
        <f>SUMIFS(DataRegularSeason20242025!$AA$3:$AA$1315,DataRegularSeason20242025!$B$3:$B$1315, "&lt;=" &amp; GQ$1, DataRegularSeason20242025!$D$3:$D$1315, $A18)+SUMIFS(DataRegularSeason20242025!$AB$3:$AB$1315,DataRegularSeason20242025!$B$3:$B$1315, "&lt;=" &amp; GQ$1, DataRegularSeason20242025!$E$3:$E$1315, $A18)</f>
        <v>75</v>
      </c>
      <c r="GR18">
        <f>SUMIFS(DataRegularSeason20242025!$AA$3:$AA$1315,DataRegularSeason20242025!$B$3:$B$1315, "&lt;=" &amp; GR$1, DataRegularSeason20242025!$D$3:$D$1315, $A18)+SUMIFS(DataRegularSeason20242025!$AB$3:$AB$1315,DataRegularSeason20242025!$B$3:$B$1315, "&lt;=" &amp; GR$1, DataRegularSeason20242025!$E$3:$E$1315, $A18)</f>
        <v>75</v>
      </c>
      <c r="GS18">
        <f>SUMIFS(DataRegularSeason20242025!$AA$3:$AA$1315,DataRegularSeason20242025!$B$3:$B$1315, "&lt;=" &amp; GS$1, DataRegularSeason20242025!$D$3:$D$1315, $A18)+SUMIFS(DataRegularSeason20242025!$AB$3:$AB$1315,DataRegularSeason20242025!$B$3:$B$1315, "&lt;=" &amp; GS$1, DataRegularSeason20242025!$E$3:$E$1315, $A18)</f>
        <v>75</v>
      </c>
      <c r="GT18">
        <f>SUMIFS(DataRegularSeason20242025!$AA$3:$AA$1315,DataRegularSeason20242025!$B$3:$B$1315, "&lt;=" &amp; GT$1, DataRegularSeason20242025!$D$3:$D$1315, $A18)+SUMIFS(DataRegularSeason20242025!$AB$3:$AB$1315,DataRegularSeason20242025!$B$3:$B$1315, "&lt;=" &amp; GT$1, DataRegularSeason20242025!$E$3:$E$1315, $A18)</f>
        <v>75</v>
      </c>
      <c r="GU18">
        <f>SUMIFS(DataRegularSeason20242025!$AA$3:$AA$1315,DataRegularSeason20242025!$B$3:$B$1315, "&lt;=" &amp; GU$1, DataRegularSeason20242025!$D$3:$D$1315, $A18)+SUMIFS(DataRegularSeason20242025!$AB$3:$AB$1315,DataRegularSeason20242025!$B$3:$B$1315, "&lt;=" &amp; GU$1, DataRegularSeason20242025!$E$3:$E$1315, $A18)</f>
        <v>75</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67</v>
      </c>
      <c r="DW19">
        <f>SUMIFS(DataRegularSeason20242025!$AA$3:$AA$1315,DataRegularSeason20242025!$B$3:$B$1315, "&lt;=" &amp; DW$1, DataRegularSeason20242025!$D$3:$D$1315, $A19)+SUMIFS(DataRegularSeason20242025!$AB$3:$AB$1315,DataRegularSeason20242025!$B$3:$B$1315, "&lt;=" &amp; DW$1, DataRegularSeason20242025!$E$3:$E$1315, $A19)</f>
        <v>67</v>
      </c>
      <c r="DX19">
        <f>SUMIFS(DataRegularSeason20242025!$AA$3:$AA$1315,DataRegularSeason20242025!$B$3:$B$1315, "&lt;=" &amp; DX$1, DataRegularSeason20242025!$D$3:$D$1315, $A19)+SUMIFS(DataRegularSeason20242025!$AB$3:$AB$1315,DataRegularSeason20242025!$B$3:$B$1315, "&lt;=" &amp; DX$1, DataRegularSeason20242025!$E$3:$E$1315, $A19)</f>
        <v>67</v>
      </c>
      <c r="DY19">
        <f>SUMIFS(DataRegularSeason20242025!$AA$3:$AA$1315,DataRegularSeason20242025!$B$3:$B$1315, "&lt;=" &amp; DY$1, DataRegularSeason20242025!$D$3:$D$1315, $A19)+SUMIFS(DataRegularSeason20242025!$AB$3:$AB$1315,DataRegularSeason20242025!$B$3:$B$1315, "&lt;=" &amp; DY$1, DataRegularSeason20242025!$E$3:$E$1315, $A19)</f>
        <v>67</v>
      </c>
      <c r="DZ19">
        <f>SUMIFS(DataRegularSeason20242025!$AA$3:$AA$1315,DataRegularSeason20242025!$B$3:$B$1315, "&lt;=" &amp; DZ$1, DataRegularSeason20242025!$D$3:$D$1315, $A19)+SUMIFS(DataRegularSeason20242025!$AB$3:$AB$1315,DataRegularSeason20242025!$B$3:$B$1315, "&lt;=" &amp; DZ$1, DataRegularSeason20242025!$E$3:$E$1315, $A19)</f>
        <v>67</v>
      </c>
      <c r="EA19">
        <f>SUMIFS(DataRegularSeason20242025!$AA$3:$AA$1315,DataRegularSeason20242025!$B$3:$B$1315, "&lt;=" &amp; EA$1, DataRegularSeason20242025!$D$3:$D$1315, $A19)+SUMIFS(DataRegularSeason20242025!$AB$3:$AB$1315,DataRegularSeason20242025!$B$3:$B$1315, "&lt;=" &amp; EA$1, DataRegularSeason20242025!$E$3:$E$1315, $A19)</f>
        <v>67</v>
      </c>
      <c r="EB19">
        <f>SUMIFS(DataRegularSeason20242025!$AA$3:$AA$1315,DataRegularSeason20242025!$B$3:$B$1315, "&lt;=" &amp; EB$1, DataRegularSeason20242025!$D$3:$D$1315, $A19)+SUMIFS(DataRegularSeason20242025!$AB$3:$AB$1315,DataRegularSeason20242025!$B$3:$B$1315, "&lt;=" &amp; EB$1, DataRegularSeason20242025!$E$3:$E$1315, $A19)</f>
        <v>67</v>
      </c>
      <c r="EC19">
        <f>SUMIFS(DataRegularSeason20242025!$AA$3:$AA$1315,DataRegularSeason20242025!$B$3:$B$1315, "&lt;=" &amp; EC$1, DataRegularSeason20242025!$D$3:$D$1315, $A19)+SUMIFS(DataRegularSeason20242025!$AB$3:$AB$1315,DataRegularSeason20242025!$B$3:$B$1315, "&lt;=" &amp; EC$1, DataRegularSeason20242025!$E$3:$E$1315, $A19)</f>
        <v>67</v>
      </c>
      <c r="ED19">
        <f>SUMIFS(DataRegularSeason20242025!$AA$3:$AA$1315,DataRegularSeason20242025!$B$3:$B$1315, "&lt;=" &amp; ED$1, DataRegularSeason20242025!$D$3:$D$1315, $A19)+SUMIFS(DataRegularSeason20242025!$AB$3:$AB$1315,DataRegularSeason20242025!$B$3:$B$1315, "&lt;=" &amp; ED$1, DataRegularSeason20242025!$E$3:$E$1315, $A19)</f>
        <v>67</v>
      </c>
      <c r="EE19">
        <f>SUMIFS(DataRegularSeason20242025!$AA$3:$AA$1315,DataRegularSeason20242025!$B$3:$B$1315, "&lt;=" &amp; EE$1, DataRegularSeason20242025!$D$3:$D$1315, $A19)+SUMIFS(DataRegularSeason20242025!$AB$3:$AB$1315,DataRegularSeason20242025!$B$3:$B$1315, "&lt;=" &amp; EE$1, DataRegularSeason20242025!$E$3:$E$1315, $A19)</f>
        <v>67</v>
      </c>
      <c r="EF19">
        <f>SUMIFS(DataRegularSeason20242025!$AA$3:$AA$1315,DataRegularSeason20242025!$B$3:$B$1315, "&lt;=" &amp; EF$1, DataRegularSeason20242025!$D$3:$D$1315, $A19)+SUMIFS(DataRegularSeason20242025!$AB$3:$AB$1315,DataRegularSeason20242025!$B$3:$B$1315, "&lt;=" &amp; EF$1, DataRegularSeason20242025!$E$3:$E$1315, $A19)</f>
        <v>67</v>
      </c>
      <c r="EG19">
        <f>SUMIFS(DataRegularSeason20242025!$AA$3:$AA$1315,DataRegularSeason20242025!$B$3:$B$1315, "&lt;=" &amp; EG$1, DataRegularSeason20242025!$D$3:$D$1315, $A19)+SUMIFS(DataRegularSeason20242025!$AB$3:$AB$1315,DataRegularSeason20242025!$B$3:$B$1315, "&lt;=" &amp; EG$1, DataRegularSeason20242025!$E$3:$E$1315, $A19)</f>
        <v>67</v>
      </c>
      <c r="EH19">
        <f>SUMIFS(DataRegularSeason20242025!$AA$3:$AA$1315,DataRegularSeason20242025!$B$3:$B$1315, "&lt;=" &amp; EH$1, DataRegularSeason20242025!$D$3:$D$1315, $A19)+SUMIFS(DataRegularSeason20242025!$AB$3:$AB$1315,DataRegularSeason20242025!$B$3:$B$1315, "&lt;=" &amp; EH$1, DataRegularSeason20242025!$E$3:$E$1315, $A19)</f>
        <v>67</v>
      </c>
      <c r="EI19">
        <f>SUMIFS(DataRegularSeason20242025!$AA$3:$AA$1315,DataRegularSeason20242025!$B$3:$B$1315, "&lt;=" &amp; EI$1, DataRegularSeason20242025!$D$3:$D$1315, $A19)+SUMIFS(DataRegularSeason20242025!$AB$3:$AB$1315,DataRegularSeason20242025!$B$3:$B$1315, "&lt;=" &amp; EI$1, DataRegularSeason20242025!$E$3:$E$1315, $A19)</f>
        <v>67</v>
      </c>
      <c r="EJ19">
        <f>SUMIFS(DataRegularSeason20242025!$AA$3:$AA$1315,DataRegularSeason20242025!$B$3:$B$1315, "&lt;=" &amp; EJ$1, DataRegularSeason20242025!$D$3:$D$1315, $A19)+SUMIFS(DataRegularSeason20242025!$AB$3:$AB$1315,DataRegularSeason20242025!$B$3:$B$1315, "&lt;=" &amp; EJ$1, DataRegularSeason20242025!$E$3:$E$1315, $A19)</f>
        <v>67</v>
      </c>
      <c r="EK19">
        <f>SUMIFS(DataRegularSeason20242025!$AA$3:$AA$1315,DataRegularSeason20242025!$B$3:$B$1315, "&lt;=" &amp; EK$1, DataRegularSeason20242025!$D$3:$D$1315, $A19)+SUMIFS(DataRegularSeason20242025!$AB$3:$AB$1315,DataRegularSeason20242025!$B$3:$B$1315, "&lt;=" &amp; EK$1, DataRegularSeason20242025!$E$3:$E$1315, $A19)</f>
        <v>67</v>
      </c>
      <c r="EL19">
        <f>SUMIFS(DataRegularSeason20242025!$AA$3:$AA$1315,DataRegularSeason20242025!$B$3:$B$1315, "&lt;=" &amp; EL$1, DataRegularSeason20242025!$D$3:$D$1315, $A19)+SUMIFS(DataRegularSeason20242025!$AB$3:$AB$1315,DataRegularSeason20242025!$B$3:$B$1315, "&lt;=" &amp; EL$1, DataRegularSeason20242025!$E$3:$E$1315, $A19)</f>
        <v>67</v>
      </c>
      <c r="EM19">
        <f>SUMIFS(DataRegularSeason20242025!$AA$3:$AA$1315,DataRegularSeason20242025!$B$3:$B$1315, "&lt;=" &amp; EM$1, DataRegularSeason20242025!$D$3:$D$1315, $A19)+SUMIFS(DataRegularSeason20242025!$AB$3:$AB$1315,DataRegularSeason20242025!$B$3:$B$1315, "&lt;=" &amp; EM$1, DataRegularSeason20242025!$E$3:$E$1315, $A19)</f>
        <v>67</v>
      </c>
      <c r="EN19">
        <f>SUMIFS(DataRegularSeason20242025!$AA$3:$AA$1315,DataRegularSeason20242025!$B$3:$B$1315, "&lt;=" &amp; EN$1, DataRegularSeason20242025!$D$3:$D$1315, $A19)+SUMIFS(DataRegularSeason20242025!$AB$3:$AB$1315,DataRegularSeason20242025!$B$3:$B$1315, "&lt;=" &amp; EN$1, DataRegularSeason20242025!$E$3:$E$1315, $A19)</f>
        <v>67</v>
      </c>
      <c r="EO19">
        <f>SUMIFS(DataRegularSeason20242025!$AA$3:$AA$1315,DataRegularSeason20242025!$B$3:$B$1315, "&lt;=" &amp; EO$1, DataRegularSeason20242025!$D$3:$D$1315, $A19)+SUMIFS(DataRegularSeason20242025!$AB$3:$AB$1315,DataRegularSeason20242025!$B$3:$B$1315, "&lt;=" &amp; EO$1, DataRegularSeason20242025!$E$3:$E$1315, $A19)</f>
        <v>67</v>
      </c>
      <c r="EP19">
        <f>SUMIFS(DataRegularSeason20242025!$AA$3:$AA$1315,DataRegularSeason20242025!$B$3:$B$1315, "&lt;=" &amp; EP$1, DataRegularSeason20242025!$D$3:$D$1315, $A19)+SUMIFS(DataRegularSeason20242025!$AB$3:$AB$1315,DataRegularSeason20242025!$B$3:$B$1315, "&lt;=" &amp; EP$1, DataRegularSeason20242025!$E$3:$E$1315, $A19)</f>
        <v>67</v>
      </c>
      <c r="EQ19">
        <f>SUMIFS(DataRegularSeason20242025!$AA$3:$AA$1315,DataRegularSeason20242025!$B$3:$B$1315, "&lt;=" &amp; EQ$1, DataRegularSeason20242025!$D$3:$D$1315, $A19)+SUMIFS(DataRegularSeason20242025!$AB$3:$AB$1315,DataRegularSeason20242025!$B$3:$B$1315, "&lt;=" &amp; EQ$1, DataRegularSeason20242025!$E$3:$E$1315, $A19)</f>
        <v>67</v>
      </c>
      <c r="ER19">
        <f>SUMIFS(DataRegularSeason20242025!$AA$3:$AA$1315,DataRegularSeason20242025!$B$3:$B$1315, "&lt;=" &amp; ER$1, DataRegularSeason20242025!$D$3:$D$1315, $A19)+SUMIFS(DataRegularSeason20242025!$AB$3:$AB$1315,DataRegularSeason20242025!$B$3:$B$1315, "&lt;=" &amp; ER$1, DataRegularSeason20242025!$E$3:$E$1315, $A19)</f>
        <v>67</v>
      </c>
      <c r="ES19">
        <f>SUMIFS(DataRegularSeason20242025!$AA$3:$AA$1315,DataRegularSeason20242025!$B$3:$B$1315, "&lt;=" &amp; ES$1, DataRegularSeason20242025!$D$3:$D$1315, $A19)+SUMIFS(DataRegularSeason20242025!$AB$3:$AB$1315,DataRegularSeason20242025!$B$3:$B$1315, "&lt;=" &amp; ES$1, DataRegularSeason20242025!$E$3:$E$1315, $A19)</f>
        <v>67</v>
      </c>
      <c r="ET19">
        <f>SUMIFS(DataRegularSeason20242025!$AA$3:$AA$1315,DataRegularSeason20242025!$B$3:$B$1315, "&lt;=" &amp; ET$1, DataRegularSeason20242025!$D$3:$D$1315, $A19)+SUMIFS(DataRegularSeason20242025!$AB$3:$AB$1315,DataRegularSeason20242025!$B$3:$B$1315, "&lt;=" &amp; ET$1, DataRegularSeason20242025!$E$3:$E$1315, $A19)</f>
        <v>67</v>
      </c>
      <c r="EU19">
        <f>SUMIFS(DataRegularSeason20242025!$AA$3:$AA$1315,DataRegularSeason20242025!$B$3:$B$1315, "&lt;=" &amp; EU$1, DataRegularSeason20242025!$D$3:$D$1315, $A19)+SUMIFS(DataRegularSeason20242025!$AB$3:$AB$1315,DataRegularSeason20242025!$B$3:$B$1315, "&lt;=" &amp; EU$1, DataRegularSeason20242025!$E$3:$E$1315, $A19)</f>
        <v>67</v>
      </c>
      <c r="EV19">
        <f>SUMIFS(DataRegularSeason20242025!$AA$3:$AA$1315,DataRegularSeason20242025!$B$3:$B$1315, "&lt;=" &amp; EV$1, DataRegularSeason20242025!$D$3:$D$1315, $A19)+SUMIFS(DataRegularSeason20242025!$AB$3:$AB$1315,DataRegularSeason20242025!$B$3:$B$1315, "&lt;=" &amp; EV$1, DataRegularSeason20242025!$E$3:$E$1315, $A19)</f>
        <v>67</v>
      </c>
      <c r="EW19">
        <f>SUMIFS(DataRegularSeason20242025!$AA$3:$AA$1315,DataRegularSeason20242025!$B$3:$B$1315, "&lt;=" &amp; EW$1, DataRegularSeason20242025!$D$3:$D$1315, $A19)+SUMIFS(DataRegularSeason20242025!$AB$3:$AB$1315,DataRegularSeason20242025!$B$3:$B$1315, "&lt;=" &amp; EW$1, DataRegularSeason20242025!$E$3:$E$1315, $A19)</f>
        <v>67</v>
      </c>
      <c r="EX19">
        <f>SUMIFS(DataRegularSeason20242025!$AA$3:$AA$1315,DataRegularSeason20242025!$B$3:$B$1315, "&lt;=" &amp; EX$1, DataRegularSeason20242025!$D$3:$D$1315, $A19)+SUMIFS(DataRegularSeason20242025!$AB$3:$AB$1315,DataRegularSeason20242025!$B$3:$B$1315, "&lt;=" &amp; EX$1, DataRegularSeason20242025!$E$3:$E$1315, $A19)</f>
        <v>67</v>
      </c>
      <c r="EY19">
        <f>SUMIFS(DataRegularSeason20242025!$AA$3:$AA$1315,DataRegularSeason20242025!$B$3:$B$1315, "&lt;=" &amp; EY$1, DataRegularSeason20242025!$D$3:$D$1315, $A19)+SUMIFS(DataRegularSeason20242025!$AB$3:$AB$1315,DataRegularSeason20242025!$B$3:$B$1315, "&lt;=" &amp; EY$1, DataRegularSeason20242025!$E$3:$E$1315, $A19)</f>
        <v>67</v>
      </c>
      <c r="EZ19">
        <f>SUMIFS(DataRegularSeason20242025!$AA$3:$AA$1315,DataRegularSeason20242025!$B$3:$B$1315, "&lt;=" &amp; EZ$1, DataRegularSeason20242025!$D$3:$D$1315, $A19)+SUMIFS(DataRegularSeason20242025!$AB$3:$AB$1315,DataRegularSeason20242025!$B$3:$B$1315, "&lt;=" &amp; EZ$1, DataRegularSeason20242025!$E$3:$E$1315, $A19)</f>
        <v>67</v>
      </c>
      <c r="FA19">
        <f>SUMIFS(DataRegularSeason20242025!$AA$3:$AA$1315,DataRegularSeason20242025!$B$3:$B$1315, "&lt;=" &amp; FA$1, DataRegularSeason20242025!$D$3:$D$1315, $A19)+SUMIFS(DataRegularSeason20242025!$AB$3:$AB$1315,DataRegularSeason20242025!$B$3:$B$1315, "&lt;=" &amp; FA$1, DataRegularSeason20242025!$E$3:$E$1315, $A19)</f>
        <v>67</v>
      </c>
      <c r="FB19">
        <f>SUMIFS(DataRegularSeason20242025!$AA$3:$AA$1315,DataRegularSeason20242025!$B$3:$B$1315, "&lt;=" &amp; FB$1, DataRegularSeason20242025!$D$3:$D$1315, $A19)+SUMIFS(DataRegularSeason20242025!$AB$3:$AB$1315,DataRegularSeason20242025!$B$3:$B$1315, "&lt;=" &amp; FB$1, DataRegularSeason20242025!$E$3:$E$1315, $A19)</f>
        <v>67</v>
      </c>
      <c r="FC19">
        <f>SUMIFS(DataRegularSeason20242025!$AA$3:$AA$1315,DataRegularSeason20242025!$B$3:$B$1315, "&lt;=" &amp; FC$1, DataRegularSeason20242025!$D$3:$D$1315, $A19)+SUMIFS(DataRegularSeason20242025!$AB$3:$AB$1315,DataRegularSeason20242025!$B$3:$B$1315, "&lt;=" &amp; FC$1, DataRegularSeason20242025!$E$3:$E$1315, $A19)</f>
        <v>67</v>
      </c>
      <c r="FD19">
        <f>SUMIFS(DataRegularSeason20242025!$AA$3:$AA$1315,DataRegularSeason20242025!$B$3:$B$1315, "&lt;=" &amp; FD$1, DataRegularSeason20242025!$D$3:$D$1315, $A19)+SUMIFS(DataRegularSeason20242025!$AB$3:$AB$1315,DataRegularSeason20242025!$B$3:$B$1315, "&lt;=" &amp; FD$1, DataRegularSeason20242025!$E$3:$E$1315, $A19)</f>
        <v>67</v>
      </c>
      <c r="FE19">
        <f>SUMIFS(DataRegularSeason20242025!$AA$3:$AA$1315,DataRegularSeason20242025!$B$3:$B$1315, "&lt;=" &amp; FE$1, DataRegularSeason20242025!$D$3:$D$1315, $A19)+SUMIFS(DataRegularSeason20242025!$AB$3:$AB$1315,DataRegularSeason20242025!$B$3:$B$1315, "&lt;=" &amp; FE$1, DataRegularSeason20242025!$E$3:$E$1315, $A19)</f>
        <v>67</v>
      </c>
      <c r="FF19">
        <f>SUMIFS(DataRegularSeason20242025!$AA$3:$AA$1315,DataRegularSeason20242025!$B$3:$B$1315, "&lt;=" &amp; FF$1, DataRegularSeason20242025!$D$3:$D$1315, $A19)+SUMIFS(DataRegularSeason20242025!$AB$3:$AB$1315,DataRegularSeason20242025!$B$3:$B$1315, "&lt;=" &amp; FF$1, DataRegularSeason20242025!$E$3:$E$1315, $A19)</f>
        <v>67</v>
      </c>
      <c r="FG19">
        <f>SUMIFS(DataRegularSeason20242025!$AA$3:$AA$1315,DataRegularSeason20242025!$B$3:$B$1315, "&lt;=" &amp; FG$1, DataRegularSeason20242025!$D$3:$D$1315, $A19)+SUMIFS(DataRegularSeason20242025!$AB$3:$AB$1315,DataRegularSeason20242025!$B$3:$B$1315, "&lt;=" &amp; FG$1, DataRegularSeason20242025!$E$3:$E$1315, $A19)</f>
        <v>67</v>
      </c>
      <c r="FH19">
        <f>SUMIFS(DataRegularSeason20242025!$AA$3:$AA$1315,DataRegularSeason20242025!$B$3:$B$1315, "&lt;=" &amp; FH$1, DataRegularSeason20242025!$D$3:$D$1315, $A19)+SUMIFS(DataRegularSeason20242025!$AB$3:$AB$1315,DataRegularSeason20242025!$B$3:$B$1315, "&lt;=" &amp; FH$1, DataRegularSeason20242025!$E$3:$E$1315, $A19)</f>
        <v>67</v>
      </c>
      <c r="FI19">
        <f>SUMIFS(DataRegularSeason20242025!$AA$3:$AA$1315,DataRegularSeason20242025!$B$3:$B$1315, "&lt;=" &amp; FI$1, DataRegularSeason20242025!$D$3:$D$1315, $A19)+SUMIFS(DataRegularSeason20242025!$AB$3:$AB$1315,DataRegularSeason20242025!$B$3:$B$1315, "&lt;=" &amp; FI$1, DataRegularSeason20242025!$E$3:$E$1315, $A19)</f>
        <v>67</v>
      </c>
      <c r="FJ19">
        <f>SUMIFS(DataRegularSeason20242025!$AA$3:$AA$1315,DataRegularSeason20242025!$B$3:$B$1315, "&lt;=" &amp; FJ$1, DataRegularSeason20242025!$D$3:$D$1315, $A19)+SUMIFS(DataRegularSeason20242025!$AB$3:$AB$1315,DataRegularSeason20242025!$B$3:$B$1315, "&lt;=" &amp; FJ$1, DataRegularSeason20242025!$E$3:$E$1315, $A19)</f>
        <v>67</v>
      </c>
      <c r="FK19">
        <f>SUMIFS(DataRegularSeason20242025!$AA$3:$AA$1315,DataRegularSeason20242025!$B$3:$B$1315, "&lt;=" &amp; FK$1, DataRegularSeason20242025!$D$3:$D$1315, $A19)+SUMIFS(DataRegularSeason20242025!$AB$3:$AB$1315,DataRegularSeason20242025!$B$3:$B$1315, "&lt;=" &amp; FK$1, DataRegularSeason20242025!$E$3:$E$1315, $A19)</f>
        <v>67</v>
      </c>
      <c r="FL19">
        <f>SUMIFS(DataRegularSeason20242025!$AA$3:$AA$1315,DataRegularSeason20242025!$B$3:$B$1315, "&lt;=" &amp; FL$1, DataRegularSeason20242025!$D$3:$D$1315, $A19)+SUMIFS(DataRegularSeason20242025!$AB$3:$AB$1315,DataRegularSeason20242025!$B$3:$B$1315, "&lt;=" &amp; FL$1, DataRegularSeason20242025!$E$3:$E$1315, $A19)</f>
        <v>67</v>
      </c>
      <c r="FM19">
        <f>SUMIFS(DataRegularSeason20242025!$AA$3:$AA$1315,DataRegularSeason20242025!$B$3:$B$1315, "&lt;=" &amp; FM$1, DataRegularSeason20242025!$D$3:$D$1315, $A19)+SUMIFS(DataRegularSeason20242025!$AB$3:$AB$1315,DataRegularSeason20242025!$B$3:$B$1315, "&lt;=" &amp; FM$1, DataRegularSeason20242025!$E$3:$E$1315, $A19)</f>
        <v>67</v>
      </c>
      <c r="FN19">
        <f>SUMIFS(DataRegularSeason20242025!$AA$3:$AA$1315,DataRegularSeason20242025!$B$3:$B$1315, "&lt;=" &amp; FN$1, DataRegularSeason20242025!$D$3:$D$1315, $A19)+SUMIFS(DataRegularSeason20242025!$AB$3:$AB$1315,DataRegularSeason20242025!$B$3:$B$1315, "&lt;=" &amp; FN$1, DataRegularSeason20242025!$E$3:$E$1315, $A19)</f>
        <v>67</v>
      </c>
      <c r="FO19">
        <f>SUMIFS(DataRegularSeason20242025!$AA$3:$AA$1315,DataRegularSeason20242025!$B$3:$B$1315, "&lt;=" &amp; FO$1, DataRegularSeason20242025!$D$3:$D$1315, $A19)+SUMIFS(DataRegularSeason20242025!$AB$3:$AB$1315,DataRegularSeason20242025!$B$3:$B$1315, "&lt;=" &amp; FO$1, DataRegularSeason20242025!$E$3:$E$1315, $A19)</f>
        <v>67</v>
      </c>
      <c r="FP19">
        <f>SUMIFS(DataRegularSeason20242025!$AA$3:$AA$1315,DataRegularSeason20242025!$B$3:$B$1315, "&lt;=" &amp; FP$1, DataRegularSeason20242025!$D$3:$D$1315, $A19)+SUMIFS(DataRegularSeason20242025!$AB$3:$AB$1315,DataRegularSeason20242025!$B$3:$B$1315, "&lt;=" &amp; FP$1, DataRegularSeason20242025!$E$3:$E$1315, $A19)</f>
        <v>67</v>
      </c>
      <c r="FQ19">
        <f>SUMIFS(DataRegularSeason20242025!$AA$3:$AA$1315,DataRegularSeason20242025!$B$3:$B$1315, "&lt;=" &amp; FQ$1, DataRegularSeason20242025!$D$3:$D$1315, $A19)+SUMIFS(DataRegularSeason20242025!$AB$3:$AB$1315,DataRegularSeason20242025!$B$3:$B$1315, "&lt;=" &amp; FQ$1, DataRegularSeason20242025!$E$3:$E$1315, $A19)</f>
        <v>67</v>
      </c>
      <c r="FR19">
        <f>SUMIFS(DataRegularSeason20242025!$AA$3:$AA$1315,DataRegularSeason20242025!$B$3:$B$1315, "&lt;=" &amp; FR$1, DataRegularSeason20242025!$D$3:$D$1315, $A19)+SUMIFS(DataRegularSeason20242025!$AB$3:$AB$1315,DataRegularSeason20242025!$B$3:$B$1315, "&lt;=" &amp; FR$1, DataRegularSeason20242025!$E$3:$E$1315, $A19)</f>
        <v>67</v>
      </c>
      <c r="FS19">
        <f>SUMIFS(DataRegularSeason20242025!$AA$3:$AA$1315,DataRegularSeason20242025!$B$3:$B$1315, "&lt;=" &amp; FS$1, DataRegularSeason20242025!$D$3:$D$1315, $A19)+SUMIFS(DataRegularSeason20242025!$AB$3:$AB$1315,DataRegularSeason20242025!$B$3:$B$1315, "&lt;=" &amp; FS$1, DataRegularSeason20242025!$E$3:$E$1315, $A19)</f>
        <v>67</v>
      </c>
      <c r="FT19">
        <f>SUMIFS(DataRegularSeason20242025!$AA$3:$AA$1315,DataRegularSeason20242025!$B$3:$B$1315, "&lt;=" &amp; FT$1, DataRegularSeason20242025!$D$3:$D$1315, $A19)+SUMIFS(DataRegularSeason20242025!$AB$3:$AB$1315,DataRegularSeason20242025!$B$3:$B$1315, "&lt;=" &amp; FT$1, DataRegularSeason20242025!$E$3:$E$1315, $A19)</f>
        <v>67</v>
      </c>
      <c r="FU19">
        <f>SUMIFS(DataRegularSeason20242025!$AA$3:$AA$1315,DataRegularSeason20242025!$B$3:$B$1315, "&lt;=" &amp; FU$1, DataRegularSeason20242025!$D$3:$D$1315, $A19)+SUMIFS(DataRegularSeason20242025!$AB$3:$AB$1315,DataRegularSeason20242025!$B$3:$B$1315, "&lt;=" &amp; FU$1, DataRegularSeason20242025!$E$3:$E$1315, $A19)</f>
        <v>67</v>
      </c>
      <c r="FV19">
        <f>SUMIFS(DataRegularSeason20242025!$AA$3:$AA$1315,DataRegularSeason20242025!$B$3:$B$1315, "&lt;=" &amp; FV$1, DataRegularSeason20242025!$D$3:$D$1315, $A19)+SUMIFS(DataRegularSeason20242025!$AB$3:$AB$1315,DataRegularSeason20242025!$B$3:$B$1315, "&lt;=" &amp; FV$1, DataRegularSeason20242025!$E$3:$E$1315, $A19)</f>
        <v>67</v>
      </c>
      <c r="FW19">
        <f>SUMIFS(DataRegularSeason20242025!$AA$3:$AA$1315,DataRegularSeason20242025!$B$3:$B$1315, "&lt;=" &amp; FW$1, DataRegularSeason20242025!$D$3:$D$1315, $A19)+SUMIFS(DataRegularSeason20242025!$AB$3:$AB$1315,DataRegularSeason20242025!$B$3:$B$1315, "&lt;=" &amp; FW$1, DataRegularSeason20242025!$E$3:$E$1315, $A19)</f>
        <v>67</v>
      </c>
      <c r="FX19">
        <f>SUMIFS(DataRegularSeason20242025!$AA$3:$AA$1315,DataRegularSeason20242025!$B$3:$B$1315, "&lt;=" &amp; FX$1, DataRegularSeason20242025!$D$3:$D$1315, $A19)+SUMIFS(DataRegularSeason20242025!$AB$3:$AB$1315,DataRegularSeason20242025!$B$3:$B$1315, "&lt;=" &amp; FX$1, DataRegularSeason20242025!$E$3:$E$1315, $A19)</f>
        <v>67</v>
      </c>
      <c r="FY19">
        <f>SUMIFS(DataRegularSeason20242025!$AA$3:$AA$1315,DataRegularSeason20242025!$B$3:$B$1315, "&lt;=" &amp; FY$1, DataRegularSeason20242025!$D$3:$D$1315, $A19)+SUMIFS(DataRegularSeason20242025!$AB$3:$AB$1315,DataRegularSeason20242025!$B$3:$B$1315, "&lt;=" &amp; FY$1, DataRegularSeason20242025!$E$3:$E$1315, $A19)</f>
        <v>67</v>
      </c>
      <c r="FZ19">
        <f>SUMIFS(DataRegularSeason20242025!$AA$3:$AA$1315,DataRegularSeason20242025!$B$3:$B$1315, "&lt;=" &amp; FZ$1, DataRegularSeason20242025!$D$3:$D$1315, $A19)+SUMIFS(DataRegularSeason20242025!$AB$3:$AB$1315,DataRegularSeason20242025!$B$3:$B$1315, "&lt;=" &amp; FZ$1, DataRegularSeason20242025!$E$3:$E$1315, $A19)</f>
        <v>67</v>
      </c>
      <c r="GA19">
        <f>SUMIFS(DataRegularSeason20242025!$AA$3:$AA$1315,DataRegularSeason20242025!$B$3:$B$1315, "&lt;=" &amp; GA$1, DataRegularSeason20242025!$D$3:$D$1315, $A19)+SUMIFS(DataRegularSeason20242025!$AB$3:$AB$1315,DataRegularSeason20242025!$B$3:$B$1315, "&lt;=" &amp; GA$1, DataRegularSeason20242025!$E$3:$E$1315, $A19)</f>
        <v>67</v>
      </c>
      <c r="GB19">
        <f>SUMIFS(DataRegularSeason20242025!$AA$3:$AA$1315,DataRegularSeason20242025!$B$3:$B$1315, "&lt;=" &amp; GB$1, DataRegularSeason20242025!$D$3:$D$1315, $A19)+SUMIFS(DataRegularSeason20242025!$AB$3:$AB$1315,DataRegularSeason20242025!$B$3:$B$1315, "&lt;=" &amp; GB$1, DataRegularSeason20242025!$E$3:$E$1315, $A19)</f>
        <v>67</v>
      </c>
      <c r="GC19">
        <f>SUMIFS(DataRegularSeason20242025!$AA$3:$AA$1315,DataRegularSeason20242025!$B$3:$B$1315, "&lt;=" &amp; GC$1, DataRegularSeason20242025!$D$3:$D$1315, $A19)+SUMIFS(DataRegularSeason20242025!$AB$3:$AB$1315,DataRegularSeason20242025!$B$3:$B$1315, "&lt;=" &amp; GC$1, DataRegularSeason20242025!$E$3:$E$1315, $A19)</f>
        <v>67</v>
      </c>
      <c r="GD19">
        <f>SUMIFS(DataRegularSeason20242025!$AA$3:$AA$1315,DataRegularSeason20242025!$B$3:$B$1315, "&lt;=" &amp; GD$1, DataRegularSeason20242025!$D$3:$D$1315, $A19)+SUMIFS(DataRegularSeason20242025!$AB$3:$AB$1315,DataRegularSeason20242025!$B$3:$B$1315, "&lt;=" &amp; GD$1, DataRegularSeason20242025!$E$3:$E$1315, $A19)</f>
        <v>67</v>
      </c>
      <c r="GE19">
        <f>SUMIFS(DataRegularSeason20242025!$AA$3:$AA$1315,DataRegularSeason20242025!$B$3:$B$1315, "&lt;=" &amp; GE$1, DataRegularSeason20242025!$D$3:$D$1315, $A19)+SUMIFS(DataRegularSeason20242025!$AB$3:$AB$1315,DataRegularSeason20242025!$B$3:$B$1315, "&lt;=" &amp; GE$1, DataRegularSeason20242025!$E$3:$E$1315, $A19)</f>
        <v>67</v>
      </c>
      <c r="GF19">
        <f>SUMIFS(DataRegularSeason20242025!$AA$3:$AA$1315,DataRegularSeason20242025!$B$3:$B$1315, "&lt;=" &amp; GF$1, DataRegularSeason20242025!$D$3:$D$1315, $A19)+SUMIFS(DataRegularSeason20242025!$AB$3:$AB$1315,DataRegularSeason20242025!$B$3:$B$1315, "&lt;=" &amp; GF$1, DataRegularSeason20242025!$E$3:$E$1315, $A19)</f>
        <v>67</v>
      </c>
      <c r="GG19">
        <f>SUMIFS(DataRegularSeason20242025!$AA$3:$AA$1315,DataRegularSeason20242025!$B$3:$B$1315, "&lt;=" &amp; GG$1, DataRegularSeason20242025!$D$3:$D$1315, $A19)+SUMIFS(DataRegularSeason20242025!$AB$3:$AB$1315,DataRegularSeason20242025!$B$3:$B$1315, "&lt;=" &amp; GG$1, DataRegularSeason20242025!$E$3:$E$1315, $A19)</f>
        <v>67</v>
      </c>
      <c r="GH19">
        <f>SUMIFS(DataRegularSeason20242025!$AA$3:$AA$1315,DataRegularSeason20242025!$B$3:$B$1315, "&lt;=" &amp; GH$1, DataRegularSeason20242025!$D$3:$D$1315, $A19)+SUMIFS(DataRegularSeason20242025!$AB$3:$AB$1315,DataRegularSeason20242025!$B$3:$B$1315, "&lt;=" &amp; GH$1, DataRegularSeason20242025!$E$3:$E$1315, $A19)</f>
        <v>67</v>
      </c>
      <c r="GI19">
        <f>SUMIFS(DataRegularSeason20242025!$AA$3:$AA$1315,DataRegularSeason20242025!$B$3:$B$1315, "&lt;=" &amp; GI$1, DataRegularSeason20242025!$D$3:$D$1315, $A19)+SUMIFS(DataRegularSeason20242025!$AB$3:$AB$1315,DataRegularSeason20242025!$B$3:$B$1315, "&lt;=" &amp; GI$1, DataRegularSeason20242025!$E$3:$E$1315, $A19)</f>
        <v>67</v>
      </c>
      <c r="GJ19">
        <f>SUMIFS(DataRegularSeason20242025!$AA$3:$AA$1315,DataRegularSeason20242025!$B$3:$B$1315, "&lt;=" &amp; GJ$1, DataRegularSeason20242025!$D$3:$D$1315, $A19)+SUMIFS(DataRegularSeason20242025!$AB$3:$AB$1315,DataRegularSeason20242025!$B$3:$B$1315, "&lt;=" &amp; GJ$1, DataRegularSeason20242025!$E$3:$E$1315, $A19)</f>
        <v>67</v>
      </c>
      <c r="GK19">
        <f>SUMIFS(DataRegularSeason20242025!$AA$3:$AA$1315,DataRegularSeason20242025!$B$3:$B$1315, "&lt;=" &amp; GK$1, DataRegularSeason20242025!$D$3:$D$1315, $A19)+SUMIFS(DataRegularSeason20242025!$AB$3:$AB$1315,DataRegularSeason20242025!$B$3:$B$1315, "&lt;=" &amp; GK$1, DataRegularSeason20242025!$E$3:$E$1315, $A19)</f>
        <v>67</v>
      </c>
      <c r="GL19">
        <f>SUMIFS(DataRegularSeason20242025!$AA$3:$AA$1315,DataRegularSeason20242025!$B$3:$B$1315, "&lt;=" &amp; GL$1, DataRegularSeason20242025!$D$3:$D$1315, $A19)+SUMIFS(DataRegularSeason20242025!$AB$3:$AB$1315,DataRegularSeason20242025!$B$3:$B$1315, "&lt;=" &amp; GL$1, DataRegularSeason20242025!$E$3:$E$1315, $A19)</f>
        <v>67</v>
      </c>
      <c r="GM19">
        <f>SUMIFS(DataRegularSeason20242025!$AA$3:$AA$1315,DataRegularSeason20242025!$B$3:$B$1315, "&lt;=" &amp; GM$1, DataRegularSeason20242025!$D$3:$D$1315, $A19)+SUMIFS(DataRegularSeason20242025!$AB$3:$AB$1315,DataRegularSeason20242025!$B$3:$B$1315, "&lt;=" &amp; GM$1, DataRegularSeason20242025!$E$3:$E$1315, $A19)</f>
        <v>67</v>
      </c>
      <c r="GN19">
        <f>SUMIFS(DataRegularSeason20242025!$AA$3:$AA$1315,DataRegularSeason20242025!$B$3:$B$1315, "&lt;=" &amp; GN$1, DataRegularSeason20242025!$D$3:$D$1315, $A19)+SUMIFS(DataRegularSeason20242025!$AB$3:$AB$1315,DataRegularSeason20242025!$B$3:$B$1315, "&lt;=" &amp; GN$1, DataRegularSeason20242025!$E$3:$E$1315, $A19)</f>
        <v>67</v>
      </c>
      <c r="GO19">
        <f>SUMIFS(DataRegularSeason20242025!$AA$3:$AA$1315,DataRegularSeason20242025!$B$3:$B$1315, "&lt;=" &amp; GO$1, DataRegularSeason20242025!$D$3:$D$1315, $A19)+SUMIFS(DataRegularSeason20242025!$AB$3:$AB$1315,DataRegularSeason20242025!$B$3:$B$1315, "&lt;=" &amp; GO$1, DataRegularSeason20242025!$E$3:$E$1315, $A19)</f>
        <v>67</v>
      </c>
      <c r="GP19">
        <f>SUMIFS(DataRegularSeason20242025!$AA$3:$AA$1315,DataRegularSeason20242025!$B$3:$B$1315, "&lt;=" &amp; GP$1, DataRegularSeason20242025!$D$3:$D$1315, $A19)+SUMIFS(DataRegularSeason20242025!$AB$3:$AB$1315,DataRegularSeason20242025!$B$3:$B$1315, "&lt;=" &amp; GP$1, DataRegularSeason20242025!$E$3:$E$1315, $A19)</f>
        <v>67</v>
      </c>
      <c r="GQ19">
        <f>SUMIFS(DataRegularSeason20242025!$AA$3:$AA$1315,DataRegularSeason20242025!$B$3:$B$1315, "&lt;=" &amp; GQ$1, DataRegularSeason20242025!$D$3:$D$1315, $A19)+SUMIFS(DataRegularSeason20242025!$AB$3:$AB$1315,DataRegularSeason20242025!$B$3:$B$1315, "&lt;=" &amp; GQ$1, DataRegularSeason20242025!$E$3:$E$1315, $A19)</f>
        <v>67</v>
      </c>
      <c r="GR19">
        <f>SUMIFS(DataRegularSeason20242025!$AA$3:$AA$1315,DataRegularSeason20242025!$B$3:$B$1315, "&lt;=" &amp; GR$1, DataRegularSeason20242025!$D$3:$D$1315, $A19)+SUMIFS(DataRegularSeason20242025!$AB$3:$AB$1315,DataRegularSeason20242025!$B$3:$B$1315, "&lt;=" &amp; GR$1, DataRegularSeason20242025!$E$3:$E$1315, $A19)</f>
        <v>67</v>
      </c>
      <c r="GS19">
        <f>SUMIFS(DataRegularSeason20242025!$AA$3:$AA$1315,DataRegularSeason20242025!$B$3:$B$1315, "&lt;=" &amp; GS$1, DataRegularSeason20242025!$D$3:$D$1315, $A19)+SUMIFS(DataRegularSeason20242025!$AB$3:$AB$1315,DataRegularSeason20242025!$B$3:$B$1315, "&lt;=" &amp; GS$1, DataRegularSeason20242025!$E$3:$E$1315, $A19)</f>
        <v>67</v>
      </c>
      <c r="GT19">
        <f>SUMIFS(DataRegularSeason20242025!$AA$3:$AA$1315,DataRegularSeason20242025!$B$3:$B$1315, "&lt;=" &amp; GT$1, DataRegularSeason20242025!$D$3:$D$1315, $A19)+SUMIFS(DataRegularSeason20242025!$AB$3:$AB$1315,DataRegularSeason20242025!$B$3:$B$1315, "&lt;=" &amp; GT$1, DataRegularSeason20242025!$E$3:$E$1315, $A19)</f>
        <v>67</v>
      </c>
      <c r="GU19">
        <f>SUMIFS(DataRegularSeason20242025!$AA$3:$AA$1315,DataRegularSeason20242025!$B$3:$B$1315, "&lt;=" &amp; GU$1, DataRegularSeason20242025!$D$3:$D$1315, $A19)+SUMIFS(DataRegularSeason20242025!$AB$3:$AB$1315,DataRegularSeason20242025!$B$3:$B$1315, "&lt;=" &amp; GU$1, DataRegularSeason20242025!$E$3:$E$1315, $A19)</f>
        <v>67</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62</v>
      </c>
      <c r="DW21">
        <f>SUMIFS(DataRegularSeason20242025!$AA$3:$AA$1315,DataRegularSeason20242025!$B$3:$B$1315, "&lt;=" &amp; DW$1, DataRegularSeason20242025!$D$3:$D$1315, $A21)+SUMIFS(DataRegularSeason20242025!$AB$3:$AB$1315,DataRegularSeason20242025!$B$3:$B$1315, "&lt;=" &amp; DW$1, DataRegularSeason20242025!$E$3:$E$1315, $A21)</f>
        <v>62</v>
      </c>
      <c r="DX21">
        <f>SUMIFS(DataRegularSeason20242025!$AA$3:$AA$1315,DataRegularSeason20242025!$B$3:$B$1315, "&lt;=" &amp; DX$1, DataRegularSeason20242025!$D$3:$D$1315, $A21)+SUMIFS(DataRegularSeason20242025!$AB$3:$AB$1315,DataRegularSeason20242025!$B$3:$B$1315, "&lt;=" &amp; DX$1, DataRegularSeason20242025!$E$3:$E$1315, $A21)</f>
        <v>62</v>
      </c>
      <c r="DY21">
        <f>SUMIFS(DataRegularSeason20242025!$AA$3:$AA$1315,DataRegularSeason20242025!$B$3:$B$1315, "&lt;=" &amp; DY$1, DataRegularSeason20242025!$D$3:$D$1315, $A21)+SUMIFS(DataRegularSeason20242025!$AB$3:$AB$1315,DataRegularSeason20242025!$B$3:$B$1315, "&lt;=" &amp; DY$1, DataRegularSeason20242025!$E$3:$E$1315, $A21)</f>
        <v>62</v>
      </c>
      <c r="DZ21">
        <f>SUMIFS(DataRegularSeason20242025!$AA$3:$AA$1315,DataRegularSeason20242025!$B$3:$B$1315, "&lt;=" &amp; DZ$1, DataRegularSeason20242025!$D$3:$D$1315, $A21)+SUMIFS(DataRegularSeason20242025!$AB$3:$AB$1315,DataRegularSeason20242025!$B$3:$B$1315, "&lt;=" &amp; DZ$1, DataRegularSeason20242025!$E$3:$E$1315, $A21)</f>
        <v>62</v>
      </c>
      <c r="EA21">
        <f>SUMIFS(DataRegularSeason20242025!$AA$3:$AA$1315,DataRegularSeason20242025!$B$3:$B$1315, "&lt;=" &amp; EA$1, DataRegularSeason20242025!$D$3:$D$1315, $A21)+SUMIFS(DataRegularSeason20242025!$AB$3:$AB$1315,DataRegularSeason20242025!$B$3:$B$1315, "&lt;=" &amp; EA$1, DataRegularSeason20242025!$E$3:$E$1315, $A21)</f>
        <v>62</v>
      </c>
      <c r="EB21">
        <f>SUMIFS(DataRegularSeason20242025!$AA$3:$AA$1315,DataRegularSeason20242025!$B$3:$B$1315, "&lt;=" &amp; EB$1, DataRegularSeason20242025!$D$3:$D$1315, $A21)+SUMIFS(DataRegularSeason20242025!$AB$3:$AB$1315,DataRegularSeason20242025!$B$3:$B$1315, "&lt;=" &amp; EB$1, DataRegularSeason20242025!$E$3:$E$1315, $A21)</f>
        <v>62</v>
      </c>
      <c r="EC21">
        <f>SUMIFS(DataRegularSeason20242025!$AA$3:$AA$1315,DataRegularSeason20242025!$B$3:$B$1315, "&lt;=" &amp; EC$1, DataRegularSeason20242025!$D$3:$D$1315, $A21)+SUMIFS(DataRegularSeason20242025!$AB$3:$AB$1315,DataRegularSeason20242025!$B$3:$B$1315, "&lt;=" &amp; EC$1, DataRegularSeason20242025!$E$3:$E$1315, $A21)</f>
        <v>62</v>
      </c>
      <c r="ED21">
        <f>SUMIFS(DataRegularSeason20242025!$AA$3:$AA$1315,DataRegularSeason20242025!$B$3:$B$1315, "&lt;=" &amp; ED$1, DataRegularSeason20242025!$D$3:$D$1315, $A21)+SUMIFS(DataRegularSeason20242025!$AB$3:$AB$1315,DataRegularSeason20242025!$B$3:$B$1315, "&lt;=" &amp; ED$1, DataRegularSeason20242025!$E$3:$E$1315, $A21)</f>
        <v>62</v>
      </c>
      <c r="EE21">
        <f>SUMIFS(DataRegularSeason20242025!$AA$3:$AA$1315,DataRegularSeason20242025!$B$3:$B$1315, "&lt;=" &amp; EE$1, DataRegularSeason20242025!$D$3:$D$1315, $A21)+SUMIFS(DataRegularSeason20242025!$AB$3:$AB$1315,DataRegularSeason20242025!$B$3:$B$1315, "&lt;=" &amp; EE$1, DataRegularSeason20242025!$E$3:$E$1315, $A21)</f>
        <v>62</v>
      </c>
      <c r="EF21">
        <f>SUMIFS(DataRegularSeason20242025!$AA$3:$AA$1315,DataRegularSeason20242025!$B$3:$B$1315, "&lt;=" &amp; EF$1, DataRegularSeason20242025!$D$3:$D$1315, $A21)+SUMIFS(DataRegularSeason20242025!$AB$3:$AB$1315,DataRegularSeason20242025!$B$3:$B$1315, "&lt;=" &amp; EF$1, DataRegularSeason20242025!$E$3:$E$1315, $A21)</f>
        <v>62</v>
      </c>
      <c r="EG21">
        <f>SUMIFS(DataRegularSeason20242025!$AA$3:$AA$1315,DataRegularSeason20242025!$B$3:$B$1315, "&lt;=" &amp; EG$1, DataRegularSeason20242025!$D$3:$D$1315, $A21)+SUMIFS(DataRegularSeason20242025!$AB$3:$AB$1315,DataRegularSeason20242025!$B$3:$B$1315, "&lt;=" &amp; EG$1, DataRegularSeason20242025!$E$3:$E$1315, $A21)</f>
        <v>62</v>
      </c>
      <c r="EH21">
        <f>SUMIFS(DataRegularSeason20242025!$AA$3:$AA$1315,DataRegularSeason20242025!$B$3:$B$1315, "&lt;=" &amp; EH$1, DataRegularSeason20242025!$D$3:$D$1315, $A21)+SUMIFS(DataRegularSeason20242025!$AB$3:$AB$1315,DataRegularSeason20242025!$B$3:$B$1315, "&lt;=" &amp; EH$1, DataRegularSeason20242025!$E$3:$E$1315, $A21)</f>
        <v>62</v>
      </c>
      <c r="EI21">
        <f>SUMIFS(DataRegularSeason20242025!$AA$3:$AA$1315,DataRegularSeason20242025!$B$3:$B$1315, "&lt;=" &amp; EI$1, DataRegularSeason20242025!$D$3:$D$1315, $A21)+SUMIFS(DataRegularSeason20242025!$AB$3:$AB$1315,DataRegularSeason20242025!$B$3:$B$1315, "&lt;=" &amp; EI$1, DataRegularSeason20242025!$E$3:$E$1315, $A21)</f>
        <v>62</v>
      </c>
      <c r="EJ21">
        <f>SUMIFS(DataRegularSeason20242025!$AA$3:$AA$1315,DataRegularSeason20242025!$B$3:$B$1315, "&lt;=" &amp; EJ$1, DataRegularSeason20242025!$D$3:$D$1315, $A21)+SUMIFS(DataRegularSeason20242025!$AB$3:$AB$1315,DataRegularSeason20242025!$B$3:$B$1315, "&lt;=" &amp; EJ$1, DataRegularSeason20242025!$E$3:$E$1315, $A21)</f>
        <v>62</v>
      </c>
      <c r="EK21">
        <f>SUMIFS(DataRegularSeason20242025!$AA$3:$AA$1315,DataRegularSeason20242025!$B$3:$B$1315, "&lt;=" &amp; EK$1, DataRegularSeason20242025!$D$3:$D$1315, $A21)+SUMIFS(DataRegularSeason20242025!$AB$3:$AB$1315,DataRegularSeason20242025!$B$3:$B$1315, "&lt;=" &amp; EK$1, DataRegularSeason20242025!$E$3:$E$1315, $A21)</f>
        <v>62</v>
      </c>
      <c r="EL21">
        <f>SUMIFS(DataRegularSeason20242025!$AA$3:$AA$1315,DataRegularSeason20242025!$B$3:$B$1315, "&lt;=" &amp; EL$1, DataRegularSeason20242025!$D$3:$D$1315, $A21)+SUMIFS(DataRegularSeason20242025!$AB$3:$AB$1315,DataRegularSeason20242025!$B$3:$B$1315, "&lt;=" &amp; EL$1, DataRegularSeason20242025!$E$3:$E$1315, $A21)</f>
        <v>62</v>
      </c>
      <c r="EM21">
        <f>SUMIFS(DataRegularSeason20242025!$AA$3:$AA$1315,DataRegularSeason20242025!$B$3:$B$1315, "&lt;=" &amp; EM$1, DataRegularSeason20242025!$D$3:$D$1315, $A21)+SUMIFS(DataRegularSeason20242025!$AB$3:$AB$1315,DataRegularSeason20242025!$B$3:$B$1315, "&lt;=" &amp; EM$1, DataRegularSeason20242025!$E$3:$E$1315, $A21)</f>
        <v>62</v>
      </c>
      <c r="EN21">
        <f>SUMIFS(DataRegularSeason20242025!$AA$3:$AA$1315,DataRegularSeason20242025!$B$3:$B$1315, "&lt;=" &amp; EN$1, DataRegularSeason20242025!$D$3:$D$1315, $A21)+SUMIFS(DataRegularSeason20242025!$AB$3:$AB$1315,DataRegularSeason20242025!$B$3:$B$1315, "&lt;=" &amp; EN$1, DataRegularSeason20242025!$E$3:$E$1315, $A21)</f>
        <v>62</v>
      </c>
      <c r="EO21">
        <f>SUMIFS(DataRegularSeason20242025!$AA$3:$AA$1315,DataRegularSeason20242025!$B$3:$B$1315, "&lt;=" &amp; EO$1, DataRegularSeason20242025!$D$3:$D$1315, $A21)+SUMIFS(DataRegularSeason20242025!$AB$3:$AB$1315,DataRegularSeason20242025!$B$3:$B$1315, "&lt;=" &amp; EO$1, DataRegularSeason20242025!$E$3:$E$1315, $A21)</f>
        <v>62</v>
      </c>
      <c r="EP21">
        <f>SUMIFS(DataRegularSeason20242025!$AA$3:$AA$1315,DataRegularSeason20242025!$B$3:$B$1315, "&lt;=" &amp; EP$1, DataRegularSeason20242025!$D$3:$D$1315, $A21)+SUMIFS(DataRegularSeason20242025!$AB$3:$AB$1315,DataRegularSeason20242025!$B$3:$B$1315, "&lt;=" &amp; EP$1, DataRegularSeason20242025!$E$3:$E$1315, $A21)</f>
        <v>62</v>
      </c>
      <c r="EQ21">
        <f>SUMIFS(DataRegularSeason20242025!$AA$3:$AA$1315,DataRegularSeason20242025!$B$3:$B$1315, "&lt;=" &amp; EQ$1, DataRegularSeason20242025!$D$3:$D$1315, $A21)+SUMIFS(DataRegularSeason20242025!$AB$3:$AB$1315,DataRegularSeason20242025!$B$3:$B$1315, "&lt;=" &amp; EQ$1, DataRegularSeason20242025!$E$3:$E$1315, $A21)</f>
        <v>62</v>
      </c>
      <c r="ER21">
        <f>SUMIFS(DataRegularSeason20242025!$AA$3:$AA$1315,DataRegularSeason20242025!$B$3:$B$1315, "&lt;=" &amp; ER$1, DataRegularSeason20242025!$D$3:$D$1315, $A21)+SUMIFS(DataRegularSeason20242025!$AB$3:$AB$1315,DataRegularSeason20242025!$B$3:$B$1315, "&lt;=" &amp; ER$1, DataRegularSeason20242025!$E$3:$E$1315, $A21)</f>
        <v>62</v>
      </c>
      <c r="ES21">
        <f>SUMIFS(DataRegularSeason20242025!$AA$3:$AA$1315,DataRegularSeason20242025!$B$3:$B$1315, "&lt;=" &amp; ES$1, DataRegularSeason20242025!$D$3:$D$1315, $A21)+SUMIFS(DataRegularSeason20242025!$AB$3:$AB$1315,DataRegularSeason20242025!$B$3:$B$1315, "&lt;=" &amp; ES$1, DataRegularSeason20242025!$E$3:$E$1315, $A21)</f>
        <v>62</v>
      </c>
      <c r="ET21">
        <f>SUMIFS(DataRegularSeason20242025!$AA$3:$AA$1315,DataRegularSeason20242025!$B$3:$B$1315, "&lt;=" &amp; ET$1, DataRegularSeason20242025!$D$3:$D$1315, $A21)+SUMIFS(DataRegularSeason20242025!$AB$3:$AB$1315,DataRegularSeason20242025!$B$3:$B$1315, "&lt;=" &amp; ET$1, DataRegularSeason20242025!$E$3:$E$1315, $A21)</f>
        <v>62</v>
      </c>
      <c r="EU21">
        <f>SUMIFS(DataRegularSeason20242025!$AA$3:$AA$1315,DataRegularSeason20242025!$B$3:$B$1315, "&lt;=" &amp; EU$1, DataRegularSeason20242025!$D$3:$D$1315, $A21)+SUMIFS(DataRegularSeason20242025!$AB$3:$AB$1315,DataRegularSeason20242025!$B$3:$B$1315, "&lt;=" &amp; EU$1, DataRegularSeason20242025!$E$3:$E$1315, $A21)</f>
        <v>62</v>
      </c>
      <c r="EV21">
        <f>SUMIFS(DataRegularSeason20242025!$AA$3:$AA$1315,DataRegularSeason20242025!$B$3:$B$1315, "&lt;=" &amp; EV$1, DataRegularSeason20242025!$D$3:$D$1315, $A21)+SUMIFS(DataRegularSeason20242025!$AB$3:$AB$1315,DataRegularSeason20242025!$B$3:$B$1315, "&lt;=" &amp; EV$1, DataRegularSeason20242025!$E$3:$E$1315, $A21)</f>
        <v>62</v>
      </c>
      <c r="EW21">
        <f>SUMIFS(DataRegularSeason20242025!$AA$3:$AA$1315,DataRegularSeason20242025!$B$3:$B$1315, "&lt;=" &amp; EW$1, DataRegularSeason20242025!$D$3:$D$1315, $A21)+SUMIFS(DataRegularSeason20242025!$AB$3:$AB$1315,DataRegularSeason20242025!$B$3:$B$1315, "&lt;=" &amp; EW$1, DataRegularSeason20242025!$E$3:$E$1315, $A21)</f>
        <v>62</v>
      </c>
      <c r="EX21">
        <f>SUMIFS(DataRegularSeason20242025!$AA$3:$AA$1315,DataRegularSeason20242025!$B$3:$B$1315, "&lt;=" &amp; EX$1, DataRegularSeason20242025!$D$3:$D$1315, $A21)+SUMIFS(DataRegularSeason20242025!$AB$3:$AB$1315,DataRegularSeason20242025!$B$3:$B$1315, "&lt;=" &amp; EX$1, DataRegularSeason20242025!$E$3:$E$1315, $A21)</f>
        <v>62</v>
      </c>
      <c r="EY21">
        <f>SUMIFS(DataRegularSeason20242025!$AA$3:$AA$1315,DataRegularSeason20242025!$B$3:$B$1315, "&lt;=" &amp; EY$1, DataRegularSeason20242025!$D$3:$D$1315, $A21)+SUMIFS(DataRegularSeason20242025!$AB$3:$AB$1315,DataRegularSeason20242025!$B$3:$B$1315, "&lt;=" &amp; EY$1, DataRegularSeason20242025!$E$3:$E$1315, $A21)</f>
        <v>62</v>
      </c>
      <c r="EZ21">
        <f>SUMIFS(DataRegularSeason20242025!$AA$3:$AA$1315,DataRegularSeason20242025!$B$3:$B$1315, "&lt;=" &amp; EZ$1, DataRegularSeason20242025!$D$3:$D$1315, $A21)+SUMIFS(DataRegularSeason20242025!$AB$3:$AB$1315,DataRegularSeason20242025!$B$3:$B$1315, "&lt;=" &amp; EZ$1, DataRegularSeason20242025!$E$3:$E$1315, $A21)</f>
        <v>62</v>
      </c>
      <c r="FA21">
        <f>SUMIFS(DataRegularSeason20242025!$AA$3:$AA$1315,DataRegularSeason20242025!$B$3:$B$1315, "&lt;=" &amp; FA$1, DataRegularSeason20242025!$D$3:$D$1315, $A21)+SUMIFS(DataRegularSeason20242025!$AB$3:$AB$1315,DataRegularSeason20242025!$B$3:$B$1315, "&lt;=" &amp; FA$1, DataRegularSeason20242025!$E$3:$E$1315, $A21)</f>
        <v>62</v>
      </c>
      <c r="FB21">
        <f>SUMIFS(DataRegularSeason20242025!$AA$3:$AA$1315,DataRegularSeason20242025!$B$3:$B$1315, "&lt;=" &amp; FB$1, DataRegularSeason20242025!$D$3:$D$1315, $A21)+SUMIFS(DataRegularSeason20242025!$AB$3:$AB$1315,DataRegularSeason20242025!$B$3:$B$1315, "&lt;=" &amp; FB$1, DataRegularSeason20242025!$E$3:$E$1315, $A21)</f>
        <v>62</v>
      </c>
      <c r="FC21">
        <f>SUMIFS(DataRegularSeason20242025!$AA$3:$AA$1315,DataRegularSeason20242025!$B$3:$B$1315, "&lt;=" &amp; FC$1, DataRegularSeason20242025!$D$3:$D$1315, $A21)+SUMIFS(DataRegularSeason20242025!$AB$3:$AB$1315,DataRegularSeason20242025!$B$3:$B$1315, "&lt;=" &amp; FC$1, DataRegularSeason20242025!$E$3:$E$1315, $A21)</f>
        <v>62</v>
      </c>
      <c r="FD21">
        <f>SUMIFS(DataRegularSeason20242025!$AA$3:$AA$1315,DataRegularSeason20242025!$B$3:$B$1315, "&lt;=" &amp; FD$1, DataRegularSeason20242025!$D$3:$D$1315, $A21)+SUMIFS(DataRegularSeason20242025!$AB$3:$AB$1315,DataRegularSeason20242025!$B$3:$B$1315, "&lt;=" &amp; FD$1, DataRegularSeason20242025!$E$3:$E$1315, $A21)</f>
        <v>62</v>
      </c>
      <c r="FE21">
        <f>SUMIFS(DataRegularSeason20242025!$AA$3:$AA$1315,DataRegularSeason20242025!$B$3:$B$1315, "&lt;=" &amp; FE$1, DataRegularSeason20242025!$D$3:$D$1315, $A21)+SUMIFS(DataRegularSeason20242025!$AB$3:$AB$1315,DataRegularSeason20242025!$B$3:$B$1315, "&lt;=" &amp; FE$1, DataRegularSeason20242025!$E$3:$E$1315, $A21)</f>
        <v>62</v>
      </c>
      <c r="FF21">
        <f>SUMIFS(DataRegularSeason20242025!$AA$3:$AA$1315,DataRegularSeason20242025!$B$3:$B$1315, "&lt;=" &amp; FF$1, DataRegularSeason20242025!$D$3:$D$1315, $A21)+SUMIFS(DataRegularSeason20242025!$AB$3:$AB$1315,DataRegularSeason20242025!$B$3:$B$1315, "&lt;=" &amp; FF$1, DataRegularSeason20242025!$E$3:$E$1315, $A21)</f>
        <v>62</v>
      </c>
      <c r="FG21">
        <f>SUMIFS(DataRegularSeason20242025!$AA$3:$AA$1315,DataRegularSeason20242025!$B$3:$B$1315, "&lt;=" &amp; FG$1, DataRegularSeason20242025!$D$3:$D$1315, $A21)+SUMIFS(DataRegularSeason20242025!$AB$3:$AB$1315,DataRegularSeason20242025!$B$3:$B$1315, "&lt;=" &amp; FG$1, DataRegularSeason20242025!$E$3:$E$1315, $A21)</f>
        <v>62</v>
      </c>
      <c r="FH21">
        <f>SUMIFS(DataRegularSeason20242025!$AA$3:$AA$1315,DataRegularSeason20242025!$B$3:$B$1315, "&lt;=" &amp; FH$1, DataRegularSeason20242025!$D$3:$D$1315, $A21)+SUMIFS(DataRegularSeason20242025!$AB$3:$AB$1315,DataRegularSeason20242025!$B$3:$B$1315, "&lt;=" &amp; FH$1, DataRegularSeason20242025!$E$3:$E$1315, $A21)</f>
        <v>62</v>
      </c>
      <c r="FI21">
        <f>SUMIFS(DataRegularSeason20242025!$AA$3:$AA$1315,DataRegularSeason20242025!$B$3:$B$1315, "&lt;=" &amp; FI$1, DataRegularSeason20242025!$D$3:$D$1315, $A21)+SUMIFS(DataRegularSeason20242025!$AB$3:$AB$1315,DataRegularSeason20242025!$B$3:$B$1315, "&lt;=" &amp; FI$1, DataRegularSeason20242025!$E$3:$E$1315, $A21)</f>
        <v>62</v>
      </c>
      <c r="FJ21">
        <f>SUMIFS(DataRegularSeason20242025!$AA$3:$AA$1315,DataRegularSeason20242025!$B$3:$B$1315, "&lt;=" &amp; FJ$1, DataRegularSeason20242025!$D$3:$D$1315, $A21)+SUMIFS(DataRegularSeason20242025!$AB$3:$AB$1315,DataRegularSeason20242025!$B$3:$B$1315, "&lt;=" &amp; FJ$1, DataRegularSeason20242025!$E$3:$E$1315, $A21)</f>
        <v>62</v>
      </c>
      <c r="FK21">
        <f>SUMIFS(DataRegularSeason20242025!$AA$3:$AA$1315,DataRegularSeason20242025!$B$3:$B$1315, "&lt;=" &amp; FK$1, DataRegularSeason20242025!$D$3:$D$1315, $A21)+SUMIFS(DataRegularSeason20242025!$AB$3:$AB$1315,DataRegularSeason20242025!$B$3:$B$1315, "&lt;=" &amp; FK$1, DataRegularSeason20242025!$E$3:$E$1315, $A21)</f>
        <v>62</v>
      </c>
      <c r="FL21">
        <f>SUMIFS(DataRegularSeason20242025!$AA$3:$AA$1315,DataRegularSeason20242025!$B$3:$B$1315, "&lt;=" &amp; FL$1, DataRegularSeason20242025!$D$3:$D$1315, $A21)+SUMIFS(DataRegularSeason20242025!$AB$3:$AB$1315,DataRegularSeason20242025!$B$3:$B$1315, "&lt;=" &amp; FL$1, DataRegularSeason20242025!$E$3:$E$1315, $A21)</f>
        <v>62</v>
      </c>
      <c r="FM21">
        <f>SUMIFS(DataRegularSeason20242025!$AA$3:$AA$1315,DataRegularSeason20242025!$B$3:$B$1315, "&lt;=" &amp; FM$1, DataRegularSeason20242025!$D$3:$D$1315, $A21)+SUMIFS(DataRegularSeason20242025!$AB$3:$AB$1315,DataRegularSeason20242025!$B$3:$B$1315, "&lt;=" &amp; FM$1, DataRegularSeason20242025!$E$3:$E$1315, $A21)</f>
        <v>62</v>
      </c>
      <c r="FN21">
        <f>SUMIFS(DataRegularSeason20242025!$AA$3:$AA$1315,DataRegularSeason20242025!$B$3:$B$1315, "&lt;=" &amp; FN$1, DataRegularSeason20242025!$D$3:$D$1315, $A21)+SUMIFS(DataRegularSeason20242025!$AB$3:$AB$1315,DataRegularSeason20242025!$B$3:$B$1315, "&lt;=" &amp; FN$1, DataRegularSeason20242025!$E$3:$E$1315, $A21)</f>
        <v>62</v>
      </c>
      <c r="FO21">
        <f>SUMIFS(DataRegularSeason20242025!$AA$3:$AA$1315,DataRegularSeason20242025!$B$3:$B$1315, "&lt;=" &amp; FO$1, DataRegularSeason20242025!$D$3:$D$1315, $A21)+SUMIFS(DataRegularSeason20242025!$AB$3:$AB$1315,DataRegularSeason20242025!$B$3:$B$1315, "&lt;=" &amp; FO$1, DataRegularSeason20242025!$E$3:$E$1315, $A21)</f>
        <v>62</v>
      </c>
      <c r="FP21">
        <f>SUMIFS(DataRegularSeason20242025!$AA$3:$AA$1315,DataRegularSeason20242025!$B$3:$B$1315, "&lt;=" &amp; FP$1, DataRegularSeason20242025!$D$3:$D$1315, $A21)+SUMIFS(DataRegularSeason20242025!$AB$3:$AB$1315,DataRegularSeason20242025!$B$3:$B$1315, "&lt;=" &amp; FP$1, DataRegularSeason20242025!$E$3:$E$1315, $A21)</f>
        <v>62</v>
      </c>
      <c r="FQ21">
        <f>SUMIFS(DataRegularSeason20242025!$AA$3:$AA$1315,DataRegularSeason20242025!$B$3:$B$1315, "&lt;=" &amp; FQ$1, DataRegularSeason20242025!$D$3:$D$1315, $A21)+SUMIFS(DataRegularSeason20242025!$AB$3:$AB$1315,DataRegularSeason20242025!$B$3:$B$1315, "&lt;=" &amp; FQ$1, DataRegularSeason20242025!$E$3:$E$1315, $A21)</f>
        <v>62</v>
      </c>
      <c r="FR21">
        <f>SUMIFS(DataRegularSeason20242025!$AA$3:$AA$1315,DataRegularSeason20242025!$B$3:$B$1315, "&lt;=" &amp; FR$1, DataRegularSeason20242025!$D$3:$D$1315, $A21)+SUMIFS(DataRegularSeason20242025!$AB$3:$AB$1315,DataRegularSeason20242025!$B$3:$B$1315, "&lt;=" &amp; FR$1, DataRegularSeason20242025!$E$3:$E$1315, $A21)</f>
        <v>62</v>
      </c>
      <c r="FS21">
        <f>SUMIFS(DataRegularSeason20242025!$AA$3:$AA$1315,DataRegularSeason20242025!$B$3:$B$1315, "&lt;=" &amp; FS$1, DataRegularSeason20242025!$D$3:$D$1315, $A21)+SUMIFS(DataRegularSeason20242025!$AB$3:$AB$1315,DataRegularSeason20242025!$B$3:$B$1315, "&lt;=" &amp; FS$1, DataRegularSeason20242025!$E$3:$E$1315, $A21)</f>
        <v>62</v>
      </c>
      <c r="FT21">
        <f>SUMIFS(DataRegularSeason20242025!$AA$3:$AA$1315,DataRegularSeason20242025!$B$3:$B$1315, "&lt;=" &amp; FT$1, DataRegularSeason20242025!$D$3:$D$1315, $A21)+SUMIFS(DataRegularSeason20242025!$AB$3:$AB$1315,DataRegularSeason20242025!$B$3:$B$1315, "&lt;=" &amp; FT$1, DataRegularSeason20242025!$E$3:$E$1315, $A21)</f>
        <v>62</v>
      </c>
      <c r="FU21">
        <f>SUMIFS(DataRegularSeason20242025!$AA$3:$AA$1315,DataRegularSeason20242025!$B$3:$B$1315, "&lt;=" &amp; FU$1, DataRegularSeason20242025!$D$3:$D$1315, $A21)+SUMIFS(DataRegularSeason20242025!$AB$3:$AB$1315,DataRegularSeason20242025!$B$3:$B$1315, "&lt;=" &amp; FU$1, DataRegularSeason20242025!$E$3:$E$1315, $A21)</f>
        <v>62</v>
      </c>
      <c r="FV21">
        <f>SUMIFS(DataRegularSeason20242025!$AA$3:$AA$1315,DataRegularSeason20242025!$B$3:$B$1315, "&lt;=" &amp; FV$1, DataRegularSeason20242025!$D$3:$D$1315, $A21)+SUMIFS(DataRegularSeason20242025!$AB$3:$AB$1315,DataRegularSeason20242025!$B$3:$B$1315, "&lt;=" &amp; FV$1, DataRegularSeason20242025!$E$3:$E$1315, $A21)</f>
        <v>62</v>
      </c>
      <c r="FW21">
        <f>SUMIFS(DataRegularSeason20242025!$AA$3:$AA$1315,DataRegularSeason20242025!$B$3:$B$1315, "&lt;=" &amp; FW$1, DataRegularSeason20242025!$D$3:$D$1315, $A21)+SUMIFS(DataRegularSeason20242025!$AB$3:$AB$1315,DataRegularSeason20242025!$B$3:$B$1315, "&lt;=" &amp; FW$1, DataRegularSeason20242025!$E$3:$E$1315, $A21)</f>
        <v>62</v>
      </c>
      <c r="FX21">
        <f>SUMIFS(DataRegularSeason20242025!$AA$3:$AA$1315,DataRegularSeason20242025!$B$3:$B$1315, "&lt;=" &amp; FX$1, DataRegularSeason20242025!$D$3:$D$1315, $A21)+SUMIFS(DataRegularSeason20242025!$AB$3:$AB$1315,DataRegularSeason20242025!$B$3:$B$1315, "&lt;=" &amp; FX$1, DataRegularSeason20242025!$E$3:$E$1315, $A21)</f>
        <v>62</v>
      </c>
      <c r="FY21">
        <f>SUMIFS(DataRegularSeason20242025!$AA$3:$AA$1315,DataRegularSeason20242025!$B$3:$B$1315, "&lt;=" &amp; FY$1, DataRegularSeason20242025!$D$3:$D$1315, $A21)+SUMIFS(DataRegularSeason20242025!$AB$3:$AB$1315,DataRegularSeason20242025!$B$3:$B$1315, "&lt;=" &amp; FY$1, DataRegularSeason20242025!$E$3:$E$1315, $A21)</f>
        <v>62</v>
      </c>
      <c r="FZ21">
        <f>SUMIFS(DataRegularSeason20242025!$AA$3:$AA$1315,DataRegularSeason20242025!$B$3:$B$1315, "&lt;=" &amp; FZ$1, DataRegularSeason20242025!$D$3:$D$1315, $A21)+SUMIFS(DataRegularSeason20242025!$AB$3:$AB$1315,DataRegularSeason20242025!$B$3:$B$1315, "&lt;=" &amp; FZ$1, DataRegularSeason20242025!$E$3:$E$1315, $A21)</f>
        <v>62</v>
      </c>
      <c r="GA21">
        <f>SUMIFS(DataRegularSeason20242025!$AA$3:$AA$1315,DataRegularSeason20242025!$B$3:$B$1315, "&lt;=" &amp; GA$1, DataRegularSeason20242025!$D$3:$D$1315, $A21)+SUMIFS(DataRegularSeason20242025!$AB$3:$AB$1315,DataRegularSeason20242025!$B$3:$B$1315, "&lt;=" &amp; GA$1, DataRegularSeason20242025!$E$3:$E$1315, $A21)</f>
        <v>62</v>
      </c>
      <c r="GB21">
        <f>SUMIFS(DataRegularSeason20242025!$AA$3:$AA$1315,DataRegularSeason20242025!$B$3:$B$1315, "&lt;=" &amp; GB$1, DataRegularSeason20242025!$D$3:$D$1315, $A21)+SUMIFS(DataRegularSeason20242025!$AB$3:$AB$1315,DataRegularSeason20242025!$B$3:$B$1315, "&lt;=" &amp; GB$1, DataRegularSeason20242025!$E$3:$E$1315, $A21)</f>
        <v>62</v>
      </c>
      <c r="GC21">
        <f>SUMIFS(DataRegularSeason20242025!$AA$3:$AA$1315,DataRegularSeason20242025!$B$3:$B$1315, "&lt;=" &amp; GC$1, DataRegularSeason20242025!$D$3:$D$1315, $A21)+SUMIFS(DataRegularSeason20242025!$AB$3:$AB$1315,DataRegularSeason20242025!$B$3:$B$1315, "&lt;=" &amp; GC$1, DataRegularSeason20242025!$E$3:$E$1315, $A21)</f>
        <v>62</v>
      </c>
      <c r="GD21">
        <f>SUMIFS(DataRegularSeason20242025!$AA$3:$AA$1315,DataRegularSeason20242025!$B$3:$B$1315, "&lt;=" &amp; GD$1, DataRegularSeason20242025!$D$3:$D$1315, $A21)+SUMIFS(DataRegularSeason20242025!$AB$3:$AB$1315,DataRegularSeason20242025!$B$3:$B$1315, "&lt;=" &amp; GD$1, DataRegularSeason20242025!$E$3:$E$1315, $A21)</f>
        <v>62</v>
      </c>
      <c r="GE21">
        <f>SUMIFS(DataRegularSeason20242025!$AA$3:$AA$1315,DataRegularSeason20242025!$B$3:$B$1315, "&lt;=" &amp; GE$1, DataRegularSeason20242025!$D$3:$D$1315, $A21)+SUMIFS(DataRegularSeason20242025!$AB$3:$AB$1315,DataRegularSeason20242025!$B$3:$B$1315, "&lt;=" &amp; GE$1, DataRegularSeason20242025!$E$3:$E$1315, $A21)</f>
        <v>62</v>
      </c>
      <c r="GF21">
        <f>SUMIFS(DataRegularSeason20242025!$AA$3:$AA$1315,DataRegularSeason20242025!$B$3:$B$1315, "&lt;=" &amp; GF$1, DataRegularSeason20242025!$D$3:$D$1315, $A21)+SUMIFS(DataRegularSeason20242025!$AB$3:$AB$1315,DataRegularSeason20242025!$B$3:$B$1315, "&lt;=" &amp; GF$1, DataRegularSeason20242025!$E$3:$E$1315, $A21)</f>
        <v>62</v>
      </c>
      <c r="GG21">
        <f>SUMIFS(DataRegularSeason20242025!$AA$3:$AA$1315,DataRegularSeason20242025!$B$3:$B$1315, "&lt;=" &amp; GG$1, DataRegularSeason20242025!$D$3:$D$1315, $A21)+SUMIFS(DataRegularSeason20242025!$AB$3:$AB$1315,DataRegularSeason20242025!$B$3:$B$1315, "&lt;=" &amp; GG$1, DataRegularSeason20242025!$E$3:$E$1315, $A21)</f>
        <v>62</v>
      </c>
      <c r="GH21">
        <f>SUMIFS(DataRegularSeason20242025!$AA$3:$AA$1315,DataRegularSeason20242025!$B$3:$B$1315, "&lt;=" &amp; GH$1, DataRegularSeason20242025!$D$3:$D$1315, $A21)+SUMIFS(DataRegularSeason20242025!$AB$3:$AB$1315,DataRegularSeason20242025!$B$3:$B$1315, "&lt;=" &amp; GH$1, DataRegularSeason20242025!$E$3:$E$1315, $A21)</f>
        <v>62</v>
      </c>
      <c r="GI21">
        <f>SUMIFS(DataRegularSeason20242025!$AA$3:$AA$1315,DataRegularSeason20242025!$B$3:$B$1315, "&lt;=" &amp; GI$1, DataRegularSeason20242025!$D$3:$D$1315, $A21)+SUMIFS(DataRegularSeason20242025!$AB$3:$AB$1315,DataRegularSeason20242025!$B$3:$B$1315, "&lt;=" &amp; GI$1, DataRegularSeason20242025!$E$3:$E$1315, $A21)</f>
        <v>62</v>
      </c>
      <c r="GJ21">
        <f>SUMIFS(DataRegularSeason20242025!$AA$3:$AA$1315,DataRegularSeason20242025!$B$3:$B$1315, "&lt;=" &amp; GJ$1, DataRegularSeason20242025!$D$3:$D$1315, $A21)+SUMIFS(DataRegularSeason20242025!$AB$3:$AB$1315,DataRegularSeason20242025!$B$3:$B$1315, "&lt;=" &amp; GJ$1, DataRegularSeason20242025!$E$3:$E$1315, $A21)</f>
        <v>62</v>
      </c>
      <c r="GK21">
        <f>SUMIFS(DataRegularSeason20242025!$AA$3:$AA$1315,DataRegularSeason20242025!$B$3:$B$1315, "&lt;=" &amp; GK$1, DataRegularSeason20242025!$D$3:$D$1315, $A21)+SUMIFS(DataRegularSeason20242025!$AB$3:$AB$1315,DataRegularSeason20242025!$B$3:$B$1315, "&lt;=" &amp; GK$1, DataRegularSeason20242025!$E$3:$E$1315, $A21)</f>
        <v>62</v>
      </c>
      <c r="GL21">
        <f>SUMIFS(DataRegularSeason20242025!$AA$3:$AA$1315,DataRegularSeason20242025!$B$3:$B$1315, "&lt;=" &amp; GL$1, DataRegularSeason20242025!$D$3:$D$1315, $A21)+SUMIFS(DataRegularSeason20242025!$AB$3:$AB$1315,DataRegularSeason20242025!$B$3:$B$1315, "&lt;=" &amp; GL$1, DataRegularSeason20242025!$E$3:$E$1315, $A21)</f>
        <v>62</v>
      </c>
      <c r="GM21">
        <f>SUMIFS(DataRegularSeason20242025!$AA$3:$AA$1315,DataRegularSeason20242025!$B$3:$B$1315, "&lt;=" &amp; GM$1, DataRegularSeason20242025!$D$3:$D$1315, $A21)+SUMIFS(DataRegularSeason20242025!$AB$3:$AB$1315,DataRegularSeason20242025!$B$3:$B$1315, "&lt;=" &amp; GM$1, DataRegularSeason20242025!$E$3:$E$1315, $A21)</f>
        <v>62</v>
      </c>
      <c r="GN21">
        <f>SUMIFS(DataRegularSeason20242025!$AA$3:$AA$1315,DataRegularSeason20242025!$B$3:$B$1315, "&lt;=" &amp; GN$1, DataRegularSeason20242025!$D$3:$D$1315, $A21)+SUMIFS(DataRegularSeason20242025!$AB$3:$AB$1315,DataRegularSeason20242025!$B$3:$B$1315, "&lt;=" &amp; GN$1, DataRegularSeason20242025!$E$3:$E$1315, $A21)</f>
        <v>62</v>
      </c>
      <c r="GO21">
        <f>SUMIFS(DataRegularSeason20242025!$AA$3:$AA$1315,DataRegularSeason20242025!$B$3:$B$1315, "&lt;=" &amp; GO$1, DataRegularSeason20242025!$D$3:$D$1315, $A21)+SUMIFS(DataRegularSeason20242025!$AB$3:$AB$1315,DataRegularSeason20242025!$B$3:$B$1315, "&lt;=" &amp; GO$1, DataRegularSeason20242025!$E$3:$E$1315, $A21)</f>
        <v>62</v>
      </c>
      <c r="GP21">
        <f>SUMIFS(DataRegularSeason20242025!$AA$3:$AA$1315,DataRegularSeason20242025!$B$3:$B$1315, "&lt;=" &amp; GP$1, DataRegularSeason20242025!$D$3:$D$1315, $A21)+SUMIFS(DataRegularSeason20242025!$AB$3:$AB$1315,DataRegularSeason20242025!$B$3:$B$1315, "&lt;=" &amp; GP$1, DataRegularSeason20242025!$E$3:$E$1315, $A21)</f>
        <v>62</v>
      </c>
      <c r="GQ21">
        <f>SUMIFS(DataRegularSeason20242025!$AA$3:$AA$1315,DataRegularSeason20242025!$B$3:$B$1315, "&lt;=" &amp; GQ$1, DataRegularSeason20242025!$D$3:$D$1315, $A21)+SUMIFS(DataRegularSeason20242025!$AB$3:$AB$1315,DataRegularSeason20242025!$B$3:$B$1315, "&lt;=" &amp; GQ$1, DataRegularSeason20242025!$E$3:$E$1315, $A21)</f>
        <v>62</v>
      </c>
      <c r="GR21">
        <f>SUMIFS(DataRegularSeason20242025!$AA$3:$AA$1315,DataRegularSeason20242025!$B$3:$B$1315, "&lt;=" &amp; GR$1, DataRegularSeason20242025!$D$3:$D$1315, $A21)+SUMIFS(DataRegularSeason20242025!$AB$3:$AB$1315,DataRegularSeason20242025!$B$3:$B$1315, "&lt;=" &amp; GR$1, DataRegularSeason20242025!$E$3:$E$1315, $A21)</f>
        <v>62</v>
      </c>
      <c r="GS21">
        <f>SUMIFS(DataRegularSeason20242025!$AA$3:$AA$1315,DataRegularSeason20242025!$B$3:$B$1315, "&lt;=" &amp; GS$1, DataRegularSeason20242025!$D$3:$D$1315, $A21)+SUMIFS(DataRegularSeason20242025!$AB$3:$AB$1315,DataRegularSeason20242025!$B$3:$B$1315, "&lt;=" &amp; GS$1, DataRegularSeason20242025!$E$3:$E$1315, $A21)</f>
        <v>62</v>
      </c>
      <c r="GT21">
        <f>SUMIFS(DataRegularSeason20242025!$AA$3:$AA$1315,DataRegularSeason20242025!$B$3:$B$1315, "&lt;=" &amp; GT$1, DataRegularSeason20242025!$D$3:$D$1315, $A21)+SUMIFS(DataRegularSeason20242025!$AB$3:$AB$1315,DataRegularSeason20242025!$B$3:$B$1315, "&lt;=" &amp; GT$1, DataRegularSeason20242025!$E$3:$E$1315, $A21)</f>
        <v>62</v>
      </c>
      <c r="GU21">
        <f>SUMIFS(DataRegularSeason20242025!$AA$3:$AA$1315,DataRegularSeason20242025!$B$3:$B$1315, "&lt;=" &amp; GU$1, DataRegularSeason20242025!$D$3:$D$1315, $A21)+SUMIFS(DataRegularSeason20242025!$AB$3:$AB$1315,DataRegularSeason20242025!$B$3:$B$1315, "&lt;=" &amp; GU$1, DataRegularSeason20242025!$E$3:$E$1315, $A21)</f>
        <v>62</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51</v>
      </c>
      <c r="DY23">
        <f>SUMIFS(DataRegularSeason20242025!$AA$3:$AA$1315,DataRegularSeason20242025!$B$3:$B$1315, "&lt;=" &amp; DY$1, DataRegularSeason20242025!$D$3:$D$1315, $A23)+SUMIFS(DataRegularSeason20242025!$AB$3:$AB$1315,DataRegularSeason20242025!$B$3:$B$1315, "&lt;=" &amp; DY$1, DataRegularSeason20242025!$E$3:$E$1315, $A23)</f>
        <v>51</v>
      </c>
      <c r="DZ23">
        <f>SUMIFS(DataRegularSeason20242025!$AA$3:$AA$1315,DataRegularSeason20242025!$B$3:$B$1315, "&lt;=" &amp; DZ$1, DataRegularSeason20242025!$D$3:$D$1315, $A23)+SUMIFS(DataRegularSeason20242025!$AB$3:$AB$1315,DataRegularSeason20242025!$B$3:$B$1315, "&lt;=" &amp; DZ$1, DataRegularSeason20242025!$E$3:$E$1315, $A23)</f>
        <v>51</v>
      </c>
      <c r="EA23">
        <f>SUMIFS(DataRegularSeason20242025!$AA$3:$AA$1315,DataRegularSeason20242025!$B$3:$B$1315, "&lt;=" &amp; EA$1, DataRegularSeason20242025!$D$3:$D$1315, $A23)+SUMIFS(DataRegularSeason20242025!$AB$3:$AB$1315,DataRegularSeason20242025!$B$3:$B$1315, "&lt;=" &amp; EA$1, DataRegularSeason20242025!$E$3:$E$1315, $A23)</f>
        <v>51</v>
      </c>
      <c r="EB23">
        <f>SUMIFS(DataRegularSeason20242025!$AA$3:$AA$1315,DataRegularSeason20242025!$B$3:$B$1315, "&lt;=" &amp; EB$1, DataRegularSeason20242025!$D$3:$D$1315, $A23)+SUMIFS(DataRegularSeason20242025!$AB$3:$AB$1315,DataRegularSeason20242025!$B$3:$B$1315, "&lt;=" &amp; EB$1, DataRegularSeason20242025!$E$3:$E$1315, $A23)</f>
        <v>51</v>
      </c>
      <c r="EC23">
        <f>SUMIFS(DataRegularSeason20242025!$AA$3:$AA$1315,DataRegularSeason20242025!$B$3:$B$1315, "&lt;=" &amp; EC$1, DataRegularSeason20242025!$D$3:$D$1315, $A23)+SUMIFS(DataRegularSeason20242025!$AB$3:$AB$1315,DataRegularSeason20242025!$B$3:$B$1315, "&lt;=" &amp; EC$1, DataRegularSeason20242025!$E$3:$E$1315, $A23)</f>
        <v>51</v>
      </c>
      <c r="ED23">
        <f>SUMIFS(DataRegularSeason20242025!$AA$3:$AA$1315,DataRegularSeason20242025!$B$3:$B$1315, "&lt;=" &amp; ED$1, DataRegularSeason20242025!$D$3:$D$1315, $A23)+SUMIFS(DataRegularSeason20242025!$AB$3:$AB$1315,DataRegularSeason20242025!$B$3:$B$1315, "&lt;=" &amp; ED$1, DataRegularSeason20242025!$E$3:$E$1315, $A23)</f>
        <v>51</v>
      </c>
      <c r="EE23">
        <f>SUMIFS(DataRegularSeason20242025!$AA$3:$AA$1315,DataRegularSeason20242025!$B$3:$B$1315, "&lt;=" &amp; EE$1, DataRegularSeason20242025!$D$3:$D$1315, $A23)+SUMIFS(DataRegularSeason20242025!$AB$3:$AB$1315,DataRegularSeason20242025!$B$3:$B$1315, "&lt;=" &amp; EE$1, DataRegularSeason20242025!$E$3:$E$1315, $A23)</f>
        <v>51</v>
      </c>
      <c r="EF23">
        <f>SUMIFS(DataRegularSeason20242025!$AA$3:$AA$1315,DataRegularSeason20242025!$B$3:$B$1315, "&lt;=" &amp; EF$1, DataRegularSeason20242025!$D$3:$D$1315, $A23)+SUMIFS(DataRegularSeason20242025!$AB$3:$AB$1315,DataRegularSeason20242025!$B$3:$B$1315, "&lt;=" &amp; EF$1, DataRegularSeason20242025!$E$3:$E$1315, $A23)</f>
        <v>51</v>
      </c>
      <c r="EG23">
        <f>SUMIFS(DataRegularSeason20242025!$AA$3:$AA$1315,DataRegularSeason20242025!$B$3:$B$1315, "&lt;=" &amp; EG$1, DataRegularSeason20242025!$D$3:$D$1315, $A23)+SUMIFS(DataRegularSeason20242025!$AB$3:$AB$1315,DataRegularSeason20242025!$B$3:$B$1315, "&lt;=" &amp; EG$1, DataRegularSeason20242025!$E$3:$E$1315, $A23)</f>
        <v>51</v>
      </c>
      <c r="EH23">
        <f>SUMIFS(DataRegularSeason20242025!$AA$3:$AA$1315,DataRegularSeason20242025!$B$3:$B$1315, "&lt;=" &amp; EH$1, DataRegularSeason20242025!$D$3:$D$1315, $A23)+SUMIFS(DataRegularSeason20242025!$AB$3:$AB$1315,DataRegularSeason20242025!$B$3:$B$1315, "&lt;=" &amp; EH$1, DataRegularSeason20242025!$E$3:$E$1315, $A23)</f>
        <v>51</v>
      </c>
      <c r="EI23">
        <f>SUMIFS(DataRegularSeason20242025!$AA$3:$AA$1315,DataRegularSeason20242025!$B$3:$B$1315, "&lt;=" &amp; EI$1, DataRegularSeason20242025!$D$3:$D$1315, $A23)+SUMIFS(DataRegularSeason20242025!$AB$3:$AB$1315,DataRegularSeason20242025!$B$3:$B$1315, "&lt;=" &amp; EI$1, DataRegularSeason20242025!$E$3:$E$1315, $A23)</f>
        <v>51</v>
      </c>
      <c r="EJ23">
        <f>SUMIFS(DataRegularSeason20242025!$AA$3:$AA$1315,DataRegularSeason20242025!$B$3:$B$1315, "&lt;=" &amp; EJ$1, DataRegularSeason20242025!$D$3:$D$1315, $A23)+SUMIFS(DataRegularSeason20242025!$AB$3:$AB$1315,DataRegularSeason20242025!$B$3:$B$1315, "&lt;=" &amp; EJ$1, DataRegularSeason20242025!$E$3:$E$1315, $A23)</f>
        <v>51</v>
      </c>
      <c r="EK23">
        <f>SUMIFS(DataRegularSeason20242025!$AA$3:$AA$1315,DataRegularSeason20242025!$B$3:$B$1315, "&lt;=" &amp; EK$1, DataRegularSeason20242025!$D$3:$D$1315, $A23)+SUMIFS(DataRegularSeason20242025!$AB$3:$AB$1315,DataRegularSeason20242025!$B$3:$B$1315, "&lt;=" &amp; EK$1, DataRegularSeason20242025!$E$3:$E$1315, $A23)</f>
        <v>51</v>
      </c>
      <c r="EL23">
        <f>SUMIFS(DataRegularSeason20242025!$AA$3:$AA$1315,DataRegularSeason20242025!$B$3:$B$1315, "&lt;=" &amp; EL$1, DataRegularSeason20242025!$D$3:$D$1315, $A23)+SUMIFS(DataRegularSeason20242025!$AB$3:$AB$1315,DataRegularSeason20242025!$B$3:$B$1315, "&lt;=" &amp; EL$1, DataRegularSeason20242025!$E$3:$E$1315, $A23)</f>
        <v>51</v>
      </c>
      <c r="EM23">
        <f>SUMIFS(DataRegularSeason20242025!$AA$3:$AA$1315,DataRegularSeason20242025!$B$3:$B$1315, "&lt;=" &amp; EM$1, DataRegularSeason20242025!$D$3:$D$1315, $A23)+SUMIFS(DataRegularSeason20242025!$AB$3:$AB$1315,DataRegularSeason20242025!$B$3:$B$1315, "&lt;=" &amp; EM$1, DataRegularSeason20242025!$E$3:$E$1315, $A23)</f>
        <v>51</v>
      </c>
      <c r="EN23">
        <f>SUMIFS(DataRegularSeason20242025!$AA$3:$AA$1315,DataRegularSeason20242025!$B$3:$B$1315, "&lt;=" &amp; EN$1, DataRegularSeason20242025!$D$3:$D$1315, $A23)+SUMIFS(DataRegularSeason20242025!$AB$3:$AB$1315,DataRegularSeason20242025!$B$3:$B$1315, "&lt;=" &amp; EN$1, DataRegularSeason20242025!$E$3:$E$1315, $A23)</f>
        <v>51</v>
      </c>
      <c r="EO23">
        <f>SUMIFS(DataRegularSeason20242025!$AA$3:$AA$1315,DataRegularSeason20242025!$B$3:$B$1315, "&lt;=" &amp; EO$1, DataRegularSeason20242025!$D$3:$D$1315, $A23)+SUMIFS(DataRegularSeason20242025!$AB$3:$AB$1315,DataRegularSeason20242025!$B$3:$B$1315, "&lt;=" &amp; EO$1, DataRegularSeason20242025!$E$3:$E$1315, $A23)</f>
        <v>51</v>
      </c>
      <c r="EP23">
        <f>SUMIFS(DataRegularSeason20242025!$AA$3:$AA$1315,DataRegularSeason20242025!$B$3:$B$1315, "&lt;=" &amp; EP$1, DataRegularSeason20242025!$D$3:$D$1315, $A23)+SUMIFS(DataRegularSeason20242025!$AB$3:$AB$1315,DataRegularSeason20242025!$B$3:$B$1315, "&lt;=" &amp; EP$1, DataRegularSeason20242025!$E$3:$E$1315, $A23)</f>
        <v>51</v>
      </c>
      <c r="EQ23">
        <f>SUMIFS(DataRegularSeason20242025!$AA$3:$AA$1315,DataRegularSeason20242025!$B$3:$B$1315, "&lt;=" &amp; EQ$1, DataRegularSeason20242025!$D$3:$D$1315, $A23)+SUMIFS(DataRegularSeason20242025!$AB$3:$AB$1315,DataRegularSeason20242025!$B$3:$B$1315, "&lt;=" &amp; EQ$1, DataRegularSeason20242025!$E$3:$E$1315, $A23)</f>
        <v>51</v>
      </c>
      <c r="ER23">
        <f>SUMIFS(DataRegularSeason20242025!$AA$3:$AA$1315,DataRegularSeason20242025!$B$3:$B$1315, "&lt;=" &amp; ER$1, DataRegularSeason20242025!$D$3:$D$1315, $A23)+SUMIFS(DataRegularSeason20242025!$AB$3:$AB$1315,DataRegularSeason20242025!$B$3:$B$1315, "&lt;=" &amp; ER$1, DataRegularSeason20242025!$E$3:$E$1315, $A23)</f>
        <v>51</v>
      </c>
      <c r="ES23">
        <f>SUMIFS(DataRegularSeason20242025!$AA$3:$AA$1315,DataRegularSeason20242025!$B$3:$B$1315, "&lt;=" &amp; ES$1, DataRegularSeason20242025!$D$3:$D$1315, $A23)+SUMIFS(DataRegularSeason20242025!$AB$3:$AB$1315,DataRegularSeason20242025!$B$3:$B$1315, "&lt;=" &amp; ES$1, DataRegularSeason20242025!$E$3:$E$1315, $A23)</f>
        <v>51</v>
      </c>
      <c r="ET23">
        <f>SUMIFS(DataRegularSeason20242025!$AA$3:$AA$1315,DataRegularSeason20242025!$B$3:$B$1315, "&lt;=" &amp; ET$1, DataRegularSeason20242025!$D$3:$D$1315, $A23)+SUMIFS(DataRegularSeason20242025!$AB$3:$AB$1315,DataRegularSeason20242025!$B$3:$B$1315, "&lt;=" &amp; ET$1, DataRegularSeason20242025!$E$3:$E$1315, $A23)</f>
        <v>51</v>
      </c>
      <c r="EU23">
        <f>SUMIFS(DataRegularSeason20242025!$AA$3:$AA$1315,DataRegularSeason20242025!$B$3:$B$1315, "&lt;=" &amp; EU$1, DataRegularSeason20242025!$D$3:$D$1315, $A23)+SUMIFS(DataRegularSeason20242025!$AB$3:$AB$1315,DataRegularSeason20242025!$B$3:$B$1315, "&lt;=" &amp; EU$1, DataRegularSeason20242025!$E$3:$E$1315, $A23)</f>
        <v>51</v>
      </c>
      <c r="EV23">
        <f>SUMIFS(DataRegularSeason20242025!$AA$3:$AA$1315,DataRegularSeason20242025!$B$3:$B$1315, "&lt;=" &amp; EV$1, DataRegularSeason20242025!$D$3:$D$1315, $A23)+SUMIFS(DataRegularSeason20242025!$AB$3:$AB$1315,DataRegularSeason20242025!$B$3:$B$1315, "&lt;=" &amp; EV$1, DataRegularSeason20242025!$E$3:$E$1315, $A23)</f>
        <v>51</v>
      </c>
      <c r="EW23">
        <f>SUMIFS(DataRegularSeason20242025!$AA$3:$AA$1315,DataRegularSeason20242025!$B$3:$B$1315, "&lt;=" &amp; EW$1, DataRegularSeason20242025!$D$3:$D$1315, $A23)+SUMIFS(DataRegularSeason20242025!$AB$3:$AB$1315,DataRegularSeason20242025!$B$3:$B$1315, "&lt;=" &amp; EW$1, DataRegularSeason20242025!$E$3:$E$1315, $A23)</f>
        <v>51</v>
      </c>
      <c r="EX23">
        <f>SUMIFS(DataRegularSeason20242025!$AA$3:$AA$1315,DataRegularSeason20242025!$B$3:$B$1315, "&lt;=" &amp; EX$1, DataRegularSeason20242025!$D$3:$D$1315, $A23)+SUMIFS(DataRegularSeason20242025!$AB$3:$AB$1315,DataRegularSeason20242025!$B$3:$B$1315, "&lt;=" &amp; EX$1, DataRegularSeason20242025!$E$3:$E$1315, $A23)</f>
        <v>51</v>
      </c>
      <c r="EY23">
        <f>SUMIFS(DataRegularSeason20242025!$AA$3:$AA$1315,DataRegularSeason20242025!$B$3:$B$1315, "&lt;=" &amp; EY$1, DataRegularSeason20242025!$D$3:$D$1315, $A23)+SUMIFS(DataRegularSeason20242025!$AB$3:$AB$1315,DataRegularSeason20242025!$B$3:$B$1315, "&lt;=" &amp; EY$1, DataRegularSeason20242025!$E$3:$E$1315, $A23)</f>
        <v>51</v>
      </c>
      <c r="EZ23">
        <f>SUMIFS(DataRegularSeason20242025!$AA$3:$AA$1315,DataRegularSeason20242025!$B$3:$B$1315, "&lt;=" &amp; EZ$1, DataRegularSeason20242025!$D$3:$D$1315, $A23)+SUMIFS(DataRegularSeason20242025!$AB$3:$AB$1315,DataRegularSeason20242025!$B$3:$B$1315, "&lt;=" &amp; EZ$1, DataRegularSeason20242025!$E$3:$E$1315, $A23)</f>
        <v>51</v>
      </c>
      <c r="FA23">
        <f>SUMIFS(DataRegularSeason20242025!$AA$3:$AA$1315,DataRegularSeason20242025!$B$3:$B$1315, "&lt;=" &amp; FA$1, DataRegularSeason20242025!$D$3:$D$1315, $A23)+SUMIFS(DataRegularSeason20242025!$AB$3:$AB$1315,DataRegularSeason20242025!$B$3:$B$1315, "&lt;=" &amp; FA$1, DataRegularSeason20242025!$E$3:$E$1315, $A23)</f>
        <v>51</v>
      </c>
      <c r="FB23">
        <f>SUMIFS(DataRegularSeason20242025!$AA$3:$AA$1315,DataRegularSeason20242025!$B$3:$B$1315, "&lt;=" &amp; FB$1, DataRegularSeason20242025!$D$3:$D$1315, $A23)+SUMIFS(DataRegularSeason20242025!$AB$3:$AB$1315,DataRegularSeason20242025!$B$3:$B$1315, "&lt;=" &amp; FB$1, DataRegularSeason20242025!$E$3:$E$1315, $A23)</f>
        <v>51</v>
      </c>
      <c r="FC23">
        <f>SUMIFS(DataRegularSeason20242025!$AA$3:$AA$1315,DataRegularSeason20242025!$B$3:$B$1315, "&lt;=" &amp; FC$1, DataRegularSeason20242025!$D$3:$D$1315, $A23)+SUMIFS(DataRegularSeason20242025!$AB$3:$AB$1315,DataRegularSeason20242025!$B$3:$B$1315, "&lt;=" &amp; FC$1, DataRegularSeason20242025!$E$3:$E$1315, $A23)</f>
        <v>51</v>
      </c>
      <c r="FD23">
        <f>SUMIFS(DataRegularSeason20242025!$AA$3:$AA$1315,DataRegularSeason20242025!$B$3:$B$1315, "&lt;=" &amp; FD$1, DataRegularSeason20242025!$D$3:$D$1315, $A23)+SUMIFS(DataRegularSeason20242025!$AB$3:$AB$1315,DataRegularSeason20242025!$B$3:$B$1315, "&lt;=" &amp; FD$1, DataRegularSeason20242025!$E$3:$E$1315, $A23)</f>
        <v>51</v>
      </c>
      <c r="FE23">
        <f>SUMIFS(DataRegularSeason20242025!$AA$3:$AA$1315,DataRegularSeason20242025!$B$3:$B$1315, "&lt;=" &amp; FE$1, DataRegularSeason20242025!$D$3:$D$1315, $A23)+SUMIFS(DataRegularSeason20242025!$AB$3:$AB$1315,DataRegularSeason20242025!$B$3:$B$1315, "&lt;=" &amp; FE$1, DataRegularSeason20242025!$E$3:$E$1315, $A23)</f>
        <v>51</v>
      </c>
      <c r="FF23">
        <f>SUMIFS(DataRegularSeason20242025!$AA$3:$AA$1315,DataRegularSeason20242025!$B$3:$B$1315, "&lt;=" &amp; FF$1, DataRegularSeason20242025!$D$3:$D$1315, $A23)+SUMIFS(DataRegularSeason20242025!$AB$3:$AB$1315,DataRegularSeason20242025!$B$3:$B$1315, "&lt;=" &amp; FF$1, DataRegularSeason20242025!$E$3:$E$1315, $A23)</f>
        <v>51</v>
      </c>
      <c r="FG23">
        <f>SUMIFS(DataRegularSeason20242025!$AA$3:$AA$1315,DataRegularSeason20242025!$B$3:$B$1315, "&lt;=" &amp; FG$1, DataRegularSeason20242025!$D$3:$D$1315, $A23)+SUMIFS(DataRegularSeason20242025!$AB$3:$AB$1315,DataRegularSeason20242025!$B$3:$B$1315, "&lt;=" &amp; FG$1, DataRegularSeason20242025!$E$3:$E$1315, $A23)</f>
        <v>51</v>
      </c>
      <c r="FH23">
        <f>SUMIFS(DataRegularSeason20242025!$AA$3:$AA$1315,DataRegularSeason20242025!$B$3:$B$1315, "&lt;=" &amp; FH$1, DataRegularSeason20242025!$D$3:$D$1315, $A23)+SUMIFS(DataRegularSeason20242025!$AB$3:$AB$1315,DataRegularSeason20242025!$B$3:$B$1315, "&lt;=" &amp; FH$1, DataRegularSeason20242025!$E$3:$E$1315, $A23)</f>
        <v>51</v>
      </c>
      <c r="FI23">
        <f>SUMIFS(DataRegularSeason20242025!$AA$3:$AA$1315,DataRegularSeason20242025!$B$3:$B$1315, "&lt;=" &amp; FI$1, DataRegularSeason20242025!$D$3:$D$1315, $A23)+SUMIFS(DataRegularSeason20242025!$AB$3:$AB$1315,DataRegularSeason20242025!$B$3:$B$1315, "&lt;=" &amp; FI$1, DataRegularSeason20242025!$E$3:$E$1315, $A23)</f>
        <v>51</v>
      </c>
      <c r="FJ23">
        <f>SUMIFS(DataRegularSeason20242025!$AA$3:$AA$1315,DataRegularSeason20242025!$B$3:$B$1315, "&lt;=" &amp; FJ$1, DataRegularSeason20242025!$D$3:$D$1315, $A23)+SUMIFS(DataRegularSeason20242025!$AB$3:$AB$1315,DataRegularSeason20242025!$B$3:$B$1315, "&lt;=" &amp; FJ$1, DataRegularSeason20242025!$E$3:$E$1315, $A23)</f>
        <v>51</v>
      </c>
      <c r="FK23">
        <f>SUMIFS(DataRegularSeason20242025!$AA$3:$AA$1315,DataRegularSeason20242025!$B$3:$B$1315, "&lt;=" &amp; FK$1, DataRegularSeason20242025!$D$3:$D$1315, $A23)+SUMIFS(DataRegularSeason20242025!$AB$3:$AB$1315,DataRegularSeason20242025!$B$3:$B$1315, "&lt;=" &amp; FK$1, DataRegularSeason20242025!$E$3:$E$1315, $A23)</f>
        <v>51</v>
      </c>
      <c r="FL23">
        <f>SUMIFS(DataRegularSeason20242025!$AA$3:$AA$1315,DataRegularSeason20242025!$B$3:$B$1315, "&lt;=" &amp; FL$1, DataRegularSeason20242025!$D$3:$D$1315, $A23)+SUMIFS(DataRegularSeason20242025!$AB$3:$AB$1315,DataRegularSeason20242025!$B$3:$B$1315, "&lt;=" &amp; FL$1, DataRegularSeason20242025!$E$3:$E$1315, $A23)</f>
        <v>51</v>
      </c>
      <c r="FM23">
        <f>SUMIFS(DataRegularSeason20242025!$AA$3:$AA$1315,DataRegularSeason20242025!$B$3:$B$1315, "&lt;=" &amp; FM$1, DataRegularSeason20242025!$D$3:$D$1315, $A23)+SUMIFS(DataRegularSeason20242025!$AB$3:$AB$1315,DataRegularSeason20242025!$B$3:$B$1315, "&lt;=" &amp; FM$1, DataRegularSeason20242025!$E$3:$E$1315, $A23)</f>
        <v>51</v>
      </c>
      <c r="FN23">
        <f>SUMIFS(DataRegularSeason20242025!$AA$3:$AA$1315,DataRegularSeason20242025!$B$3:$B$1315, "&lt;=" &amp; FN$1, DataRegularSeason20242025!$D$3:$D$1315, $A23)+SUMIFS(DataRegularSeason20242025!$AB$3:$AB$1315,DataRegularSeason20242025!$B$3:$B$1315, "&lt;=" &amp; FN$1, DataRegularSeason20242025!$E$3:$E$1315, $A23)</f>
        <v>51</v>
      </c>
      <c r="FO23">
        <f>SUMIFS(DataRegularSeason20242025!$AA$3:$AA$1315,DataRegularSeason20242025!$B$3:$B$1315, "&lt;=" &amp; FO$1, DataRegularSeason20242025!$D$3:$D$1315, $A23)+SUMIFS(DataRegularSeason20242025!$AB$3:$AB$1315,DataRegularSeason20242025!$B$3:$B$1315, "&lt;=" &amp; FO$1, DataRegularSeason20242025!$E$3:$E$1315, $A23)</f>
        <v>51</v>
      </c>
      <c r="FP23">
        <f>SUMIFS(DataRegularSeason20242025!$AA$3:$AA$1315,DataRegularSeason20242025!$B$3:$B$1315, "&lt;=" &amp; FP$1, DataRegularSeason20242025!$D$3:$D$1315, $A23)+SUMIFS(DataRegularSeason20242025!$AB$3:$AB$1315,DataRegularSeason20242025!$B$3:$B$1315, "&lt;=" &amp; FP$1, DataRegularSeason20242025!$E$3:$E$1315, $A23)</f>
        <v>51</v>
      </c>
      <c r="FQ23">
        <f>SUMIFS(DataRegularSeason20242025!$AA$3:$AA$1315,DataRegularSeason20242025!$B$3:$B$1315, "&lt;=" &amp; FQ$1, DataRegularSeason20242025!$D$3:$D$1315, $A23)+SUMIFS(DataRegularSeason20242025!$AB$3:$AB$1315,DataRegularSeason20242025!$B$3:$B$1315, "&lt;=" &amp; FQ$1, DataRegularSeason20242025!$E$3:$E$1315, $A23)</f>
        <v>51</v>
      </c>
      <c r="FR23">
        <f>SUMIFS(DataRegularSeason20242025!$AA$3:$AA$1315,DataRegularSeason20242025!$B$3:$B$1315, "&lt;=" &amp; FR$1, DataRegularSeason20242025!$D$3:$D$1315, $A23)+SUMIFS(DataRegularSeason20242025!$AB$3:$AB$1315,DataRegularSeason20242025!$B$3:$B$1315, "&lt;=" &amp; FR$1, DataRegularSeason20242025!$E$3:$E$1315, $A23)</f>
        <v>51</v>
      </c>
      <c r="FS23">
        <f>SUMIFS(DataRegularSeason20242025!$AA$3:$AA$1315,DataRegularSeason20242025!$B$3:$B$1315, "&lt;=" &amp; FS$1, DataRegularSeason20242025!$D$3:$D$1315, $A23)+SUMIFS(DataRegularSeason20242025!$AB$3:$AB$1315,DataRegularSeason20242025!$B$3:$B$1315, "&lt;=" &amp; FS$1, DataRegularSeason20242025!$E$3:$E$1315, $A23)</f>
        <v>51</v>
      </c>
      <c r="FT23">
        <f>SUMIFS(DataRegularSeason20242025!$AA$3:$AA$1315,DataRegularSeason20242025!$B$3:$B$1315, "&lt;=" &amp; FT$1, DataRegularSeason20242025!$D$3:$D$1315, $A23)+SUMIFS(DataRegularSeason20242025!$AB$3:$AB$1315,DataRegularSeason20242025!$B$3:$B$1315, "&lt;=" &amp; FT$1, DataRegularSeason20242025!$E$3:$E$1315, $A23)</f>
        <v>51</v>
      </c>
      <c r="FU23">
        <f>SUMIFS(DataRegularSeason20242025!$AA$3:$AA$1315,DataRegularSeason20242025!$B$3:$B$1315, "&lt;=" &amp; FU$1, DataRegularSeason20242025!$D$3:$D$1315, $A23)+SUMIFS(DataRegularSeason20242025!$AB$3:$AB$1315,DataRegularSeason20242025!$B$3:$B$1315, "&lt;=" &amp; FU$1, DataRegularSeason20242025!$E$3:$E$1315, $A23)</f>
        <v>51</v>
      </c>
      <c r="FV23">
        <f>SUMIFS(DataRegularSeason20242025!$AA$3:$AA$1315,DataRegularSeason20242025!$B$3:$B$1315, "&lt;=" &amp; FV$1, DataRegularSeason20242025!$D$3:$D$1315, $A23)+SUMIFS(DataRegularSeason20242025!$AB$3:$AB$1315,DataRegularSeason20242025!$B$3:$B$1315, "&lt;=" &amp; FV$1, DataRegularSeason20242025!$E$3:$E$1315, $A23)</f>
        <v>51</v>
      </c>
      <c r="FW23">
        <f>SUMIFS(DataRegularSeason20242025!$AA$3:$AA$1315,DataRegularSeason20242025!$B$3:$B$1315, "&lt;=" &amp; FW$1, DataRegularSeason20242025!$D$3:$D$1315, $A23)+SUMIFS(DataRegularSeason20242025!$AB$3:$AB$1315,DataRegularSeason20242025!$B$3:$B$1315, "&lt;=" &amp; FW$1, DataRegularSeason20242025!$E$3:$E$1315, $A23)</f>
        <v>51</v>
      </c>
      <c r="FX23">
        <f>SUMIFS(DataRegularSeason20242025!$AA$3:$AA$1315,DataRegularSeason20242025!$B$3:$B$1315, "&lt;=" &amp; FX$1, DataRegularSeason20242025!$D$3:$D$1315, $A23)+SUMIFS(DataRegularSeason20242025!$AB$3:$AB$1315,DataRegularSeason20242025!$B$3:$B$1315, "&lt;=" &amp; FX$1, DataRegularSeason20242025!$E$3:$E$1315, $A23)</f>
        <v>51</v>
      </c>
      <c r="FY23">
        <f>SUMIFS(DataRegularSeason20242025!$AA$3:$AA$1315,DataRegularSeason20242025!$B$3:$B$1315, "&lt;=" &amp; FY$1, DataRegularSeason20242025!$D$3:$D$1315, $A23)+SUMIFS(DataRegularSeason20242025!$AB$3:$AB$1315,DataRegularSeason20242025!$B$3:$B$1315, "&lt;=" &amp; FY$1, DataRegularSeason20242025!$E$3:$E$1315, $A23)</f>
        <v>51</v>
      </c>
      <c r="FZ23">
        <f>SUMIFS(DataRegularSeason20242025!$AA$3:$AA$1315,DataRegularSeason20242025!$B$3:$B$1315, "&lt;=" &amp; FZ$1, DataRegularSeason20242025!$D$3:$D$1315, $A23)+SUMIFS(DataRegularSeason20242025!$AB$3:$AB$1315,DataRegularSeason20242025!$B$3:$B$1315, "&lt;=" &amp; FZ$1, DataRegularSeason20242025!$E$3:$E$1315, $A23)</f>
        <v>51</v>
      </c>
      <c r="GA23">
        <f>SUMIFS(DataRegularSeason20242025!$AA$3:$AA$1315,DataRegularSeason20242025!$B$3:$B$1315, "&lt;=" &amp; GA$1, DataRegularSeason20242025!$D$3:$D$1315, $A23)+SUMIFS(DataRegularSeason20242025!$AB$3:$AB$1315,DataRegularSeason20242025!$B$3:$B$1315, "&lt;=" &amp; GA$1, DataRegularSeason20242025!$E$3:$E$1315, $A23)</f>
        <v>51</v>
      </c>
      <c r="GB23">
        <f>SUMIFS(DataRegularSeason20242025!$AA$3:$AA$1315,DataRegularSeason20242025!$B$3:$B$1315, "&lt;=" &amp; GB$1, DataRegularSeason20242025!$D$3:$D$1315, $A23)+SUMIFS(DataRegularSeason20242025!$AB$3:$AB$1315,DataRegularSeason20242025!$B$3:$B$1315, "&lt;=" &amp; GB$1, DataRegularSeason20242025!$E$3:$E$1315, $A23)</f>
        <v>51</v>
      </c>
      <c r="GC23">
        <f>SUMIFS(DataRegularSeason20242025!$AA$3:$AA$1315,DataRegularSeason20242025!$B$3:$B$1315, "&lt;=" &amp; GC$1, DataRegularSeason20242025!$D$3:$D$1315, $A23)+SUMIFS(DataRegularSeason20242025!$AB$3:$AB$1315,DataRegularSeason20242025!$B$3:$B$1315, "&lt;=" &amp; GC$1, DataRegularSeason20242025!$E$3:$E$1315, $A23)</f>
        <v>51</v>
      </c>
      <c r="GD23">
        <f>SUMIFS(DataRegularSeason20242025!$AA$3:$AA$1315,DataRegularSeason20242025!$B$3:$B$1315, "&lt;=" &amp; GD$1, DataRegularSeason20242025!$D$3:$D$1315, $A23)+SUMIFS(DataRegularSeason20242025!$AB$3:$AB$1315,DataRegularSeason20242025!$B$3:$B$1315, "&lt;=" &amp; GD$1, DataRegularSeason20242025!$E$3:$E$1315, $A23)</f>
        <v>51</v>
      </c>
      <c r="GE23">
        <f>SUMIFS(DataRegularSeason20242025!$AA$3:$AA$1315,DataRegularSeason20242025!$B$3:$B$1315, "&lt;=" &amp; GE$1, DataRegularSeason20242025!$D$3:$D$1315, $A23)+SUMIFS(DataRegularSeason20242025!$AB$3:$AB$1315,DataRegularSeason20242025!$B$3:$B$1315, "&lt;=" &amp; GE$1, DataRegularSeason20242025!$E$3:$E$1315, $A23)</f>
        <v>51</v>
      </c>
      <c r="GF23">
        <f>SUMIFS(DataRegularSeason20242025!$AA$3:$AA$1315,DataRegularSeason20242025!$B$3:$B$1315, "&lt;=" &amp; GF$1, DataRegularSeason20242025!$D$3:$D$1315, $A23)+SUMIFS(DataRegularSeason20242025!$AB$3:$AB$1315,DataRegularSeason20242025!$B$3:$B$1315, "&lt;=" &amp; GF$1, DataRegularSeason20242025!$E$3:$E$1315, $A23)</f>
        <v>51</v>
      </c>
      <c r="GG23">
        <f>SUMIFS(DataRegularSeason20242025!$AA$3:$AA$1315,DataRegularSeason20242025!$B$3:$B$1315, "&lt;=" &amp; GG$1, DataRegularSeason20242025!$D$3:$D$1315, $A23)+SUMIFS(DataRegularSeason20242025!$AB$3:$AB$1315,DataRegularSeason20242025!$B$3:$B$1315, "&lt;=" &amp; GG$1, DataRegularSeason20242025!$E$3:$E$1315, $A23)</f>
        <v>51</v>
      </c>
      <c r="GH23">
        <f>SUMIFS(DataRegularSeason20242025!$AA$3:$AA$1315,DataRegularSeason20242025!$B$3:$B$1315, "&lt;=" &amp; GH$1, DataRegularSeason20242025!$D$3:$D$1315, $A23)+SUMIFS(DataRegularSeason20242025!$AB$3:$AB$1315,DataRegularSeason20242025!$B$3:$B$1315, "&lt;=" &amp; GH$1, DataRegularSeason20242025!$E$3:$E$1315, $A23)</f>
        <v>51</v>
      </c>
      <c r="GI23">
        <f>SUMIFS(DataRegularSeason20242025!$AA$3:$AA$1315,DataRegularSeason20242025!$B$3:$B$1315, "&lt;=" &amp; GI$1, DataRegularSeason20242025!$D$3:$D$1315, $A23)+SUMIFS(DataRegularSeason20242025!$AB$3:$AB$1315,DataRegularSeason20242025!$B$3:$B$1315, "&lt;=" &amp; GI$1, DataRegularSeason20242025!$E$3:$E$1315, $A23)</f>
        <v>51</v>
      </c>
      <c r="GJ23">
        <f>SUMIFS(DataRegularSeason20242025!$AA$3:$AA$1315,DataRegularSeason20242025!$B$3:$B$1315, "&lt;=" &amp; GJ$1, DataRegularSeason20242025!$D$3:$D$1315, $A23)+SUMIFS(DataRegularSeason20242025!$AB$3:$AB$1315,DataRegularSeason20242025!$B$3:$B$1315, "&lt;=" &amp; GJ$1, DataRegularSeason20242025!$E$3:$E$1315, $A23)</f>
        <v>51</v>
      </c>
      <c r="GK23">
        <f>SUMIFS(DataRegularSeason20242025!$AA$3:$AA$1315,DataRegularSeason20242025!$B$3:$B$1315, "&lt;=" &amp; GK$1, DataRegularSeason20242025!$D$3:$D$1315, $A23)+SUMIFS(DataRegularSeason20242025!$AB$3:$AB$1315,DataRegularSeason20242025!$B$3:$B$1315, "&lt;=" &amp; GK$1, DataRegularSeason20242025!$E$3:$E$1315, $A23)</f>
        <v>51</v>
      </c>
      <c r="GL23">
        <f>SUMIFS(DataRegularSeason20242025!$AA$3:$AA$1315,DataRegularSeason20242025!$B$3:$B$1315, "&lt;=" &amp; GL$1, DataRegularSeason20242025!$D$3:$D$1315, $A23)+SUMIFS(DataRegularSeason20242025!$AB$3:$AB$1315,DataRegularSeason20242025!$B$3:$B$1315, "&lt;=" &amp; GL$1, DataRegularSeason20242025!$E$3:$E$1315, $A23)</f>
        <v>51</v>
      </c>
      <c r="GM23">
        <f>SUMIFS(DataRegularSeason20242025!$AA$3:$AA$1315,DataRegularSeason20242025!$B$3:$B$1315, "&lt;=" &amp; GM$1, DataRegularSeason20242025!$D$3:$D$1315, $A23)+SUMIFS(DataRegularSeason20242025!$AB$3:$AB$1315,DataRegularSeason20242025!$B$3:$B$1315, "&lt;=" &amp; GM$1, DataRegularSeason20242025!$E$3:$E$1315, $A23)</f>
        <v>51</v>
      </c>
      <c r="GN23">
        <f>SUMIFS(DataRegularSeason20242025!$AA$3:$AA$1315,DataRegularSeason20242025!$B$3:$B$1315, "&lt;=" &amp; GN$1, DataRegularSeason20242025!$D$3:$D$1315, $A23)+SUMIFS(DataRegularSeason20242025!$AB$3:$AB$1315,DataRegularSeason20242025!$B$3:$B$1315, "&lt;=" &amp; GN$1, DataRegularSeason20242025!$E$3:$E$1315, $A23)</f>
        <v>51</v>
      </c>
      <c r="GO23">
        <f>SUMIFS(DataRegularSeason20242025!$AA$3:$AA$1315,DataRegularSeason20242025!$B$3:$B$1315, "&lt;=" &amp; GO$1, DataRegularSeason20242025!$D$3:$D$1315, $A23)+SUMIFS(DataRegularSeason20242025!$AB$3:$AB$1315,DataRegularSeason20242025!$B$3:$B$1315, "&lt;=" &amp; GO$1, DataRegularSeason20242025!$E$3:$E$1315, $A23)</f>
        <v>51</v>
      </c>
      <c r="GP23">
        <f>SUMIFS(DataRegularSeason20242025!$AA$3:$AA$1315,DataRegularSeason20242025!$B$3:$B$1315, "&lt;=" &amp; GP$1, DataRegularSeason20242025!$D$3:$D$1315, $A23)+SUMIFS(DataRegularSeason20242025!$AB$3:$AB$1315,DataRegularSeason20242025!$B$3:$B$1315, "&lt;=" &amp; GP$1, DataRegularSeason20242025!$E$3:$E$1315, $A23)</f>
        <v>51</v>
      </c>
      <c r="GQ23">
        <f>SUMIFS(DataRegularSeason20242025!$AA$3:$AA$1315,DataRegularSeason20242025!$B$3:$B$1315, "&lt;=" &amp; GQ$1, DataRegularSeason20242025!$D$3:$D$1315, $A23)+SUMIFS(DataRegularSeason20242025!$AB$3:$AB$1315,DataRegularSeason20242025!$B$3:$B$1315, "&lt;=" &amp; GQ$1, DataRegularSeason20242025!$E$3:$E$1315, $A23)</f>
        <v>51</v>
      </c>
      <c r="GR23">
        <f>SUMIFS(DataRegularSeason20242025!$AA$3:$AA$1315,DataRegularSeason20242025!$B$3:$B$1315, "&lt;=" &amp; GR$1, DataRegularSeason20242025!$D$3:$D$1315, $A23)+SUMIFS(DataRegularSeason20242025!$AB$3:$AB$1315,DataRegularSeason20242025!$B$3:$B$1315, "&lt;=" &amp; GR$1, DataRegularSeason20242025!$E$3:$E$1315, $A23)</f>
        <v>51</v>
      </c>
      <c r="GS23">
        <f>SUMIFS(DataRegularSeason20242025!$AA$3:$AA$1315,DataRegularSeason20242025!$B$3:$B$1315, "&lt;=" &amp; GS$1, DataRegularSeason20242025!$D$3:$D$1315, $A23)+SUMIFS(DataRegularSeason20242025!$AB$3:$AB$1315,DataRegularSeason20242025!$B$3:$B$1315, "&lt;=" &amp; GS$1, DataRegularSeason20242025!$E$3:$E$1315, $A23)</f>
        <v>51</v>
      </c>
      <c r="GT23">
        <f>SUMIFS(DataRegularSeason20242025!$AA$3:$AA$1315,DataRegularSeason20242025!$B$3:$B$1315, "&lt;=" &amp; GT$1, DataRegularSeason20242025!$D$3:$D$1315, $A23)+SUMIFS(DataRegularSeason20242025!$AB$3:$AB$1315,DataRegularSeason20242025!$B$3:$B$1315, "&lt;=" &amp; GT$1, DataRegularSeason20242025!$E$3:$E$1315, $A23)</f>
        <v>51</v>
      </c>
      <c r="GU23">
        <f>SUMIFS(DataRegularSeason20242025!$AA$3:$AA$1315,DataRegularSeason20242025!$B$3:$B$1315, "&lt;=" &amp; GU$1, DataRegularSeason20242025!$D$3:$D$1315, $A23)+SUMIFS(DataRegularSeason20242025!$AB$3:$AB$1315,DataRegularSeason20242025!$B$3:$B$1315, "&lt;=" &amp; GU$1, DataRegularSeason20242025!$E$3:$E$1315, $A23)</f>
        <v>51</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68</v>
      </c>
      <c r="EA26">
        <f>SUMIFS(DataRegularSeason20242025!$AA$3:$AA$1315,DataRegularSeason20242025!$B$3:$B$1315, "&lt;=" &amp; EA$1, DataRegularSeason20242025!$D$3:$D$1315, $A26)+SUMIFS(DataRegularSeason20242025!$AB$3:$AB$1315,DataRegularSeason20242025!$B$3:$B$1315, "&lt;=" &amp; EA$1, DataRegularSeason20242025!$E$3:$E$1315, $A26)</f>
        <v>68</v>
      </c>
      <c r="EB26">
        <f>SUMIFS(DataRegularSeason20242025!$AA$3:$AA$1315,DataRegularSeason20242025!$B$3:$B$1315, "&lt;=" &amp; EB$1, DataRegularSeason20242025!$D$3:$D$1315, $A26)+SUMIFS(DataRegularSeason20242025!$AB$3:$AB$1315,DataRegularSeason20242025!$B$3:$B$1315, "&lt;=" &amp; EB$1, DataRegularSeason20242025!$E$3:$E$1315, $A26)</f>
        <v>68</v>
      </c>
      <c r="EC26">
        <f>SUMIFS(DataRegularSeason20242025!$AA$3:$AA$1315,DataRegularSeason20242025!$B$3:$B$1315, "&lt;=" &amp; EC$1, DataRegularSeason20242025!$D$3:$D$1315, $A26)+SUMIFS(DataRegularSeason20242025!$AB$3:$AB$1315,DataRegularSeason20242025!$B$3:$B$1315, "&lt;=" &amp; EC$1, DataRegularSeason20242025!$E$3:$E$1315, $A26)</f>
        <v>68</v>
      </c>
      <c r="ED26">
        <f>SUMIFS(DataRegularSeason20242025!$AA$3:$AA$1315,DataRegularSeason20242025!$B$3:$B$1315, "&lt;=" &amp; ED$1, DataRegularSeason20242025!$D$3:$D$1315, $A26)+SUMIFS(DataRegularSeason20242025!$AB$3:$AB$1315,DataRegularSeason20242025!$B$3:$B$1315, "&lt;=" &amp; ED$1, DataRegularSeason20242025!$E$3:$E$1315, $A26)</f>
        <v>68</v>
      </c>
      <c r="EE26">
        <f>SUMIFS(DataRegularSeason20242025!$AA$3:$AA$1315,DataRegularSeason20242025!$B$3:$B$1315, "&lt;=" &amp; EE$1, DataRegularSeason20242025!$D$3:$D$1315, $A26)+SUMIFS(DataRegularSeason20242025!$AB$3:$AB$1315,DataRegularSeason20242025!$B$3:$B$1315, "&lt;=" &amp; EE$1, DataRegularSeason20242025!$E$3:$E$1315, $A26)</f>
        <v>68</v>
      </c>
      <c r="EF26">
        <f>SUMIFS(DataRegularSeason20242025!$AA$3:$AA$1315,DataRegularSeason20242025!$B$3:$B$1315, "&lt;=" &amp; EF$1, DataRegularSeason20242025!$D$3:$D$1315, $A26)+SUMIFS(DataRegularSeason20242025!$AB$3:$AB$1315,DataRegularSeason20242025!$B$3:$B$1315, "&lt;=" &amp; EF$1, DataRegularSeason20242025!$E$3:$E$1315, $A26)</f>
        <v>68</v>
      </c>
      <c r="EG26">
        <f>SUMIFS(DataRegularSeason20242025!$AA$3:$AA$1315,DataRegularSeason20242025!$B$3:$B$1315, "&lt;=" &amp; EG$1, DataRegularSeason20242025!$D$3:$D$1315, $A26)+SUMIFS(DataRegularSeason20242025!$AB$3:$AB$1315,DataRegularSeason20242025!$B$3:$B$1315, "&lt;=" &amp; EG$1, DataRegularSeason20242025!$E$3:$E$1315, $A26)</f>
        <v>68</v>
      </c>
      <c r="EH26">
        <f>SUMIFS(DataRegularSeason20242025!$AA$3:$AA$1315,DataRegularSeason20242025!$B$3:$B$1315, "&lt;=" &amp; EH$1, DataRegularSeason20242025!$D$3:$D$1315, $A26)+SUMIFS(DataRegularSeason20242025!$AB$3:$AB$1315,DataRegularSeason20242025!$B$3:$B$1315, "&lt;=" &amp; EH$1, DataRegularSeason20242025!$E$3:$E$1315, $A26)</f>
        <v>68</v>
      </c>
      <c r="EI26">
        <f>SUMIFS(DataRegularSeason20242025!$AA$3:$AA$1315,DataRegularSeason20242025!$B$3:$B$1315, "&lt;=" &amp; EI$1, DataRegularSeason20242025!$D$3:$D$1315, $A26)+SUMIFS(DataRegularSeason20242025!$AB$3:$AB$1315,DataRegularSeason20242025!$B$3:$B$1315, "&lt;=" &amp; EI$1, DataRegularSeason20242025!$E$3:$E$1315, $A26)</f>
        <v>68</v>
      </c>
      <c r="EJ26">
        <f>SUMIFS(DataRegularSeason20242025!$AA$3:$AA$1315,DataRegularSeason20242025!$B$3:$B$1315, "&lt;=" &amp; EJ$1, DataRegularSeason20242025!$D$3:$D$1315, $A26)+SUMIFS(DataRegularSeason20242025!$AB$3:$AB$1315,DataRegularSeason20242025!$B$3:$B$1315, "&lt;=" &amp; EJ$1, DataRegularSeason20242025!$E$3:$E$1315, $A26)</f>
        <v>68</v>
      </c>
      <c r="EK26">
        <f>SUMIFS(DataRegularSeason20242025!$AA$3:$AA$1315,DataRegularSeason20242025!$B$3:$B$1315, "&lt;=" &amp; EK$1, DataRegularSeason20242025!$D$3:$D$1315, $A26)+SUMIFS(DataRegularSeason20242025!$AB$3:$AB$1315,DataRegularSeason20242025!$B$3:$B$1315, "&lt;=" &amp; EK$1, DataRegularSeason20242025!$E$3:$E$1315, $A26)</f>
        <v>68</v>
      </c>
      <c r="EL26">
        <f>SUMIFS(DataRegularSeason20242025!$AA$3:$AA$1315,DataRegularSeason20242025!$B$3:$B$1315, "&lt;=" &amp; EL$1, DataRegularSeason20242025!$D$3:$D$1315, $A26)+SUMIFS(DataRegularSeason20242025!$AB$3:$AB$1315,DataRegularSeason20242025!$B$3:$B$1315, "&lt;=" &amp; EL$1, DataRegularSeason20242025!$E$3:$E$1315, $A26)</f>
        <v>68</v>
      </c>
      <c r="EM26">
        <f>SUMIFS(DataRegularSeason20242025!$AA$3:$AA$1315,DataRegularSeason20242025!$B$3:$B$1315, "&lt;=" &amp; EM$1, DataRegularSeason20242025!$D$3:$D$1315, $A26)+SUMIFS(DataRegularSeason20242025!$AB$3:$AB$1315,DataRegularSeason20242025!$B$3:$B$1315, "&lt;=" &amp; EM$1, DataRegularSeason20242025!$E$3:$E$1315, $A26)</f>
        <v>68</v>
      </c>
      <c r="EN26">
        <f>SUMIFS(DataRegularSeason20242025!$AA$3:$AA$1315,DataRegularSeason20242025!$B$3:$B$1315, "&lt;=" &amp; EN$1, DataRegularSeason20242025!$D$3:$D$1315, $A26)+SUMIFS(DataRegularSeason20242025!$AB$3:$AB$1315,DataRegularSeason20242025!$B$3:$B$1315, "&lt;=" &amp; EN$1, DataRegularSeason20242025!$E$3:$E$1315, $A26)</f>
        <v>68</v>
      </c>
      <c r="EO26">
        <f>SUMIFS(DataRegularSeason20242025!$AA$3:$AA$1315,DataRegularSeason20242025!$B$3:$B$1315, "&lt;=" &amp; EO$1, DataRegularSeason20242025!$D$3:$D$1315, $A26)+SUMIFS(DataRegularSeason20242025!$AB$3:$AB$1315,DataRegularSeason20242025!$B$3:$B$1315, "&lt;=" &amp; EO$1, DataRegularSeason20242025!$E$3:$E$1315, $A26)</f>
        <v>68</v>
      </c>
      <c r="EP26">
        <f>SUMIFS(DataRegularSeason20242025!$AA$3:$AA$1315,DataRegularSeason20242025!$B$3:$B$1315, "&lt;=" &amp; EP$1, DataRegularSeason20242025!$D$3:$D$1315, $A26)+SUMIFS(DataRegularSeason20242025!$AB$3:$AB$1315,DataRegularSeason20242025!$B$3:$B$1315, "&lt;=" &amp; EP$1, DataRegularSeason20242025!$E$3:$E$1315, $A26)</f>
        <v>68</v>
      </c>
      <c r="EQ26">
        <f>SUMIFS(DataRegularSeason20242025!$AA$3:$AA$1315,DataRegularSeason20242025!$B$3:$B$1315, "&lt;=" &amp; EQ$1, DataRegularSeason20242025!$D$3:$D$1315, $A26)+SUMIFS(DataRegularSeason20242025!$AB$3:$AB$1315,DataRegularSeason20242025!$B$3:$B$1315, "&lt;=" &amp; EQ$1, DataRegularSeason20242025!$E$3:$E$1315, $A26)</f>
        <v>68</v>
      </c>
      <c r="ER26">
        <f>SUMIFS(DataRegularSeason20242025!$AA$3:$AA$1315,DataRegularSeason20242025!$B$3:$B$1315, "&lt;=" &amp; ER$1, DataRegularSeason20242025!$D$3:$D$1315, $A26)+SUMIFS(DataRegularSeason20242025!$AB$3:$AB$1315,DataRegularSeason20242025!$B$3:$B$1315, "&lt;=" &amp; ER$1, DataRegularSeason20242025!$E$3:$E$1315, $A26)</f>
        <v>68</v>
      </c>
      <c r="ES26">
        <f>SUMIFS(DataRegularSeason20242025!$AA$3:$AA$1315,DataRegularSeason20242025!$B$3:$B$1315, "&lt;=" &amp; ES$1, DataRegularSeason20242025!$D$3:$D$1315, $A26)+SUMIFS(DataRegularSeason20242025!$AB$3:$AB$1315,DataRegularSeason20242025!$B$3:$B$1315, "&lt;=" &amp; ES$1, DataRegularSeason20242025!$E$3:$E$1315, $A26)</f>
        <v>68</v>
      </c>
      <c r="ET26">
        <f>SUMIFS(DataRegularSeason20242025!$AA$3:$AA$1315,DataRegularSeason20242025!$B$3:$B$1315, "&lt;=" &amp; ET$1, DataRegularSeason20242025!$D$3:$D$1315, $A26)+SUMIFS(DataRegularSeason20242025!$AB$3:$AB$1315,DataRegularSeason20242025!$B$3:$B$1315, "&lt;=" &amp; ET$1, DataRegularSeason20242025!$E$3:$E$1315, $A26)</f>
        <v>68</v>
      </c>
      <c r="EU26">
        <f>SUMIFS(DataRegularSeason20242025!$AA$3:$AA$1315,DataRegularSeason20242025!$B$3:$B$1315, "&lt;=" &amp; EU$1, DataRegularSeason20242025!$D$3:$D$1315, $A26)+SUMIFS(DataRegularSeason20242025!$AB$3:$AB$1315,DataRegularSeason20242025!$B$3:$B$1315, "&lt;=" &amp; EU$1, DataRegularSeason20242025!$E$3:$E$1315, $A26)</f>
        <v>68</v>
      </c>
      <c r="EV26">
        <f>SUMIFS(DataRegularSeason20242025!$AA$3:$AA$1315,DataRegularSeason20242025!$B$3:$B$1315, "&lt;=" &amp; EV$1, DataRegularSeason20242025!$D$3:$D$1315, $A26)+SUMIFS(DataRegularSeason20242025!$AB$3:$AB$1315,DataRegularSeason20242025!$B$3:$B$1315, "&lt;=" &amp; EV$1, DataRegularSeason20242025!$E$3:$E$1315, $A26)</f>
        <v>68</v>
      </c>
      <c r="EW26">
        <f>SUMIFS(DataRegularSeason20242025!$AA$3:$AA$1315,DataRegularSeason20242025!$B$3:$B$1315, "&lt;=" &amp; EW$1, DataRegularSeason20242025!$D$3:$D$1315, $A26)+SUMIFS(DataRegularSeason20242025!$AB$3:$AB$1315,DataRegularSeason20242025!$B$3:$B$1315, "&lt;=" &amp; EW$1, DataRegularSeason20242025!$E$3:$E$1315, $A26)</f>
        <v>68</v>
      </c>
      <c r="EX26">
        <f>SUMIFS(DataRegularSeason20242025!$AA$3:$AA$1315,DataRegularSeason20242025!$B$3:$B$1315, "&lt;=" &amp; EX$1, DataRegularSeason20242025!$D$3:$D$1315, $A26)+SUMIFS(DataRegularSeason20242025!$AB$3:$AB$1315,DataRegularSeason20242025!$B$3:$B$1315, "&lt;=" &amp; EX$1, DataRegularSeason20242025!$E$3:$E$1315, $A26)</f>
        <v>68</v>
      </c>
      <c r="EY26">
        <f>SUMIFS(DataRegularSeason20242025!$AA$3:$AA$1315,DataRegularSeason20242025!$B$3:$B$1315, "&lt;=" &amp; EY$1, DataRegularSeason20242025!$D$3:$D$1315, $A26)+SUMIFS(DataRegularSeason20242025!$AB$3:$AB$1315,DataRegularSeason20242025!$B$3:$B$1315, "&lt;=" &amp; EY$1, DataRegularSeason20242025!$E$3:$E$1315, $A26)</f>
        <v>68</v>
      </c>
      <c r="EZ26">
        <f>SUMIFS(DataRegularSeason20242025!$AA$3:$AA$1315,DataRegularSeason20242025!$B$3:$B$1315, "&lt;=" &amp; EZ$1, DataRegularSeason20242025!$D$3:$D$1315, $A26)+SUMIFS(DataRegularSeason20242025!$AB$3:$AB$1315,DataRegularSeason20242025!$B$3:$B$1315, "&lt;=" &amp; EZ$1, DataRegularSeason20242025!$E$3:$E$1315, $A26)</f>
        <v>68</v>
      </c>
      <c r="FA26">
        <f>SUMIFS(DataRegularSeason20242025!$AA$3:$AA$1315,DataRegularSeason20242025!$B$3:$B$1315, "&lt;=" &amp; FA$1, DataRegularSeason20242025!$D$3:$D$1315, $A26)+SUMIFS(DataRegularSeason20242025!$AB$3:$AB$1315,DataRegularSeason20242025!$B$3:$B$1315, "&lt;=" &amp; FA$1, DataRegularSeason20242025!$E$3:$E$1315, $A26)</f>
        <v>68</v>
      </c>
      <c r="FB26">
        <f>SUMIFS(DataRegularSeason20242025!$AA$3:$AA$1315,DataRegularSeason20242025!$B$3:$B$1315, "&lt;=" &amp; FB$1, DataRegularSeason20242025!$D$3:$D$1315, $A26)+SUMIFS(DataRegularSeason20242025!$AB$3:$AB$1315,DataRegularSeason20242025!$B$3:$B$1315, "&lt;=" &amp; FB$1, DataRegularSeason20242025!$E$3:$E$1315, $A26)</f>
        <v>68</v>
      </c>
      <c r="FC26">
        <f>SUMIFS(DataRegularSeason20242025!$AA$3:$AA$1315,DataRegularSeason20242025!$B$3:$B$1315, "&lt;=" &amp; FC$1, DataRegularSeason20242025!$D$3:$D$1315, $A26)+SUMIFS(DataRegularSeason20242025!$AB$3:$AB$1315,DataRegularSeason20242025!$B$3:$B$1315, "&lt;=" &amp; FC$1, DataRegularSeason20242025!$E$3:$E$1315, $A26)</f>
        <v>68</v>
      </c>
      <c r="FD26">
        <f>SUMIFS(DataRegularSeason20242025!$AA$3:$AA$1315,DataRegularSeason20242025!$B$3:$B$1315, "&lt;=" &amp; FD$1, DataRegularSeason20242025!$D$3:$D$1315, $A26)+SUMIFS(DataRegularSeason20242025!$AB$3:$AB$1315,DataRegularSeason20242025!$B$3:$B$1315, "&lt;=" &amp; FD$1, DataRegularSeason20242025!$E$3:$E$1315, $A26)</f>
        <v>68</v>
      </c>
      <c r="FE26">
        <f>SUMIFS(DataRegularSeason20242025!$AA$3:$AA$1315,DataRegularSeason20242025!$B$3:$B$1315, "&lt;=" &amp; FE$1, DataRegularSeason20242025!$D$3:$D$1315, $A26)+SUMIFS(DataRegularSeason20242025!$AB$3:$AB$1315,DataRegularSeason20242025!$B$3:$B$1315, "&lt;=" &amp; FE$1, DataRegularSeason20242025!$E$3:$E$1315, $A26)</f>
        <v>68</v>
      </c>
      <c r="FF26">
        <f>SUMIFS(DataRegularSeason20242025!$AA$3:$AA$1315,DataRegularSeason20242025!$B$3:$B$1315, "&lt;=" &amp; FF$1, DataRegularSeason20242025!$D$3:$D$1315, $A26)+SUMIFS(DataRegularSeason20242025!$AB$3:$AB$1315,DataRegularSeason20242025!$B$3:$B$1315, "&lt;=" &amp; FF$1, DataRegularSeason20242025!$E$3:$E$1315, $A26)</f>
        <v>68</v>
      </c>
      <c r="FG26">
        <f>SUMIFS(DataRegularSeason20242025!$AA$3:$AA$1315,DataRegularSeason20242025!$B$3:$B$1315, "&lt;=" &amp; FG$1, DataRegularSeason20242025!$D$3:$D$1315, $A26)+SUMIFS(DataRegularSeason20242025!$AB$3:$AB$1315,DataRegularSeason20242025!$B$3:$B$1315, "&lt;=" &amp; FG$1, DataRegularSeason20242025!$E$3:$E$1315, $A26)</f>
        <v>68</v>
      </c>
      <c r="FH26">
        <f>SUMIFS(DataRegularSeason20242025!$AA$3:$AA$1315,DataRegularSeason20242025!$B$3:$B$1315, "&lt;=" &amp; FH$1, DataRegularSeason20242025!$D$3:$D$1315, $A26)+SUMIFS(DataRegularSeason20242025!$AB$3:$AB$1315,DataRegularSeason20242025!$B$3:$B$1315, "&lt;=" &amp; FH$1, DataRegularSeason20242025!$E$3:$E$1315, $A26)</f>
        <v>68</v>
      </c>
      <c r="FI26">
        <f>SUMIFS(DataRegularSeason20242025!$AA$3:$AA$1315,DataRegularSeason20242025!$B$3:$B$1315, "&lt;=" &amp; FI$1, DataRegularSeason20242025!$D$3:$D$1315, $A26)+SUMIFS(DataRegularSeason20242025!$AB$3:$AB$1315,DataRegularSeason20242025!$B$3:$B$1315, "&lt;=" &amp; FI$1, DataRegularSeason20242025!$E$3:$E$1315, $A26)</f>
        <v>68</v>
      </c>
      <c r="FJ26">
        <f>SUMIFS(DataRegularSeason20242025!$AA$3:$AA$1315,DataRegularSeason20242025!$B$3:$B$1315, "&lt;=" &amp; FJ$1, DataRegularSeason20242025!$D$3:$D$1315, $A26)+SUMIFS(DataRegularSeason20242025!$AB$3:$AB$1315,DataRegularSeason20242025!$B$3:$B$1315, "&lt;=" &amp; FJ$1, DataRegularSeason20242025!$E$3:$E$1315, $A26)</f>
        <v>68</v>
      </c>
      <c r="FK26">
        <f>SUMIFS(DataRegularSeason20242025!$AA$3:$AA$1315,DataRegularSeason20242025!$B$3:$B$1315, "&lt;=" &amp; FK$1, DataRegularSeason20242025!$D$3:$D$1315, $A26)+SUMIFS(DataRegularSeason20242025!$AB$3:$AB$1315,DataRegularSeason20242025!$B$3:$B$1315, "&lt;=" &amp; FK$1, DataRegularSeason20242025!$E$3:$E$1315, $A26)</f>
        <v>68</v>
      </c>
      <c r="FL26">
        <f>SUMIFS(DataRegularSeason20242025!$AA$3:$AA$1315,DataRegularSeason20242025!$B$3:$B$1315, "&lt;=" &amp; FL$1, DataRegularSeason20242025!$D$3:$D$1315, $A26)+SUMIFS(DataRegularSeason20242025!$AB$3:$AB$1315,DataRegularSeason20242025!$B$3:$B$1315, "&lt;=" &amp; FL$1, DataRegularSeason20242025!$E$3:$E$1315, $A26)</f>
        <v>68</v>
      </c>
      <c r="FM26">
        <f>SUMIFS(DataRegularSeason20242025!$AA$3:$AA$1315,DataRegularSeason20242025!$B$3:$B$1315, "&lt;=" &amp; FM$1, DataRegularSeason20242025!$D$3:$D$1315, $A26)+SUMIFS(DataRegularSeason20242025!$AB$3:$AB$1315,DataRegularSeason20242025!$B$3:$B$1315, "&lt;=" &amp; FM$1, DataRegularSeason20242025!$E$3:$E$1315, $A26)</f>
        <v>68</v>
      </c>
      <c r="FN26">
        <f>SUMIFS(DataRegularSeason20242025!$AA$3:$AA$1315,DataRegularSeason20242025!$B$3:$B$1315, "&lt;=" &amp; FN$1, DataRegularSeason20242025!$D$3:$D$1315, $A26)+SUMIFS(DataRegularSeason20242025!$AB$3:$AB$1315,DataRegularSeason20242025!$B$3:$B$1315, "&lt;=" &amp; FN$1, DataRegularSeason20242025!$E$3:$E$1315, $A26)</f>
        <v>68</v>
      </c>
      <c r="FO26">
        <f>SUMIFS(DataRegularSeason20242025!$AA$3:$AA$1315,DataRegularSeason20242025!$B$3:$B$1315, "&lt;=" &amp; FO$1, DataRegularSeason20242025!$D$3:$D$1315, $A26)+SUMIFS(DataRegularSeason20242025!$AB$3:$AB$1315,DataRegularSeason20242025!$B$3:$B$1315, "&lt;=" &amp; FO$1, DataRegularSeason20242025!$E$3:$E$1315, $A26)</f>
        <v>68</v>
      </c>
      <c r="FP26">
        <f>SUMIFS(DataRegularSeason20242025!$AA$3:$AA$1315,DataRegularSeason20242025!$B$3:$B$1315, "&lt;=" &amp; FP$1, DataRegularSeason20242025!$D$3:$D$1315, $A26)+SUMIFS(DataRegularSeason20242025!$AB$3:$AB$1315,DataRegularSeason20242025!$B$3:$B$1315, "&lt;=" &amp; FP$1, DataRegularSeason20242025!$E$3:$E$1315, $A26)</f>
        <v>68</v>
      </c>
      <c r="FQ26">
        <f>SUMIFS(DataRegularSeason20242025!$AA$3:$AA$1315,DataRegularSeason20242025!$B$3:$B$1315, "&lt;=" &amp; FQ$1, DataRegularSeason20242025!$D$3:$D$1315, $A26)+SUMIFS(DataRegularSeason20242025!$AB$3:$AB$1315,DataRegularSeason20242025!$B$3:$B$1315, "&lt;=" &amp; FQ$1, DataRegularSeason20242025!$E$3:$E$1315, $A26)</f>
        <v>68</v>
      </c>
      <c r="FR26">
        <f>SUMIFS(DataRegularSeason20242025!$AA$3:$AA$1315,DataRegularSeason20242025!$B$3:$B$1315, "&lt;=" &amp; FR$1, DataRegularSeason20242025!$D$3:$D$1315, $A26)+SUMIFS(DataRegularSeason20242025!$AB$3:$AB$1315,DataRegularSeason20242025!$B$3:$B$1315, "&lt;=" &amp; FR$1, DataRegularSeason20242025!$E$3:$E$1315, $A26)</f>
        <v>68</v>
      </c>
      <c r="FS26">
        <f>SUMIFS(DataRegularSeason20242025!$AA$3:$AA$1315,DataRegularSeason20242025!$B$3:$B$1315, "&lt;=" &amp; FS$1, DataRegularSeason20242025!$D$3:$D$1315, $A26)+SUMIFS(DataRegularSeason20242025!$AB$3:$AB$1315,DataRegularSeason20242025!$B$3:$B$1315, "&lt;=" &amp; FS$1, DataRegularSeason20242025!$E$3:$E$1315, $A26)</f>
        <v>68</v>
      </c>
      <c r="FT26">
        <f>SUMIFS(DataRegularSeason20242025!$AA$3:$AA$1315,DataRegularSeason20242025!$B$3:$B$1315, "&lt;=" &amp; FT$1, DataRegularSeason20242025!$D$3:$D$1315, $A26)+SUMIFS(DataRegularSeason20242025!$AB$3:$AB$1315,DataRegularSeason20242025!$B$3:$B$1315, "&lt;=" &amp; FT$1, DataRegularSeason20242025!$E$3:$E$1315, $A26)</f>
        <v>68</v>
      </c>
      <c r="FU26">
        <f>SUMIFS(DataRegularSeason20242025!$AA$3:$AA$1315,DataRegularSeason20242025!$B$3:$B$1315, "&lt;=" &amp; FU$1, DataRegularSeason20242025!$D$3:$D$1315, $A26)+SUMIFS(DataRegularSeason20242025!$AB$3:$AB$1315,DataRegularSeason20242025!$B$3:$B$1315, "&lt;=" &amp; FU$1, DataRegularSeason20242025!$E$3:$E$1315, $A26)</f>
        <v>68</v>
      </c>
      <c r="FV26">
        <f>SUMIFS(DataRegularSeason20242025!$AA$3:$AA$1315,DataRegularSeason20242025!$B$3:$B$1315, "&lt;=" &amp; FV$1, DataRegularSeason20242025!$D$3:$D$1315, $A26)+SUMIFS(DataRegularSeason20242025!$AB$3:$AB$1315,DataRegularSeason20242025!$B$3:$B$1315, "&lt;=" &amp; FV$1, DataRegularSeason20242025!$E$3:$E$1315, $A26)</f>
        <v>68</v>
      </c>
      <c r="FW26">
        <f>SUMIFS(DataRegularSeason20242025!$AA$3:$AA$1315,DataRegularSeason20242025!$B$3:$B$1315, "&lt;=" &amp; FW$1, DataRegularSeason20242025!$D$3:$D$1315, $A26)+SUMIFS(DataRegularSeason20242025!$AB$3:$AB$1315,DataRegularSeason20242025!$B$3:$B$1315, "&lt;=" &amp; FW$1, DataRegularSeason20242025!$E$3:$E$1315, $A26)</f>
        <v>68</v>
      </c>
      <c r="FX26">
        <f>SUMIFS(DataRegularSeason20242025!$AA$3:$AA$1315,DataRegularSeason20242025!$B$3:$B$1315, "&lt;=" &amp; FX$1, DataRegularSeason20242025!$D$3:$D$1315, $A26)+SUMIFS(DataRegularSeason20242025!$AB$3:$AB$1315,DataRegularSeason20242025!$B$3:$B$1315, "&lt;=" &amp; FX$1, DataRegularSeason20242025!$E$3:$E$1315, $A26)</f>
        <v>68</v>
      </c>
      <c r="FY26">
        <f>SUMIFS(DataRegularSeason20242025!$AA$3:$AA$1315,DataRegularSeason20242025!$B$3:$B$1315, "&lt;=" &amp; FY$1, DataRegularSeason20242025!$D$3:$D$1315, $A26)+SUMIFS(DataRegularSeason20242025!$AB$3:$AB$1315,DataRegularSeason20242025!$B$3:$B$1315, "&lt;=" &amp; FY$1, DataRegularSeason20242025!$E$3:$E$1315, $A26)</f>
        <v>68</v>
      </c>
      <c r="FZ26">
        <f>SUMIFS(DataRegularSeason20242025!$AA$3:$AA$1315,DataRegularSeason20242025!$B$3:$B$1315, "&lt;=" &amp; FZ$1, DataRegularSeason20242025!$D$3:$D$1315, $A26)+SUMIFS(DataRegularSeason20242025!$AB$3:$AB$1315,DataRegularSeason20242025!$B$3:$B$1315, "&lt;=" &amp; FZ$1, DataRegularSeason20242025!$E$3:$E$1315, $A26)</f>
        <v>68</v>
      </c>
      <c r="GA26">
        <f>SUMIFS(DataRegularSeason20242025!$AA$3:$AA$1315,DataRegularSeason20242025!$B$3:$B$1315, "&lt;=" &amp; GA$1, DataRegularSeason20242025!$D$3:$D$1315, $A26)+SUMIFS(DataRegularSeason20242025!$AB$3:$AB$1315,DataRegularSeason20242025!$B$3:$B$1315, "&lt;=" &amp; GA$1, DataRegularSeason20242025!$E$3:$E$1315, $A26)</f>
        <v>68</v>
      </c>
      <c r="GB26">
        <f>SUMIFS(DataRegularSeason20242025!$AA$3:$AA$1315,DataRegularSeason20242025!$B$3:$B$1315, "&lt;=" &amp; GB$1, DataRegularSeason20242025!$D$3:$D$1315, $A26)+SUMIFS(DataRegularSeason20242025!$AB$3:$AB$1315,DataRegularSeason20242025!$B$3:$B$1315, "&lt;=" &amp; GB$1, DataRegularSeason20242025!$E$3:$E$1315, $A26)</f>
        <v>68</v>
      </c>
      <c r="GC26">
        <f>SUMIFS(DataRegularSeason20242025!$AA$3:$AA$1315,DataRegularSeason20242025!$B$3:$B$1315, "&lt;=" &amp; GC$1, DataRegularSeason20242025!$D$3:$D$1315, $A26)+SUMIFS(DataRegularSeason20242025!$AB$3:$AB$1315,DataRegularSeason20242025!$B$3:$B$1315, "&lt;=" &amp; GC$1, DataRegularSeason20242025!$E$3:$E$1315, $A26)</f>
        <v>68</v>
      </c>
      <c r="GD26">
        <f>SUMIFS(DataRegularSeason20242025!$AA$3:$AA$1315,DataRegularSeason20242025!$B$3:$B$1315, "&lt;=" &amp; GD$1, DataRegularSeason20242025!$D$3:$D$1315, $A26)+SUMIFS(DataRegularSeason20242025!$AB$3:$AB$1315,DataRegularSeason20242025!$B$3:$B$1315, "&lt;=" &amp; GD$1, DataRegularSeason20242025!$E$3:$E$1315, $A26)</f>
        <v>68</v>
      </c>
      <c r="GE26">
        <f>SUMIFS(DataRegularSeason20242025!$AA$3:$AA$1315,DataRegularSeason20242025!$B$3:$B$1315, "&lt;=" &amp; GE$1, DataRegularSeason20242025!$D$3:$D$1315, $A26)+SUMIFS(DataRegularSeason20242025!$AB$3:$AB$1315,DataRegularSeason20242025!$B$3:$B$1315, "&lt;=" &amp; GE$1, DataRegularSeason20242025!$E$3:$E$1315, $A26)</f>
        <v>68</v>
      </c>
      <c r="GF26">
        <f>SUMIFS(DataRegularSeason20242025!$AA$3:$AA$1315,DataRegularSeason20242025!$B$3:$B$1315, "&lt;=" &amp; GF$1, DataRegularSeason20242025!$D$3:$D$1315, $A26)+SUMIFS(DataRegularSeason20242025!$AB$3:$AB$1315,DataRegularSeason20242025!$B$3:$B$1315, "&lt;=" &amp; GF$1, DataRegularSeason20242025!$E$3:$E$1315, $A26)</f>
        <v>68</v>
      </c>
      <c r="GG26">
        <f>SUMIFS(DataRegularSeason20242025!$AA$3:$AA$1315,DataRegularSeason20242025!$B$3:$B$1315, "&lt;=" &amp; GG$1, DataRegularSeason20242025!$D$3:$D$1315, $A26)+SUMIFS(DataRegularSeason20242025!$AB$3:$AB$1315,DataRegularSeason20242025!$B$3:$B$1315, "&lt;=" &amp; GG$1, DataRegularSeason20242025!$E$3:$E$1315, $A26)</f>
        <v>68</v>
      </c>
      <c r="GH26">
        <f>SUMIFS(DataRegularSeason20242025!$AA$3:$AA$1315,DataRegularSeason20242025!$B$3:$B$1315, "&lt;=" &amp; GH$1, DataRegularSeason20242025!$D$3:$D$1315, $A26)+SUMIFS(DataRegularSeason20242025!$AB$3:$AB$1315,DataRegularSeason20242025!$B$3:$B$1315, "&lt;=" &amp; GH$1, DataRegularSeason20242025!$E$3:$E$1315, $A26)</f>
        <v>68</v>
      </c>
      <c r="GI26">
        <f>SUMIFS(DataRegularSeason20242025!$AA$3:$AA$1315,DataRegularSeason20242025!$B$3:$B$1315, "&lt;=" &amp; GI$1, DataRegularSeason20242025!$D$3:$D$1315, $A26)+SUMIFS(DataRegularSeason20242025!$AB$3:$AB$1315,DataRegularSeason20242025!$B$3:$B$1315, "&lt;=" &amp; GI$1, DataRegularSeason20242025!$E$3:$E$1315, $A26)</f>
        <v>68</v>
      </c>
      <c r="GJ26">
        <f>SUMIFS(DataRegularSeason20242025!$AA$3:$AA$1315,DataRegularSeason20242025!$B$3:$B$1315, "&lt;=" &amp; GJ$1, DataRegularSeason20242025!$D$3:$D$1315, $A26)+SUMIFS(DataRegularSeason20242025!$AB$3:$AB$1315,DataRegularSeason20242025!$B$3:$B$1315, "&lt;=" &amp; GJ$1, DataRegularSeason20242025!$E$3:$E$1315, $A26)</f>
        <v>68</v>
      </c>
      <c r="GK26">
        <f>SUMIFS(DataRegularSeason20242025!$AA$3:$AA$1315,DataRegularSeason20242025!$B$3:$B$1315, "&lt;=" &amp; GK$1, DataRegularSeason20242025!$D$3:$D$1315, $A26)+SUMIFS(DataRegularSeason20242025!$AB$3:$AB$1315,DataRegularSeason20242025!$B$3:$B$1315, "&lt;=" &amp; GK$1, DataRegularSeason20242025!$E$3:$E$1315, $A26)</f>
        <v>68</v>
      </c>
      <c r="GL26">
        <f>SUMIFS(DataRegularSeason20242025!$AA$3:$AA$1315,DataRegularSeason20242025!$B$3:$B$1315, "&lt;=" &amp; GL$1, DataRegularSeason20242025!$D$3:$D$1315, $A26)+SUMIFS(DataRegularSeason20242025!$AB$3:$AB$1315,DataRegularSeason20242025!$B$3:$B$1315, "&lt;=" &amp; GL$1, DataRegularSeason20242025!$E$3:$E$1315, $A26)</f>
        <v>68</v>
      </c>
      <c r="GM26">
        <f>SUMIFS(DataRegularSeason20242025!$AA$3:$AA$1315,DataRegularSeason20242025!$B$3:$B$1315, "&lt;=" &amp; GM$1, DataRegularSeason20242025!$D$3:$D$1315, $A26)+SUMIFS(DataRegularSeason20242025!$AB$3:$AB$1315,DataRegularSeason20242025!$B$3:$B$1315, "&lt;=" &amp; GM$1, DataRegularSeason20242025!$E$3:$E$1315, $A26)</f>
        <v>68</v>
      </c>
      <c r="GN26">
        <f>SUMIFS(DataRegularSeason20242025!$AA$3:$AA$1315,DataRegularSeason20242025!$B$3:$B$1315, "&lt;=" &amp; GN$1, DataRegularSeason20242025!$D$3:$D$1315, $A26)+SUMIFS(DataRegularSeason20242025!$AB$3:$AB$1315,DataRegularSeason20242025!$B$3:$B$1315, "&lt;=" &amp; GN$1, DataRegularSeason20242025!$E$3:$E$1315, $A26)</f>
        <v>68</v>
      </c>
      <c r="GO26">
        <f>SUMIFS(DataRegularSeason20242025!$AA$3:$AA$1315,DataRegularSeason20242025!$B$3:$B$1315, "&lt;=" &amp; GO$1, DataRegularSeason20242025!$D$3:$D$1315, $A26)+SUMIFS(DataRegularSeason20242025!$AB$3:$AB$1315,DataRegularSeason20242025!$B$3:$B$1315, "&lt;=" &amp; GO$1, DataRegularSeason20242025!$E$3:$E$1315, $A26)</f>
        <v>68</v>
      </c>
      <c r="GP26">
        <f>SUMIFS(DataRegularSeason20242025!$AA$3:$AA$1315,DataRegularSeason20242025!$B$3:$B$1315, "&lt;=" &amp; GP$1, DataRegularSeason20242025!$D$3:$D$1315, $A26)+SUMIFS(DataRegularSeason20242025!$AB$3:$AB$1315,DataRegularSeason20242025!$B$3:$B$1315, "&lt;=" &amp; GP$1, DataRegularSeason20242025!$E$3:$E$1315, $A26)</f>
        <v>68</v>
      </c>
      <c r="GQ26">
        <f>SUMIFS(DataRegularSeason20242025!$AA$3:$AA$1315,DataRegularSeason20242025!$B$3:$B$1315, "&lt;=" &amp; GQ$1, DataRegularSeason20242025!$D$3:$D$1315, $A26)+SUMIFS(DataRegularSeason20242025!$AB$3:$AB$1315,DataRegularSeason20242025!$B$3:$B$1315, "&lt;=" &amp; GQ$1, DataRegularSeason20242025!$E$3:$E$1315, $A26)</f>
        <v>68</v>
      </c>
      <c r="GR26">
        <f>SUMIFS(DataRegularSeason20242025!$AA$3:$AA$1315,DataRegularSeason20242025!$B$3:$B$1315, "&lt;=" &amp; GR$1, DataRegularSeason20242025!$D$3:$D$1315, $A26)+SUMIFS(DataRegularSeason20242025!$AB$3:$AB$1315,DataRegularSeason20242025!$B$3:$B$1315, "&lt;=" &amp; GR$1, DataRegularSeason20242025!$E$3:$E$1315, $A26)</f>
        <v>68</v>
      </c>
      <c r="GS26">
        <f>SUMIFS(DataRegularSeason20242025!$AA$3:$AA$1315,DataRegularSeason20242025!$B$3:$B$1315, "&lt;=" &amp; GS$1, DataRegularSeason20242025!$D$3:$D$1315, $A26)+SUMIFS(DataRegularSeason20242025!$AB$3:$AB$1315,DataRegularSeason20242025!$B$3:$B$1315, "&lt;=" &amp; GS$1, DataRegularSeason20242025!$E$3:$E$1315, $A26)</f>
        <v>68</v>
      </c>
      <c r="GT26">
        <f>SUMIFS(DataRegularSeason20242025!$AA$3:$AA$1315,DataRegularSeason20242025!$B$3:$B$1315, "&lt;=" &amp; GT$1, DataRegularSeason20242025!$D$3:$D$1315, $A26)+SUMIFS(DataRegularSeason20242025!$AB$3:$AB$1315,DataRegularSeason20242025!$B$3:$B$1315, "&lt;=" &amp; GT$1, DataRegularSeason20242025!$E$3:$E$1315, $A26)</f>
        <v>68</v>
      </c>
      <c r="GU26">
        <f>SUMIFS(DataRegularSeason20242025!$AA$3:$AA$1315,DataRegularSeason20242025!$B$3:$B$1315, "&lt;=" &amp; GU$1, DataRegularSeason20242025!$D$3:$D$1315, $A26)+SUMIFS(DataRegularSeason20242025!$AB$3:$AB$1315,DataRegularSeason20242025!$B$3:$B$1315, "&lt;=" &amp; GU$1, DataRegularSeason20242025!$E$3:$E$1315, $A26)</f>
        <v>68</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57</v>
      </c>
      <c r="DW29">
        <f>SUMIFS(DataRegularSeason20242025!$AA$3:$AA$1315,DataRegularSeason20242025!$B$3:$B$1315, "&lt;=" &amp; DW$1, DataRegularSeason20242025!$D$3:$D$1315, $A29)+SUMIFS(DataRegularSeason20242025!$AB$3:$AB$1315,DataRegularSeason20242025!$B$3:$B$1315, "&lt;=" &amp; DW$1, DataRegularSeason20242025!$E$3:$E$1315, $A29)</f>
        <v>57</v>
      </c>
      <c r="DX29">
        <f>SUMIFS(DataRegularSeason20242025!$AA$3:$AA$1315,DataRegularSeason20242025!$B$3:$B$1315, "&lt;=" &amp; DX$1, DataRegularSeason20242025!$D$3:$D$1315, $A29)+SUMIFS(DataRegularSeason20242025!$AB$3:$AB$1315,DataRegularSeason20242025!$B$3:$B$1315, "&lt;=" &amp; DX$1, DataRegularSeason20242025!$E$3:$E$1315, $A29)</f>
        <v>57</v>
      </c>
      <c r="DY29">
        <f>SUMIFS(DataRegularSeason20242025!$AA$3:$AA$1315,DataRegularSeason20242025!$B$3:$B$1315, "&lt;=" &amp; DY$1, DataRegularSeason20242025!$D$3:$D$1315, $A29)+SUMIFS(DataRegularSeason20242025!$AB$3:$AB$1315,DataRegularSeason20242025!$B$3:$B$1315, "&lt;=" &amp; DY$1, DataRegularSeason20242025!$E$3:$E$1315, $A29)</f>
        <v>57</v>
      </c>
      <c r="DZ29">
        <f>SUMIFS(DataRegularSeason20242025!$AA$3:$AA$1315,DataRegularSeason20242025!$B$3:$B$1315, "&lt;=" &amp; DZ$1, DataRegularSeason20242025!$D$3:$D$1315, $A29)+SUMIFS(DataRegularSeason20242025!$AB$3:$AB$1315,DataRegularSeason20242025!$B$3:$B$1315, "&lt;=" &amp; DZ$1, DataRegularSeason20242025!$E$3:$E$1315, $A29)</f>
        <v>57</v>
      </c>
      <c r="EA29">
        <f>SUMIFS(DataRegularSeason20242025!$AA$3:$AA$1315,DataRegularSeason20242025!$B$3:$B$1315, "&lt;=" &amp; EA$1, DataRegularSeason20242025!$D$3:$D$1315, $A29)+SUMIFS(DataRegularSeason20242025!$AB$3:$AB$1315,DataRegularSeason20242025!$B$3:$B$1315, "&lt;=" &amp; EA$1, DataRegularSeason20242025!$E$3:$E$1315, $A29)</f>
        <v>57</v>
      </c>
      <c r="EB29">
        <f>SUMIFS(DataRegularSeason20242025!$AA$3:$AA$1315,DataRegularSeason20242025!$B$3:$B$1315, "&lt;=" &amp; EB$1, DataRegularSeason20242025!$D$3:$D$1315, $A29)+SUMIFS(DataRegularSeason20242025!$AB$3:$AB$1315,DataRegularSeason20242025!$B$3:$B$1315, "&lt;=" &amp; EB$1, DataRegularSeason20242025!$E$3:$E$1315, $A29)</f>
        <v>57</v>
      </c>
      <c r="EC29">
        <f>SUMIFS(DataRegularSeason20242025!$AA$3:$AA$1315,DataRegularSeason20242025!$B$3:$B$1315, "&lt;=" &amp; EC$1, DataRegularSeason20242025!$D$3:$D$1315, $A29)+SUMIFS(DataRegularSeason20242025!$AB$3:$AB$1315,DataRegularSeason20242025!$B$3:$B$1315, "&lt;=" &amp; EC$1, DataRegularSeason20242025!$E$3:$E$1315, $A29)</f>
        <v>57</v>
      </c>
      <c r="ED29">
        <f>SUMIFS(DataRegularSeason20242025!$AA$3:$AA$1315,DataRegularSeason20242025!$B$3:$B$1315, "&lt;=" &amp; ED$1, DataRegularSeason20242025!$D$3:$D$1315, $A29)+SUMIFS(DataRegularSeason20242025!$AB$3:$AB$1315,DataRegularSeason20242025!$B$3:$B$1315, "&lt;=" &amp; ED$1, DataRegularSeason20242025!$E$3:$E$1315, $A29)</f>
        <v>57</v>
      </c>
      <c r="EE29">
        <f>SUMIFS(DataRegularSeason20242025!$AA$3:$AA$1315,DataRegularSeason20242025!$B$3:$B$1315, "&lt;=" &amp; EE$1, DataRegularSeason20242025!$D$3:$D$1315, $A29)+SUMIFS(DataRegularSeason20242025!$AB$3:$AB$1315,DataRegularSeason20242025!$B$3:$B$1315, "&lt;=" &amp; EE$1, DataRegularSeason20242025!$E$3:$E$1315, $A29)</f>
        <v>57</v>
      </c>
      <c r="EF29">
        <f>SUMIFS(DataRegularSeason20242025!$AA$3:$AA$1315,DataRegularSeason20242025!$B$3:$B$1315, "&lt;=" &amp; EF$1, DataRegularSeason20242025!$D$3:$D$1315, $A29)+SUMIFS(DataRegularSeason20242025!$AB$3:$AB$1315,DataRegularSeason20242025!$B$3:$B$1315, "&lt;=" &amp; EF$1, DataRegularSeason20242025!$E$3:$E$1315, $A29)</f>
        <v>57</v>
      </c>
      <c r="EG29">
        <f>SUMIFS(DataRegularSeason20242025!$AA$3:$AA$1315,DataRegularSeason20242025!$B$3:$B$1315, "&lt;=" &amp; EG$1, DataRegularSeason20242025!$D$3:$D$1315, $A29)+SUMIFS(DataRegularSeason20242025!$AB$3:$AB$1315,DataRegularSeason20242025!$B$3:$B$1315, "&lt;=" &amp; EG$1, DataRegularSeason20242025!$E$3:$E$1315, $A29)</f>
        <v>57</v>
      </c>
      <c r="EH29">
        <f>SUMIFS(DataRegularSeason20242025!$AA$3:$AA$1315,DataRegularSeason20242025!$B$3:$B$1315, "&lt;=" &amp; EH$1, DataRegularSeason20242025!$D$3:$D$1315, $A29)+SUMIFS(DataRegularSeason20242025!$AB$3:$AB$1315,DataRegularSeason20242025!$B$3:$B$1315, "&lt;=" &amp; EH$1, DataRegularSeason20242025!$E$3:$E$1315, $A29)</f>
        <v>57</v>
      </c>
      <c r="EI29">
        <f>SUMIFS(DataRegularSeason20242025!$AA$3:$AA$1315,DataRegularSeason20242025!$B$3:$B$1315, "&lt;=" &amp; EI$1, DataRegularSeason20242025!$D$3:$D$1315, $A29)+SUMIFS(DataRegularSeason20242025!$AB$3:$AB$1315,DataRegularSeason20242025!$B$3:$B$1315, "&lt;=" &amp; EI$1, DataRegularSeason20242025!$E$3:$E$1315, $A29)</f>
        <v>57</v>
      </c>
      <c r="EJ29">
        <f>SUMIFS(DataRegularSeason20242025!$AA$3:$AA$1315,DataRegularSeason20242025!$B$3:$B$1315, "&lt;=" &amp; EJ$1, DataRegularSeason20242025!$D$3:$D$1315, $A29)+SUMIFS(DataRegularSeason20242025!$AB$3:$AB$1315,DataRegularSeason20242025!$B$3:$B$1315, "&lt;=" &amp; EJ$1, DataRegularSeason20242025!$E$3:$E$1315, $A29)</f>
        <v>57</v>
      </c>
      <c r="EK29">
        <f>SUMIFS(DataRegularSeason20242025!$AA$3:$AA$1315,DataRegularSeason20242025!$B$3:$B$1315, "&lt;=" &amp; EK$1, DataRegularSeason20242025!$D$3:$D$1315, $A29)+SUMIFS(DataRegularSeason20242025!$AB$3:$AB$1315,DataRegularSeason20242025!$B$3:$B$1315, "&lt;=" &amp; EK$1, DataRegularSeason20242025!$E$3:$E$1315, $A29)</f>
        <v>57</v>
      </c>
      <c r="EL29">
        <f>SUMIFS(DataRegularSeason20242025!$AA$3:$AA$1315,DataRegularSeason20242025!$B$3:$B$1315, "&lt;=" &amp; EL$1, DataRegularSeason20242025!$D$3:$D$1315, $A29)+SUMIFS(DataRegularSeason20242025!$AB$3:$AB$1315,DataRegularSeason20242025!$B$3:$B$1315, "&lt;=" &amp; EL$1, DataRegularSeason20242025!$E$3:$E$1315, $A29)</f>
        <v>57</v>
      </c>
      <c r="EM29">
        <f>SUMIFS(DataRegularSeason20242025!$AA$3:$AA$1315,DataRegularSeason20242025!$B$3:$B$1315, "&lt;=" &amp; EM$1, DataRegularSeason20242025!$D$3:$D$1315, $A29)+SUMIFS(DataRegularSeason20242025!$AB$3:$AB$1315,DataRegularSeason20242025!$B$3:$B$1315, "&lt;=" &amp; EM$1, DataRegularSeason20242025!$E$3:$E$1315, $A29)</f>
        <v>57</v>
      </c>
      <c r="EN29">
        <f>SUMIFS(DataRegularSeason20242025!$AA$3:$AA$1315,DataRegularSeason20242025!$B$3:$B$1315, "&lt;=" &amp; EN$1, DataRegularSeason20242025!$D$3:$D$1315, $A29)+SUMIFS(DataRegularSeason20242025!$AB$3:$AB$1315,DataRegularSeason20242025!$B$3:$B$1315, "&lt;=" &amp; EN$1, DataRegularSeason20242025!$E$3:$E$1315, $A29)</f>
        <v>57</v>
      </c>
      <c r="EO29">
        <f>SUMIFS(DataRegularSeason20242025!$AA$3:$AA$1315,DataRegularSeason20242025!$B$3:$B$1315, "&lt;=" &amp; EO$1, DataRegularSeason20242025!$D$3:$D$1315, $A29)+SUMIFS(DataRegularSeason20242025!$AB$3:$AB$1315,DataRegularSeason20242025!$B$3:$B$1315, "&lt;=" &amp; EO$1, DataRegularSeason20242025!$E$3:$E$1315, $A29)</f>
        <v>57</v>
      </c>
      <c r="EP29">
        <f>SUMIFS(DataRegularSeason20242025!$AA$3:$AA$1315,DataRegularSeason20242025!$B$3:$B$1315, "&lt;=" &amp; EP$1, DataRegularSeason20242025!$D$3:$D$1315, $A29)+SUMIFS(DataRegularSeason20242025!$AB$3:$AB$1315,DataRegularSeason20242025!$B$3:$B$1315, "&lt;=" &amp; EP$1, DataRegularSeason20242025!$E$3:$E$1315, $A29)</f>
        <v>57</v>
      </c>
      <c r="EQ29">
        <f>SUMIFS(DataRegularSeason20242025!$AA$3:$AA$1315,DataRegularSeason20242025!$B$3:$B$1315, "&lt;=" &amp; EQ$1, DataRegularSeason20242025!$D$3:$D$1315, $A29)+SUMIFS(DataRegularSeason20242025!$AB$3:$AB$1315,DataRegularSeason20242025!$B$3:$B$1315, "&lt;=" &amp; EQ$1, DataRegularSeason20242025!$E$3:$E$1315, $A29)</f>
        <v>57</v>
      </c>
      <c r="ER29">
        <f>SUMIFS(DataRegularSeason20242025!$AA$3:$AA$1315,DataRegularSeason20242025!$B$3:$B$1315, "&lt;=" &amp; ER$1, DataRegularSeason20242025!$D$3:$D$1315, $A29)+SUMIFS(DataRegularSeason20242025!$AB$3:$AB$1315,DataRegularSeason20242025!$B$3:$B$1315, "&lt;=" &amp; ER$1, DataRegularSeason20242025!$E$3:$E$1315, $A29)</f>
        <v>57</v>
      </c>
      <c r="ES29">
        <f>SUMIFS(DataRegularSeason20242025!$AA$3:$AA$1315,DataRegularSeason20242025!$B$3:$B$1315, "&lt;=" &amp; ES$1, DataRegularSeason20242025!$D$3:$D$1315, $A29)+SUMIFS(DataRegularSeason20242025!$AB$3:$AB$1315,DataRegularSeason20242025!$B$3:$B$1315, "&lt;=" &amp; ES$1, DataRegularSeason20242025!$E$3:$E$1315, $A29)</f>
        <v>57</v>
      </c>
      <c r="ET29">
        <f>SUMIFS(DataRegularSeason20242025!$AA$3:$AA$1315,DataRegularSeason20242025!$B$3:$B$1315, "&lt;=" &amp; ET$1, DataRegularSeason20242025!$D$3:$D$1315, $A29)+SUMIFS(DataRegularSeason20242025!$AB$3:$AB$1315,DataRegularSeason20242025!$B$3:$B$1315, "&lt;=" &amp; ET$1, DataRegularSeason20242025!$E$3:$E$1315, $A29)</f>
        <v>57</v>
      </c>
      <c r="EU29">
        <f>SUMIFS(DataRegularSeason20242025!$AA$3:$AA$1315,DataRegularSeason20242025!$B$3:$B$1315, "&lt;=" &amp; EU$1, DataRegularSeason20242025!$D$3:$D$1315, $A29)+SUMIFS(DataRegularSeason20242025!$AB$3:$AB$1315,DataRegularSeason20242025!$B$3:$B$1315, "&lt;=" &amp; EU$1, DataRegularSeason20242025!$E$3:$E$1315, $A29)</f>
        <v>57</v>
      </c>
      <c r="EV29">
        <f>SUMIFS(DataRegularSeason20242025!$AA$3:$AA$1315,DataRegularSeason20242025!$B$3:$B$1315, "&lt;=" &amp; EV$1, DataRegularSeason20242025!$D$3:$D$1315, $A29)+SUMIFS(DataRegularSeason20242025!$AB$3:$AB$1315,DataRegularSeason20242025!$B$3:$B$1315, "&lt;=" &amp; EV$1, DataRegularSeason20242025!$E$3:$E$1315, $A29)</f>
        <v>57</v>
      </c>
      <c r="EW29">
        <f>SUMIFS(DataRegularSeason20242025!$AA$3:$AA$1315,DataRegularSeason20242025!$B$3:$B$1315, "&lt;=" &amp; EW$1, DataRegularSeason20242025!$D$3:$D$1315, $A29)+SUMIFS(DataRegularSeason20242025!$AB$3:$AB$1315,DataRegularSeason20242025!$B$3:$B$1315, "&lt;=" &amp; EW$1, DataRegularSeason20242025!$E$3:$E$1315, $A29)</f>
        <v>57</v>
      </c>
      <c r="EX29">
        <f>SUMIFS(DataRegularSeason20242025!$AA$3:$AA$1315,DataRegularSeason20242025!$B$3:$B$1315, "&lt;=" &amp; EX$1, DataRegularSeason20242025!$D$3:$D$1315, $A29)+SUMIFS(DataRegularSeason20242025!$AB$3:$AB$1315,DataRegularSeason20242025!$B$3:$B$1315, "&lt;=" &amp; EX$1, DataRegularSeason20242025!$E$3:$E$1315, $A29)</f>
        <v>57</v>
      </c>
      <c r="EY29">
        <f>SUMIFS(DataRegularSeason20242025!$AA$3:$AA$1315,DataRegularSeason20242025!$B$3:$B$1315, "&lt;=" &amp; EY$1, DataRegularSeason20242025!$D$3:$D$1315, $A29)+SUMIFS(DataRegularSeason20242025!$AB$3:$AB$1315,DataRegularSeason20242025!$B$3:$B$1315, "&lt;=" &amp; EY$1, DataRegularSeason20242025!$E$3:$E$1315, $A29)</f>
        <v>57</v>
      </c>
      <c r="EZ29">
        <f>SUMIFS(DataRegularSeason20242025!$AA$3:$AA$1315,DataRegularSeason20242025!$B$3:$B$1315, "&lt;=" &amp; EZ$1, DataRegularSeason20242025!$D$3:$D$1315, $A29)+SUMIFS(DataRegularSeason20242025!$AB$3:$AB$1315,DataRegularSeason20242025!$B$3:$B$1315, "&lt;=" &amp; EZ$1, DataRegularSeason20242025!$E$3:$E$1315, $A29)</f>
        <v>57</v>
      </c>
      <c r="FA29">
        <f>SUMIFS(DataRegularSeason20242025!$AA$3:$AA$1315,DataRegularSeason20242025!$B$3:$B$1315, "&lt;=" &amp; FA$1, DataRegularSeason20242025!$D$3:$D$1315, $A29)+SUMIFS(DataRegularSeason20242025!$AB$3:$AB$1315,DataRegularSeason20242025!$B$3:$B$1315, "&lt;=" &amp; FA$1, DataRegularSeason20242025!$E$3:$E$1315, $A29)</f>
        <v>57</v>
      </c>
      <c r="FB29">
        <f>SUMIFS(DataRegularSeason20242025!$AA$3:$AA$1315,DataRegularSeason20242025!$B$3:$B$1315, "&lt;=" &amp; FB$1, DataRegularSeason20242025!$D$3:$D$1315, $A29)+SUMIFS(DataRegularSeason20242025!$AB$3:$AB$1315,DataRegularSeason20242025!$B$3:$B$1315, "&lt;=" &amp; FB$1, DataRegularSeason20242025!$E$3:$E$1315, $A29)</f>
        <v>57</v>
      </c>
      <c r="FC29">
        <f>SUMIFS(DataRegularSeason20242025!$AA$3:$AA$1315,DataRegularSeason20242025!$B$3:$B$1315, "&lt;=" &amp; FC$1, DataRegularSeason20242025!$D$3:$D$1315, $A29)+SUMIFS(DataRegularSeason20242025!$AB$3:$AB$1315,DataRegularSeason20242025!$B$3:$B$1315, "&lt;=" &amp; FC$1, DataRegularSeason20242025!$E$3:$E$1315, $A29)</f>
        <v>57</v>
      </c>
      <c r="FD29">
        <f>SUMIFS(DataRegularSeason20242025!$AA$3:$AA$1315,DataRegularSeason20242025!$B$3:$B$1315, "&lt;=" &amp; FD$1, DataRegularSeason20242025!$D$3:$D$1315, $A29)+SUMIFS(DataRegularSeason20242025!$AB$3:$AB$1315,DataRegularSeason20242025!$B$3:$B$1315, "&lt;=" &amp; FD$1, DataRegularSeason20242025!$E$3:$E$1315, $A29)</f>
        <v>57</v>
      </c>
      <c r="FE29">
        <f>SUMIFS(DataRegularSeason20242025!$AA$3:$AA$1315,DataRegularSeason20242025!$B$3:$B$1315, "&lt;=" &amp; FE$1, DataRegularSeason20242025!$D$3:$D$1315, $A29)+SUMIFS(DataRegularSeason20242025!$AB$3:$AB$1315,DataRegularSeason20242025!$B$3:$B$1315, "&lt;=" &amp; FE$1, DataRegularSeason20242025!$E$3:$E$1315, $A29)</f>
        <v>57</v>
      </c>
      <c r="FF29">
        <f>SUMIFS(DataRegularSeason20242025!$AA$3:$AA$1315,DataRegularSeason20242025!$B$3:$B$1315, "&lt;=" &amp; FF$1, DataRegularSeason20242025!$D$3:$D$1315, $A29)+SUMIFS(DataRegularSeason20242025!$AB$3:$AB$1315,DataRegularSeason20242025!$B$3:$B$1315, "&lt;=" &amp; FF$1, DataRegularSeason20242025!$E$3:$E$1315, $A29)</f>
        <v>57</v>
      </c>
      <c r="FG29">
        <f>SUMIFS(DataRegularSeason20242025!$AA$3:$AA$1315,DataRegularSeason20242025!$B$3:$B$1315, "&lt;=" &amp; FG$1, DataRegularSeason20242025!$D$3:$D$1315, $A29)+SUMIFS(DataRegularSeason20242025!$AB$3:$AB$1315,DataRegularSeason20242025!$B$3:$B$1315, "&lt;=" &amp; FG$1, DataRegularSeason20242025!$E$3:$E$1315, $A29)</f>
        <v>57</v>
      </c>
      <c r="FH29">
        <f>SUMIFS(DataRegularSeason20242025!$AA$3:$AA$1315,DataRegularSeason20242025!$B$3:$B$1315, "&lt;=" &amp; FH$1, DataRegularSeason20242025!$D$3:$D$1315, $A29)+SUMIFS(DataRegularSeason20242025!$AB$3:$AB$1315,DataRegularSeason20242025!$B$3:$B$1315, "&lt;=" &amp; FH$1, DataRegularSeason20242025!$E$3:$E$1315, $A29)</f>
        <v>57</v>
      </c>
      <c r="FI29">
        <f>SUMIFS(DataRegularSeason20242025!$AA$3:$AA$1315,DataRegularSeason20242025!$B$3:$B$1315, "&lt;=" &amp; FI$1, DataRegularSeason20242025!$D$3:$D$1315, $A29)+SUMIFS(DataRegularSeason20242025!$AB$3:$AB$1315,DataRegularSeason20242025!$B$3:$B$1315, "&lt;=" &amp; FI$1, DataRegularSeason20242025!$E$3:$E$1315, $A29)</f>
        <v>57</v>
      </c>
      <c r="FJ29">
        <f>SUMIFS(DataRegularSeason20242025!$AA$3:$AA$1315,DataRegularSeason20242025!$B$3:$B$1315, "&lt;=" &amp; FJ$1, DataRegularSeason20242025!$D$3:$D$1315, $A29)+SUMIFS(DataRegularSeason20242025!$AB$3:$AB$1315,DataRegularSeason20242025!$B$3:$B$1315, "&lt;=" &amp; FJ$1, DataRegularSeason20242025!$E$3:$E$1315, $A29)</f>
        <v>57</v>
      </c>
      <c r="FK29">
        <f>SUMIFS(DataRegularSeason20242025!$AA$3:$AA$1315,DataRegularSeason20242025!$B$3:$B$1315, "&lt;=" &amp; FK$1, DataRegularSeason20242025!$D$3:$D$1315, $A29)+SUMIFS(DataRegularSeason20242025!$AB$3:$AB$1315,DataRegularSeason20242025!$B$3:$B$1315, "&lt;=" &amp; FK$1, DataRegularSeason20242025!$E$3:$E$1315, $A29)</f>
        <v>57</v>
      </c>
      <c r="FL29">
        <f>SUMIFS(DataRegularSeason20242025!$AA$3:$AA$1315,DataRegularSeason20242025!$B$3:$B$1315, "&lt;=" &amp; FL$1, DataRegularSeason20242025!$D$3:$D$1315, $A29)+SUMIFS(DataRegularSeason20242025!$AB$3:$AB$1315,DataRegularSeason20242025!$B$3:$B$1315, "&lt;=" &amp; FL$1, DataRegularSeason20242025!$E$3:$E$1315, $A29)</f>
        <v>57</v>
      </c>
      <c r="FM29">
        <f>SUMIFS(DataRegularSeason20242025!$AA$3:$AA$1315,DataRegularSeason20242025!$B$3:$B$1315, "&lt;=" &amp; FM$1, DataRegularSeason20242025!$D$3:$D$1315, $A29)+SUMIFS(DataRegularSeason20242025!$AB$3:$AB$1315,DataRegularSeason20242025!$B$3:$B$1315, "&lt;=" &amp; FM$1, DataRegularSeason20242025!$E$3:$E$1315, $A29)</f>
        <v>57</v>
      </c>
      <c r="FN29">
        <f>SUMIFS(DataRegularSeason20242025!$AA$3:$AA$1315,DataRegularSeason20242025!$B$3:$B$1315, "&lt;=" &amp; FN$1, DataRegularSeason20242025!$D$3:$D$1315, $A29)+SUMIFS(DataRegularSeason20242025!$AB$3:$AB$1315,DataRegularSeason20242025!$B$3:$B$1315, "&lt;=" &amp; FN$1, DataRegularSeason20242025!$E$3:$E$1315, $A29)</f>
        <v>57</v>
      </c>
      <c r="FO29">
        <f>SUMIFS(DataRegularSeason20242025!$AA$3:$AA$1315,DataRegularSeason20242025!$B$3:$B$1315, "&lt;=" &amp; FO$1, DataRegularSeason20242025!$D$3:$D$1315, $A29)+SUMIFS(DataRegularSeason20242025!$AB$3:$AB$1315,DataRegularSeason20242025!$B$3:$B$1315, "&lt;=" &amp; FO$1, DataRegularSeason20242025!$E$3:$E$1315, $A29)</f>
        <v>57</v>
      </c>
      <c r="FP29">
        <f>SUMIFS(DataRegularSeason20242025!$AA$3:$AA$1315,DataRegularSeason20242025!$B$3:$B$1315, "&lt;=" &amp; FP$1, DataRegularSeason20242025!$D$3:$D$1315, $A29)+SUMIFS(DataRegularSeason20242025!$AB$3:$AB$1315,DataRegularSeason20242025!$B$3:$B$1315, "&lt;=" &amp; FP$1, DataRegularSeason20242025!$E$3:$E$1315, $A29)</f>
        <v>57</v>
      </c>
      <c r="FQ29">
        <f>SUMIFS(DataRegularSeason20242025!$AA$3:$AA$1315,DataRegularSeason20242025!$B$3:$B$1315, "&lt;=" &amp; FQ$1, DataRegularSeason20242025!$D$3:$D$1315, $A29)+SUMIFS(DataRegularSeason20242025!$AB$3:$AB$1315,DataRegularSeason20242025!$B$3:$B$1315, "&lt;=" &amp; FQ$1, DataRegularSeason20242025!$E$3:$E$1315, $A29)</f>
        <v>57</v>
      </c>
      <c r="FR29">
        <f>SUMIFS(DataRegularSeason20242025!$AA$3:$AA$1315,DataRegularSeason20242025!$B$3:$B$1315, "&lt;=" &amp; FR$1, DataRegularSeason20242025!$D$3:$D$1315, $A29)+SUMIFS(DataRegularSeason20242025!$AB$3:$AB$1315,DataRegularSeason20242025!$B$3:$B$1315, "&lt;=" &amp; FR$1, DataRegularSeason20242025!$E$3:$E$1315, $A29)</f>
        <v>57</v>
      </c>
      <c r="FS29">
        <f>SUMIFS(DataRegularSeason20242025!$AA$3:$AA$1315,DataRegularSeason20242025!$B$3:$B$1315, "&lt;=" &amp; FS$1, DataRegularSeason20242025!$D$3:$D$1315, $A29)+SUMIFS(DataRegularSeason20242025!$AB$3:$AB$1315,DataRegularSeason20242025!$B$3:$B$1315, "&lt;=" &amp; FS$1, DataRegularSeason20242025!$E$3:$E$1315, $A29)</f>
        <v>57</v>
      </c>
      <c r="FT29">
        <f>SUMIFS(DataRegularSeason20242025!$AA$3:$AA$1315,DataRegularSeason20242025!$B$3:$B$1315, "&lt;=" &amp; FT$1, DataRegularSeason20242025!$D$3:$D$1315, $A29)+SUMIFS(DataRegularSeason20242025!$AB$3:$AB$1315,DataRegularSeason20242025!$B$3:$B$1315, "&lt;=" &amp; FT$1, DataRegularSeason20242025!$E$3:$E$1315, $A29)</f>
        <v>57</v>
      </c>
      <c r="FU29">
        <f>SUMIFS(DataRegularSeason20242025!$AA$3:$AA$1315,DataRegularSeason20242025!$B$3:$B$1315, "&lt;=" &amp; FU$1, DataRegularSeason20242025!$D$3:$D$1315, $A29)+SUMIFS(DataRegularSeason20242025!$AB$3:$AB$1315,DataRegularSeason20242025!$B$3:$B$1315, "&lt;=" &amp; FU$1, DataRegularSeason20242025!$E$3:$E$1315, $A29)</f>
        <v>57</v>
      </c>
      <c r="FV29">
        <f>SUMIFS(DataRegularSeason20242025!$AA$3:$AA$1315,DataRegularSeason20242025!$B$3:$B$1315, "&lt;=" &amp; FV$1, DataRegularSeason20242025!$D$3:$D$1315, $A29)+SUMIFS(DataRegularSeason20242025!$AB$3:$AB$1315,DataRegularSeason20242025!$B$3:$B$1315, "&lt;=" &amp; FV$1, DataRegularSeason20242025!$E$3:$E$1315, $A29)</f>
        <v>57</v>
      </c>
      <c r="FW29">
        <f>SUMIFS(DataRegularSeason20242025!$AA$3:$AA$1315,DataRegularSeason20242025!$B$3:$B$1315, "&lt;=" &amp; FW$1, DataRegularSeason20242025!$D$3:$D$1315, $A29)+SUMIFS(DataRegularSeason20242025!$AB$3:$AB$1315,DataRegularSeason20242025!$B$3:$B$1315, "&lt;=" &amp; FW$1, DataRegularSeason20242025!$E$3:$E$1315, $A29)</f>
        <v>57</v>
      </c>
      <c r="FX29">
        <f>SUMIFS(DataRegularSeason20242025!$AA$3:$AA$1315,DataRegularSeason20242025!$B$3:$B$1315, "&lt;=" &amp; FX$1, DataRegularSeason20242025!$D$3:$D$1315, $A29)+SUMIFS(DataRegularSeason20242025!$AB$3:$AB$1315,DataRegularSeason20242025!$B$3:$B$1315, "&lt;=" &amp; FX$1, DataRegularSeason20242025!$E$3:$E$1315, $A29)</f>
        <v>57</v>
      </c>
      <c r="FY29">
        <f>SUMIFS(DataRegularSeason20242025!$AA$3:$AA$1315,DataRegularSeason20242025!$B$3:$B$1315, "&lt;=" &amp; FY$1, DataRegularSeason20242025!$D$3:$D$1315, $A29)+SUMIFS(DataRegularSeason20242025!$AB$3:$AB$1315,DataRegularSeason20242025!$B$3:$B$1315, "&lt;=" &amp; FY$1, DataRegularSeason20242025!$E$3:$E$1315, $A29)</f>
        <v>57</v>
      </c>
      <c r="FZ29">
        <f>SUMIFS(DataRegularSeason20242025!$AA$3:$AA$1315,DataRegularSeason20242025!$B$3:$B$1315, "&lt;=" &amp; FZ$1, DataRegularSeason20242025!$D$3:$D$1315, $A29)+SUMIFS(DataRegularSeason20242025!$AB$3:$AB$1315,DataRegularSeason20242025!$B$3:$B$1315, "&lt;=" &amp; FZ$1, DataRegularSeason20242025!$E$3:$E$1315, $A29)</f>
        <v>57</v>
      </c>
      <c r="GA29">
        <f>SUMIFS(DataRegularSeason20242025!$AA$3:$AA$1315,DataRegularSeason20242025!$B$3:$B$1315, "&lt;=" &amp; GA$1, DataRegularSeason20242025!$D$3:$D$1315, $A29)+SUMIFS(DataRegularSeason20242025!$AB$3:$AB$1315,DataRegularSeason20242025!$B$3:$B$1315, "&lt;=" &amp; GA$1, DataRegularSeason20242025!$E$3:$E$1315, $A29)</f>
        <v>57</v>
      </c>
      <c r="GB29">
        <f>SUMIFS(DataRegularSeason20242025!$AA$3:$AA$1315,DataRegularSeason20242025!$B$3:$B$1315, "&lt;=" &amp; GB$1, DataRegularSeason20242025!$D$3:$D$1315, $A29)+SUMIFS(DataRegularSeason20242025!$AB$3:$AB$1315,DataRegularSeason20242025!$B$3:$B$1315, "&lt;=" &amp; GB$1, DataRegularSeason20242025!$E$3:$E$1315, $A29)</f>
        <v>57</v>
      </c>
      <c r="GC29">
        <f>SUMIFS(DataRegularSeason20242025!$AA$3:$AA$1315,DataRegularSeason20242025!$B$3:$B$1315, "&lt;=" &amp; GC$1, DataRegularSeason20242025!$D$3:$D$1315, $A29)+SUMIFS(DataRegularSeason20242025!$AB$3:$AB$1315,DataRegularSeason20242025!$B$3:$B$1315, "&lt;=" &amp; GC$1, DataRegularSeason20242025!$E$3:$E$1315, $A29)</f>
        <v>57</v>
      </c>
      <c r="GD29">
        <f>SUMIFS(DataRegularSeason20242025!$AA$3:$AA$1315,DataRegularSeason20242025!$B$3:$B$1315, "&lt;=" &amp; GD$1, DataRegularSeason20242025!$D$3:$D$1315, $A29)+SUMIFS(DataRegularSeason20242025!$AB$3:$AB$1315,DataRegularSeason20242025!$B$3:$B$1315, "&lt;=" &amp; GD$1, DataRegularSeason20242025!$E$3:$E$1315, $A29)</f>
        <v>57</v>
      </c>
      <c r="GE29">
        <f>SUMIFS(DataRegularSeason20242025!$AA$3:$AA$1315,DataRegularSeason20242025!$B$3:$B$1315, "&lt;=" &amp; GE$1, DataRegularSeason20242025!$D$3:$D$1315, $A29)+SUMIFS(DataRegularSeason20242025!$AB$3:$AB$1315,DataRegularSeason20242025!$B$3:$B$1315, "&lt;=" &amp; GE$1, DataRegularSeason20242025!$E$3:$E$1315, $A29)</f>
        <v>57</v>
      </c>
      <c r="GF29">
        <f>SUMIFS(DataRegularSeason20242025!$AA$3:$AA$1315,DataRegularSeason20242025!$B$3:$B$1315, "&lt;=" &amp; GF$1, DataRegularSeason20242025!$D$3:$D$1315, $A29)+SUMIFS(DataRegularSeason20242025!$AB$3:$AB$1315,DataRegularSeason20242025!$B$3:$B$1315, "&lt;=" &amp; GF$1, DataRegularSeason20242025!$E$3:$E$1315, $A29)</f>
        <v>57</v>
      </c>
      <c r="GG29">
        <f>SUMIFS(DataRegularSeason20242025!$AA$3:$AA$1315,DataRegularSeason20242025!$B$3:$B$1315, "&lt;=" &amp; GG$1, DataRegularSeason20242025!$D$3:$D$1315, $A29)+SUMIFS(DataRegularSeason20242025!$AB$3:$AB$1315,DataRegularSeason20242025!$B$3:$B$1315, "&lt;=" &amp; GG$1, DataRegularSeason20242025!$E$3:$E$1315, $A29)</f>
        <v>57</v>
      </c>
      <c r="GH29">
        <f>SUMIFS(DataRegularSeason20242025!$AA$3:$AA$1315,DataRegularSeason20242025!$B$3:$B$1315, "&lt;=" &amp; GH$1, DataRegularSeason20242025!$D$3:$D$1315, $A29)+SUMIFS(DataRegularSeason20242025!$AB$3:$AB$1315,DataRegularSeason20242025!$B$3:$B$1315, "&lt;=" &amp; GH$1, DataRegularSeason20242025!$E$3:$E$1315, $A29)</f>
        <v>57</v>
      </c>
      <c r="GI29">
        <f>SUMIFS(DataRegularSeason20242025!$AA$3:$AA$1315,DataRegularSeason20242025!$B$3:$B$1315, "&lt;=" &amp; GI$1, DataRegularSeason20242025!$D$3:$D$1315, $A29)+SUMIFS(DataRegularSeason20242025!$AB$3:$AB$1315,DataRegularSeason20242025!$B$3:$B$1315, "&lt;=" &amp; GI$1, DataRegularSeason20242025!$E$3:$E$1315, $A29)</f>
        <v>57</v>
      </c>
      <c r="GJ29">
        <f>SUMIFS(DataRegularSeason20242025!$AA$3:$AA$1315,DataRegularSeason20242025!$B$3:$B$1315, "&lt;=" &amp; GJ$1, DataRegularSeason20242025!$D$3:$D$1315, $A29)+SUMIFS(DataRegularSeason20242025!$AB$3:$AB$1315,DataRegularSeason20242025!$B$3:$B$1315, "&lt;=" &amp; GJ$1, DataRegularSeason20242025!$E$3:$E$1315, $A29)</f>
        <v>57</v>
      </c>
      <c r="GK29">
        <f>SUMIFS(DataRegularSeason20242025!$AA$3:$AA$1315,DataRegularSeason20242025!$B$3:$B$1315, "&lt;=" &amp; GK$1, DataRegularSeason20242025!$D$3:$D$1315, $A29)+SUMIFS(DataRegularSeason20242025!$AB$3:$AB$1315,DataRegularSeason20242025!$B$3:$B$1315, "&lt;=" &amp; GK$1, DataRegularSeason20242025!$E$3:$E$1315, $A29)</f>
        <v>57</v>
      </c>
      <c r="GL29">
        <f>SUMIFS(DataRegularSeason20242025!$AA$3:$AA$1315,DataRegularSeason20242025!$B$3:$B$1315, "&lt;=" &amp; GL$1, DataRegularSeason20242025!$D$3:$D$1315, $A29)+SUMIFS(DataRegularSeason20242025!$AB$3:$AB$1315,DataRegularSeason20242025!$B$3:$B$1315, "&lt;=" &amp; GL$1, DataRegularSeason20242025!$E$3:$E$1315, $A29)</f>
        <v>57</v>
      </c>
      <c r="GM29">
        <f>SUMIFS(DataRegularSeason20242025!$AA$3:$AA$1315,DataRegularSeason20242025!$B$3:$B$1315, "&lt;=" &amp; GM$1, DataRegularSeason20242025!$D$3:$D$1315, $A29)+SUMIFS(DataRegularSeason20242025!$AB$3:$AB$1315,DataRegularSeason20242025!$B$3:$B$1315, "&lt;=" &amp; GM$1, DataRegularSeason20242025!$E$3:$E$1315, $A29)</f>
        <v>57</v>
      </c>
      <c r="GN29">
        <f>SUMIFS(DataRegularSeason20242025!$AA$3:$AA$1315,DataRegularSeason20242025!$B$3:$B$1315, "&lt;=" &amp; GN$1, DataRegularSeason20242025!$D$3:$D$1315, $A29)+SUMIFS(DataRegularSeason20242025!$AB$3:$AB$1315,DataRegularSeason20242025!$B$3:$B$1315, "&lt;=" &amp; GN$1, DataRegularSeason20242025!$E$3:$E$1315, $A29)</f>
        <v>57</v>
      </c>
      <c r="GO29">
        <f>SUMIFS(DataRegularSeason20242025!$AA$3:$AA$1315,DataRegularSeason20242025!$B$3:$B$1315, "&lt;=" &amp; GO$1, DataRegularSeason20242025!$D$3:$D$1315, $A29)+SUMIFS(DataRegularSeason20242025!$AB$3:$AB$1315,DataRegularSeason20242025!$B$3:$B$1315, "&lt;=" &amp; GO$1, DataRegularSeason20242025!$E$3:$E$1315, $A29)</f>
        <v>57</v>
      </c>
      <c r="GP29">
        <f>SUMIFS(DataRegularSeason20242025!$AA$3:$AA$1315,DataRegularSeason20242025!$B$3:$B$1315, "&lt;=" &amp; GP$1, DataRegularSeason20242025!$D$3:$D$1315, $A29)+SUMIFS(DataRegularSeason20242025!$AB$3:$AB$1315,DataRegularSeason20242025!$B$3:$B$1315, "&lt;=" &amp; GP$1, DataRegularSeason20242025!$E$3:$E$1315, $A29)</f>
        <v>57</v>
      </c>
      <c r="GQ29">
        <f>SUMIFS(DataRegularSeason20242025!$AA$3:$AA$1315,DataRegularSeason20242025!$B$3:$B$1315, "&lt;=" &amp; GQ$1, DataRegularSeason20242025!$D$3:$D$1315, $A29)+SUMIFS(DataRegularSeason20242025!$AB$3:$AB$1315,DataRegularSeason20242025!$B$3:$B$1315, "&lt;=" &amp; GQ$1, DataRegularSeason20242025!$E$3:$E$1315, $A29)</f>
        <v>57</v>
      </c>
      <c r="GR29">
        <f>SUMIFS(DataRegularSeason20242025!$AA$3:$AA$1315,DataRegularSeason20242025!$B$3:$B$1315, "&lt;=" &amp; GR$1, DataRegularSeason20242025!$D$3:$D$1315, $A29)+SUMIFS(DataRegularSeason20242025!$AB$3:$AB$1315,DataRegularSeason20242025!$B$3:$B$1315, "&lt;=" &amp; GR$1, DataRegularSeason20242025!$E$3:$E$1315, $A29)</f>
        <v>57</v>
      </c>
      <c r="GS29">
        <f>SUMIFS(DataRegularSeason20242025!$AA$3:$AA$1315,DataRegularSeason20242025!$B$3:$B$1315, "&lt;=" &amp; GS$1, DataRegularSeason20242025!$D$3:$D$1315, $A29)+SUMIFS(DataRegularSeason20242025!$AB$3:$AB$1315,DataRegularSeason20242025!$B$3:$B$1315, "&lt;=" &amp; GS$1, DataRegularSeason20242025!$E$3:$E$1315, $A29)</f>
        <v>57</v>
      </c>
      <c r="GT29">
        <f>SUMIFS(DataRegularSeason20242025!$AA$3:$AA$1315,DataRegularSeason20242025!$B$3:$B$1315, "&lt;=" &amp; GT$1, DataRegularSeason20242025!$D$3:$D$1315, $A29)+SUMIFS(DataRegularSeason20242025!$AB$3:$AB$1315,DataRegularSeason20242025!$B$3:$B$1315, "&lt;=" &amp; GT$1, DataRegularSeason20242025!$E$3:$E$1315, $A29)</f>
        <v>57</v>
      </c>
      <c r="GU29">
        <f>SUMIFS(DataRegularSeason20242025!$AA$3:$AA$1315,DataRegularSeason20242025!$B$3:$B$1315, "&lt;=" &amp; GU$1, DataRegularSeason20242025!$D$3:$D$1315, $A29)+SUMIFS(DataRegularSeason20242025!$AB$3:$AB$1315,DataRegularSeason20242025!$B$3:$B$1315, "&lt;=" &amp; GU$1, DataRegularSeason20242025!$E$3:$E$1315, $A29)</f>
        <v>57</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56</v>
      </c>
      <c r="DY30">
        <f>SUMIFS(DataRegularSeason20242025!$AA$3:$AA$1315,DataRegularSeason20242025!$B$3:$B$1315, "&lt;=" &amp; DY$1, DataRegularSeason20242025!$D$3:$D$1315, $A30)+SUMIFS(DataRegularSeason20242025!$AB$3:$AB$1315,DataRegularSeason20242025!$B$3:$B$1315, "&lt;=" &amp; DY$1, DataRegularSeason20242025!$E$3:$E$1315, $A30)</f>
        <v>56</v>
      </c>
      <c r="DZ30">
        <f>SUMIFS(DataRegularSeason20242025!$AA$3:$AA$1315,DataRegularSeason20242025!$B$3:$B$1315, "&lt;=" &amp; DZ$1, DataRegularSeason20242025!$D$3:$D$1315, $A30)+SUMIFS(DataRegularSeason20242025!$AB$3:$AB$1315,DataRegularSeason20242025!$B$3:$B$1315, "&lt;=" &amp; DZ$1, DataRegularSeason20242025!$E$3:$E$1315, $A30)</f>
        <v>56</v>
      </c>
      <c r="EA30">
        <f>SUMIFS(DataRegularSeason20242025!$AA$3:$AA$1315,DataRegularSeason20242025!$B$3:$B$1315, "&lt;=" &amp; EA$1, DataRegularSeason20242025!$D$3:$D$1315, $A30)+SUMIFS(DataRegularSeason20242025!$AB$3:$AB$1315,DataRegularSeason20242025!$B$3:$B$1315, "&lt;=" &amp; EA$1, DataRegularSeason20242025!$E$3:$E$1315, $A30)</f>
        <v>56</v>
      </c>
      <c r="EB30">
        <f>SUMIFS(DataRegularSeason20242025!$AA$3:$AA$1315,DataRegularSeason20242025!$B$3:$B$1315, "&lt;=" &amp; EB$1, DataRegularSeason20242025!$D$3:$D$1315, $A30)+SUMIFS(DataRegularSeason20242025!$AB$3:$AB$1315,DataRegularSeason20242025!$B$3:$B$1315, "&lt;=" &amp; EB$1, DataRegularSeason20242025!$E$3:$E$1315, $A30)</f>
        <v>56</v>
      </c>
      <c r="EC30">
        <f>SUMIFS(DataRegularSeason20242025!$AA$3:$AA$1315,DataRegularSeason20242025!$B$3:$B$1315, "&lt;=" &amp; EC$1, DataRegularSeason20242025!$D$3:$D$1315, $A30)+SUMIFS(DataRegularSeason20242025!$AB$3:$AB$1315,DataRegularSeason20242025!$B$3:$B$1315, "&lt;=" &amp; EC$1, DataRegularSeason20242025!$E$3:$E$1315, $A30)</f>
        <v>56</v>
      </c>
      <c r="ED30">
        <f>SUMIFS(DataRegularSeason20242025!$AA$3:$AA$1315,DataRegularSeason20242025!$B$3:$B$1315, "&lt;=" &amp; ED$1, DataRegularSeason20242025!$D$3:$D$1315, $A30)+SUMIFS(DataRegularSeason20242025!$AB$3:$AB$1315,DataRegularSeason20242025!$B$3:$B$1315, "&lt;=" &amp; ED$1, DataRegularSeason20242025!$E$3:$E$1315, $A30)</f>
        <v>56</v>
      </c>
      <c r="EE30">
        <f>SUMIFS(DataRegularSeason20242025!$AA$3:$AA$1315,DataRegularSeason20242025!$B$3:$B$1315, "&lt;=" &amp; EE$1, DataRegularSeason20242025!$D$3:$D$1315, $A30)+SUMIFS(DataRegularSeason20242025!$AB$3:$AB$1315,DataRegularSeason20242025!$B$3:$B$1315, "&lt;=" &amp; EE$1, DataRegularSeason20242025!$E$3:$E$1315, $A30)</f>
        <v>56</v>
      </c>
      <c r="EF30">
        <f>SUMIFS(DataRegularSeason20242025!$AA$3:$AA$1315,DataRegularSeason20242025!$B$3:$B$1315, "&lt;=" &amp; EF$1, DataRegularSeason20242025!$D$3:$D$1315, $A30)+SUMIFS(DataRegularSeason20242025!$AB$3:$AB$1315,DataRegularSeason20242025!$B$3:$B$1315, "&lt;=" &amp; EF$1, DataRegularSeason20242025!$E$3:$E$1315, $A30)</f>
        <v>56</v>
      </c>
      <c r="EG30">
        <f>SUMIFS(DataRegularSeason20242025!$AA$3:$AA$1315,DataRegularSeason20242025!$B$3:$B$1315, "&lt;=" &amp; EG$1, DataRegularSeason20242025!$D$3:$D$1315, $A30)+SUMIFS(DataRegularSeason20242025!$AB$3:$AB$1315,DataRegularSeason20242025!$B$3:$B$1315, "&lt;=" &amp; EG$1, DataRegularSeason20242025!$E$3:$E$1315, $A30)</f>
        <v>56</v>
      </c>
      <c r="EH30">
        <f>SUMIFS(DataRegularSeason20242025!$AA$3:$AA$1315,DataRegularSeason20242025!$B$3:$B$1315, "&lt;=" &amp; EH$1, DataRegularSeason20242025!$D$3:$D$1315, $A30)+SUMIFS(DataRegularSeason20242025!$AB$3:$AB$1315,DataRegularSeason20242025!$B$3:$B$1315, "&lt;=" &amp; EH$1, DataRegularSeason20242025!$E$3:$E$1315, $A30)</f>
        <v>56</v>
      </c>
      <c r="EI30">
        <f>SUMIFS(DataRegularSeason20242025!$AA$3:$AA$1315,DataRegularSeason20242025!$B$3:$B$1315, "&lt;=" &amp; EI$1, DataRegularSeason20242025!$D$3:$D$1315, $A30)+SUMIFS(DataRegularSeason20242025!$AB$3:$AB$1315,DataRegularSeason20242025!$B$3:$B$1315, "&lt;=" &amp; EI$1, DataRegularSeason20242025!$E$3:$E$1315, $A30)</f>
        <v>56</v>
      </c>
      <c r="EJ30">
        <f>SUMIFS(DataRegularSeason20242025!$AA$3:$AA$1315,DataRegularSeason20242025!$B$3:$B$1315, "&lt;=" &amp; EJ$1, DataRegularSeason20242025!$D$3:$D$1315, $A30)+SUMIFS(DataRegularSeason20242025!$AB$3:$AB$1315,DataRegularSeason20242025!$B$3:$B$1315, "&lt;=" &amp; EJ$1, DataRegularSeason20242025!$E$3:$E$1315, $A30)</f>
        <v>56</v>
      </c>
      <c r="EK30">
        <f>SUMIFS(DataRegularSeason20242025!$AA$3:$AA$1315,DataRegularSeason20242025!$B$3:$B$1315, "&lt;=" &amp; EK$1, DataRegularSeason20242025!$D$3:$D$1315, $A30)+SUMIFS(DataRegularSeason20242025!$AB$3:$AB$1315,DataRegularSeason20242025!$B$3:$B$1315, "&lt;=" &amp; EK$1, DataRegularSeason20242025!$E$3:$E$1315, $A30)</f>
        <v>56</v>
      </c>
      <c r="EL30">
        <f>SUMIFS(DataRegularSeason20242025!$AA$3:$AA$1315,DataRegularSeason20242025!$B$3:$B$1315, "&lt;=" &amp; EL$1, DataRegularSeason20242025!$D$3:$D$1315, $A30)+SUMIFS(DataRegularSeason20242025!$AB$3:$AB$1315,DataRegularSeason20242025!$B$3:$B$1315, "&lt;=" &amp; EL$1, DataRegularSeason20242025!$E$3:$E$1315, $A30)</f>
        <v>56</v>
      </c>
      <c r="EM30">
        <f>SUMIFS(DataRegularSeason20242025!$AA$3:$AA$1315,DataRegularSeason20242025!$B$3:$B$1315, "&lt;=" &amp; EM$1, DataRegularSeason20242025!$D$3:$D$1315, $A30)+SUMIFS(DataRegularSeason20242025!$AB$3:$AB$1315,DataRegularSeason20242025!$B$3:$B$1315, "&lt;=" &amp; EM$1, DataRegularSeason20242025!$E$3:$E$1315, $A30)</f>
        <v>56</v>
      </c>
      <c r="EN30">
        <f>SUMIFS(DataRegularSeason20242025!$AA$3:$AA$1315,DataRegularSeason20242025!$B$3:$B$1315, "&lt;=" &amp; EN$1, DataRegularSeason20242025!$D$3:$D$1315, $A30)+SUMIFS(DataRegularSeason20242025!$AB$3:$AB$1315,DataRegularSeason20242025!$B$3:$B$1315, "&lt;=" &amp; EN$1, DataRegularSeason20242025!$E$3:$E$1315, $A30)</f>
        <v>56</v>
      </c>
      <c r="EO30">
        <f>SUMIFS(DataRegularSeason20242025!$AA$3:$AA$1315,DataRegularSeason20242025!$B$3:$B$1315, "&lt;=" &amp; EO$1, DataRegularSeason20242025!$D$3:$D$1315, $A30)+SUMIFS(DataRegularSeason20242025!$AB$3:$AB$1315,DataRegularSeason20242025!$B$3:$B$1315, "&lt;=" &amp; EO$1, DataRegularSeason20242025!$E$3:$E$1315, $A30)</f>
        <v>56</v>
      </c>
      <c r="EP30">
        <f>SUMIFS(DataRegularSeason20242025!$AA$3:$AA$1315,DataRegularSeason20242025!$B$3:$B$1315, "&lt;=" &amp; EP$1, DataRegularSeason20242025!$D$3:$D$1315, $A30)+SUMIFS(DataRegularSeason20242025!$AB$3:$AB$1315,DataRegularSeason20242025!$B$3:$B$1315, "&lt;=" &amp; EP$1, DataRegularSeason20242025!$E$3:$E$1315, $A30)</f>
        <v>56</v>
      </c>
      <c r="EQ30">
        <f>SUMIFS(DataRegularSeason20242025!$AA$3:$AA$1315,DataRegularSeason20242025!$B$3:$B$1315, "&lt;=" &amp; EQ$1, DataRegularSeason20242025!$D$3:$D$1315, $A30)+SUMIFS(DataRegularSeason20242025!$AB$3:$AB$1315,DataRegularSeason20242025!$B$3:$B$1315, "&lt;=" &amp; EQ$1, DataRegularSeason20242025!$E$3:$E$1315, $A30)</f>
        <v>56</v>
      </c>
      <c r="ER30">
        <f>SUMIFS(DataRegularSeason20242025!$AA$3:$AA$1315,DataRegularSeason20242025!$B$3:$B$1315, "&lt;=" &amp; ER$1, DataRegularSeason20242025!$D$3:$D$1315, $A30)+SUMIFS(DataRegularSeason20242025!$AB$3:$AB$1315,DataRegularSeason20242025!$B$3:$B$1315, "&lt;=" &amp; ER$1, DataRegularSeason20242025!$E$3:$E$1315, $A30)</f>
        <v>56</v>
      </c>
      <c r="ES30">
        <f>SUMIFS(DataRegularSeason20242025!$AA$3:$AA$1315,DataRegularSeason20242025!$B$3:$B$1315, "&lt;=" &amp; ES$1, DataRegularSeason20242025!$D$3:$D$1315, $A30)+SUMIFS(DataRegularSeason20242025!$AB$3:$AB$1315,DataRegularSeason20242025!$B$3:$B$1315, "&lt;=" &amp; ES$1, DataRegularSeason20242025!$E$3:$E$1315, $A30)</f>
        <v>56</v>
      </c>
      <c r="ET30">
        <f>SUMIFS(DataRegularSeason20242025!$AA$3:$AA$1315,DataRegularSeason20242025!$B$3:$B$1315, "&lt;=" &amp; ET$1, DataRegularSeason20242025!$D$3:$D$1315, $A30)+SUMIFS(DataRegularSeason20242025!$AB$3:$AB$1315,DataRegularSeason20242025!$B$3:$B$1315, "&lt;=" &amp; ET$1, DataRegularSeason20242025!$E$3:$E$1315, $A30)</f>
        <v>56</v>
      </c>
      <c r="EU30">
        <f>SUMIFS(DataRegularSeason20242025!$AA$3:$AA$1315,DataRegularSeason20242025!$B$3:$B$1315, "&lt;=" &amp; EU$1, DataRegularSeason20242025!$D$3:$D$1315, $A30)+SUMIFS(DataRegularSeason20242025!$AB$3:$AB$1315,DataRegularSeason20242025!$B$3:$B$1315, "&lt;=" &amp; EU$1, DataRegularSeason20242025!$E$3:$E$1315, $A30)</f>
        <v>56</v>
      </c>
      <c r="EV30">
        <f>SUMIFS(DataRegularSeason20242025!$AA$3:$AA$1315,DataRegularSeason20242025!$B$3:$B$1315, "&lt;=" &amp; EV$1, DataRegularSeason20242025!$D$3:$D$1315, $A30)+SUMIFS(DataRegularSeason20242025!$AB$3:$AB$1315,DataRegularSeason20242025!$B$3:$B$1315, "&lt;=" &amp; EV$1, DataRegularSeason20242025!$E$3:$E$1315, $A30)</f>
        <v>56</v>
      </c>
      <c r="EW30">
        <f>SUMIFS(DataRegularSeason20242025!$AA$3:$AA$1315,DataRegularSeason20242025!$B$3:$B$1315, "&lt;=" &amp; EW$1, DataRegularSeason20242025!$D$3:$D$1315, $A30)+SUMIFS(DataRegularSeason20242025!$AB$3:$AB$1315,DataRegularSeason20242025!$B$3:$B$1315, "&lt;=" &amp; EW$1, DataRegularSeason20242025!$E$3:$E$1315, $A30)</f>
        <v>56</v>
      </c>
      <c r="EX30">
        <f>SUMIFS(DataRegularSeason20242025!$AA$3:$AA$1315,DataRegularSeason20242025!$B$3:$B$1315, "&lt;=" &amp; EX$1, DataRegularSeason20242025!$D$3:$D$1315, $A30)+SUMIFS(DataRegularSeason20242025!$AB$3:$AB$1315,DataRegularSeason20242025!$B$3:$B$1315, "&lt;=" &amp; EX$1, DataRegularSeason20242025!$E$3:$E$1315, $A30)</f>
        <v>56</v>
      </c>
      <c r="EY30">
        <f>SUMIFS(DataRegularSeason20242025!$AA$3:$AA$1315,DataRegularSeason20242025!$B$3:$B$1315, "&lt;=" &amp; EY$1, DataRegularSeason20242025!$D$3:$D$1315, $A30)+SUMIFS(DataRegularSeason20242025!$AB$3:$AB$1315,DataRegularSeason20242025!$B$3:$B$1315, "&lt;=" &amp; EY$1, DataRegularSeason20242025!$E$3:$E$1315, $A30)</f>
        <v>56</v>
      </c>
      <c r="EZ30">
        <f>SUMIFS(DataRegularSeason20242025!$AA$3:$AA$1315,DataRegularSeason20242025!$B$3:$B$1315, "&lt;=" &amp; EZ$1, DataRegularSeason20242025!$D$3:$D$1315, $A30)+SUMIFS(DataRegularSeason20242025!$AB$3:$AB$1315,DataRegularSeason20242025!$B$3:$B$1315, "&lt;=" &amp; EZ$1, DataRegularSeason20242025!$E$3:$E$1315, $A30)</f>
        <v>56</v>
      </c>
      <c r="FA30">
        <f>SUMIFS(DataRegularSeason20242025!$AA$3:$AA$1315,DataRegularSeason20242025!$B$3:$B$1315, "&lt;=" &amp; FA$1, DataRegularSeason20242025!$D$3:$D$1315, $A30)+SUMIFS(DataRegularSeason20242025!$AB$3:$AB$1315,DataRegularSeason20242025!$B$3:$B$1315, "&lt;=" &amp; FA$1, DataRegularSeason20242025!$E$3:$E$1315, $A30)</f>
        <v>56</v>
      </c>
      <c r="FB30">
        <f>SUMIFS(DataRegularSeason20242025!$AA$3:$AA$1315,DataRegularSeason20242025!$B$3:$B$1315, "&lt;=" &amp; FB$1, DataRegularSeason20242025!$D$3:$D$1315, $A30)+SUMIFS(DataRegularSeason20242025!$AB$3:$AB$1315,DataRegularSeason20242025!$B$3:$B$1315, "&lt;=" &amp; FB$1, DataRegularSeason20242025!$E$3:$E$1315, $A30)</f>
        <v>56</v>
      </c>
      <c r="FC30">
        <f>SUMIFS(DataRegularSeason20242025!$AA$3:$AA$1315,DataRegularSeason20242025!$B$3:$B$1315, "&lt;=" &amp; FC$1, DataRegularSeason20242025!$D$3:$D$1315, $A30)+SUMIFS(DataRegularSeason20242025!$AB$3:$AB$1315,DataRegularSeason20242025!$B$3:$B$1315, "&lt;=" &amp; FC$1, DataRegularSeason20242025!$E$3:$E$1315, $A30)</f>
        <v>56</v>
      </c>
      <c r="FD30">
        <f>SUMIFS(DataRegularSeason20242025!$AA$3:$AA$1315,DataRegularSeason20242025!$B$3:$B$1315, "&lt;=" &amp; FD$1, DataRegularSeason20242025!$D$3:$D$1315, $A30)+SUMIFS(DataRegularSeason20242025!$AB$3:$AB$1315,DataRegularSeason20242025!$B$3:$B$1315, "&lt;=" &amp; FD$1, DataRegularSeason20242025!$E$3:$E$1315, $A30)</f>
        <v>56</v>
      </c>
      <c r="FE30">
        <f>SUMIFS(DataRegularSeason20242025!$AA$3:$AA$1315,DataRegularSeason20242025!$B$3:$B$1315, "&lt;=" &amp; FE$1, DataRegularSeason20242025!$D$3:$D$1315, $A30)+SUMIFS(DataRegularSeason20242025!$AB$3:$AB$1315,DataRegularSeason20242025!$B$3:$B$1315, "&lt;=" &amp; FE$1, DataRegularSeason20242025!$E$3:$E$1315, $A30)</f>
        <v>56</v>
      </c>
      <c r="FF30">
        <f>SUMIFS(DataRegularSeason20242025!$AA$3:$AA$1315,DataRegularSeason20242025!$B$3:$B$1315, "&lt;=" &amp; FF$1, DataRegularSeason20242025!$D$3:$D$1315, $A30)+SUMIFS(DataRegularSeason20242025!$AB$3:$AB$1315,DataRegularSeason20242025!$B$3:$B$1315, "&lt;=" &amp; FF$1, DataRegularSeason20242025!$E$3:$E$1315, $A30)</f>
        <v>56</v>
      </c>
      <c r="FG30">
        <f>SUMIFS(DataRegularSeason20242025!$AA$3:$AA$1315,DataRegularSeason20242025!$B$3:$B$1315, "&lt;=" &amp; FG$1, DataRegularSeason20242025!$D$3:$D$1315, $A30)+SUMIFS(DataRegularSeason20242025!$AB$3:$AB$1315,DataRegularSeason20242025!$B$3:$B$1315, "&lt;=" &amp; FG$1, DataRegularSeason20242025!$E$3:$E$1315, $A30)</f>
        <v>56</v>
      </c>
      <c r="FH30">
        <f>SUMIFS(DataRegularSeason20242025!$AA$3:$AA$1315,DataRegularSeason20242025!$B$3:$B$1315, "&lt;=" &amp; FH$1, DataRegularSeason20242025!$D$3:$D$1315, $A30)+SUMIFS(DataRegularSeason20242025!$AB$3:$AB$1315,DataRegularSeason20242025!$B$3:$B$1315, "&lt;=" &amp; FH$1, DataRegularSeason20242025!$E$3:$E$1315, $A30)</f>
        <v>56</v>
      </c>
      <c r="FI30">
        <f>SUMIFS(DataRegularSeason20242025!$AA$3:$AA$1315,DataRegularSeason20242025!$B$3:$B$1315, "&lt;=" &amp; FI$1, DataRegularSeason20242025!$D$3:$D$1315, $A30)+SUMIFS(DataRegularSeason20242025!$AB$3:$AB$1315,DataRegularSeason20242025!$B$3:$B$1315, "&lt;=" &amp; FI$1, DataRegularSeason20242025!$E$3:$E$1315, $A30)</f>
        <v>56</v>
      </c>
      <c r="FJ30">
        <f>SUMIFS(DataRegularSeason20242025!$AA$3:$AA$1315,DataRegularSeason20242025!$B$3:$B$1315, "&lt;=" &amp; FJ$1, DataRegularSeason20242025!$D$3:$D$1315, $A30)+SUMIFS(DataRegularSeason20242025!$AB$3:$AB$1315,DataRegularSeason20242025!$B$3:$B$1315, "&lt;=" &amp; FJ$1, DataRegularSeason20242025!$E$3:$E$1315, $A30)</f>
        <v>56</v>
      </c>
      <c r="FK30">
        <f>SUMIFS(DataRegularSeason20242025!$AA$3:$AA$1315,DataRegularSeason20242025!$B$3:$B$1315, "&lt;=" &amp; FK$1, DataRegularSeason20242025!$D$3:$D$1315, $A30)+SUMIFS(DataRegularSeason20242025!$AB$3:$AB$1315,DataRegularSeason20242025!$B$3:$B$1315, "&lt;=" &amp; FK$1, DataRegularSeason20242025!$E$3:$E$1315, $A30)</f>
        <v>56</v>
      </c>
      <c r="FL30">
        <f>SUMIFS(DataRegularSeason20242025!$AA$3:$AA$1315,DataRegularSeason20242025!$B$3:$B$1315, "&lt;=" &amp; FL$1, DataRegularSeason20242025!$D$3:$D$1315, $A30)+SUMIFS(DataRegularSeason20242025!$AB$3:$AB$1315,DataRegularSeason20242025!$B$3:$B$1315, "&lt;=" &amp; FL$1, DataRegularSeason20242025!$E$3:$E$1315, $A30)</f>
        <v>56</v>
      </c>
      <c r="FM30">
        <f>SUMIFS(DataRegularSeason20242025!$AA$3:$AA$1315,DataRegularSeason20242025!$B$3:$B$1315, "&lt;=" &amp; FM$1, DataRegularSeason20242025!$D$3:$D$1315, $A30)+SUMIFS(DataRegularSeason20242025!$AB$3:$AB$1315,DataRegularSeason20242025!$B$3:$B$1315, "&lt;=" &amp; FM$1, DataRegularSeason20242025!$E$3:$E$1315, $A30)</f>
        <v>56</v>
      </c>
      <c r="FN30">
        <f>SUMIFS(DataRegularSeason20242025!$AA$3:$AA$1315,DataRegularSeason20242025!$B$3:$B$1315, "&lt;=" &amp; FN$1, DataRegularSeason20242025!$D$3:$D$1315, $A30)+SUMIFS(DataRegularSeason20242025!$AB$3:$AB$1315,DataRegularSeason20242025!$B$3:$B$1315, "&lt;=" &amp; FN$1, DataRegularSeason20242025!$E$3:$E$1315, $A30)</f>
        <v>56</v>
      </c>
      <c r="FO30">
        <f>SUMIFS(DataRegularSeason20242025!$AA$3:$AA$1315,DataRegularSeason20242025!$B$3:$B$1315, "&lt;=" &amp; FO$1, DataRegularSeason20242025!$D$3:$D$1315, $A30)+SUMIFS(DataRegularSeason20242025!$AB$3:$AB$1315,DataRegularSeason20242025!$B$3:$B$1315, "&lt;=" &amp; FO$1, DataRegularSeason20242025!$E$3:$E$1315, $A30)</f>
        <v>56</v>
      </c>
      <c r="FP30">
        <f>SUMIFS(DataRegularSeason20242025!$AA$3:$AA$1315,DataRegularSeason20242025!$B$3:$B$1315, "&lt;=" &amp; FP$1, DataRegularSeason20242025!$D$3:$D$1315, $A30)+SUMIFS(DataRegularSeason20242025!$AB$3:$AB$1315,DataRegularSeason20242025!$B$3:$B$1315, "&lt;=" &amp; FP$1, DataRegularSeason20242025!$E$3:$E$1315, $A30)</f>
        <v>56</v>
      </c>
      <c r="FQ30">
        <f>SUMIFS(DataRegularSeason20242025!$AA$3:$AA$1315,DataRegularSeason20242025!$B$3:$B$1315, "&lt;=" &amp; FQ$1, DataRegularSeason20242025!$D$3:$D$1315, $A30)+SUMIFS(DataRegularSeason20242025!$AB$3:$AB$1315,DataRegularSeason20242025!$B$3:$B$1315, "&lt;=" &amp; FQ$1, DataRegularSeason20242025!$E$3:$E$1315, $A30)</f>
        <v>56</v>
      </c>
      <c r="FR30">
        <f>SUMIFS(DataRegularSeason20242025!$AA$3:$AA$1315,DataRegularSeason20242025!$B$3:$B$1315, "&lt;=" &amp; FR$1, DataRegularSeason20242025!$D$3:$D$1315, $A30)+SUMIFS(DataRegularSeason20242025!$AB$3:$AB$1315,DataRegularSeason20242025!$B$3:$B$1315, "&lt;=" &amp; FR$1, DataRegularSeason20242025!$E$3:$E$1315, $A30)</f>
        <v>56</v>
      </c>
      <c r="FS30">
        <f>SUMIFS(DataRegularSeason20242025!$AA$3:$AA$1315,DataRegularSeason20242025!$B$3:$B$1315, "&lt;=" &amp; FS$1, DataRegularSeason20242025!$D$3:$D$1315, $A30)+SUMIFS(DataRegularSeason20242025!$AB$3:$AB$1315,DataRegularSeason20242025!$B$3:$B$1315, "&lt;=" &amp; FS$1, DataRegularSeason20242025!$E$3:$E$1315, $A30)</f>
        <v>56</v>
      </c>
      <c r="FT30">
        <f>SUMIFS(DataRegularSeason20242025!$AA$3:$AA$1315,DataRegularSeason20242025!$B$3:$B$1315, "&lt;=" &amp; FT$1, DataRegularSeason20242025!$D$3:$D$1315, $A30)+SUMIFS(DataRegularSeason20242025!$AB$3:$AB$1315,DataRegularSeason20242025!$B$3:$B$1315, "&lt;=" &amp; FT$1, DataRegularSeason20242025!$E$3:$E$1315, $A30)</f>
        <v>56</v>
      </c>
      <c r="FU30">
        <f>SUMIFS(DataRegularSeason20242025!$AA$3:$AA$1315,DataRegularSeason20242025!$B$3:$B$1315, "&lt;=" &amp; FU$1, DataRegularSeason20242025!$D$3:$D$1315, $A30)+SUMIFS(DataRegularSeason20242025!$AB$3:$AB$1315,DataRegularSeason20242025!$B$3:$B$1315, "&lt;=" &amp; FU$1, DataRegularSeason20242025!$E$3:$E$1315, $A30)</f>
        <v>56</v>
      </c>
      <c r="FV30">
        <f>SUMIFS(DataRegularSeason20242025!$AA$3:$AA$1315,DataRegularSeason20242025!$B$3:$B$1315, "&lt;=" &amp; FV$1, DataRegularSeason20242025!$D$3:$D$1315, $A30)+SUMIFS(DataRegularSeason20242025!$AB$3:$AB$1315,DataRegularSeason20242025!$B$3:$B$1315, "&lt;=" &amp; FV$1, DataRegularSeason20242025!$E$3:$E$1315, $A30)</f>
        <v>56</v>
      </c>
      <c r="FW30">
        <f>SUMIFS(DataRegularSeason20242025!$AA$3:$AA$1315,DataRegularSeason20242025!$B$3:$B$1315, "&lt;=" &amp; FW$1, DataRegularSeason20242025!$D$3:$D$1315, $A30)+SUMIFS(DataRegularSeason20242025!$AB$3:$AB$1315,DataRegularSeason20242025!$B$3:$B$1315, "&lt;=" &amp; FW$1, DataRegularSeason20242025!$E$3:$E$1315, $A30)</f>
        <v>56</v>
      </c>
      <c r="FX30">
        <f>SUMIFS(DataRegularSeason20242025!$AA$3:$AA$1315,DataRegularSeason20242025!$B$3:$B$1315, "&lt;=" &amp; FX$1, DataRegularSeason20242025!$D$3:$D$1315, $A30)+SUMIFS(DataRegularSeason20242025!$AB$3:$AB$1315,DataRegularSeason20242025!$B$3:$B$1315, "&lt;=" &amp; FX$1, DataRegularSeason20242025!$E$3:$E$1315, $A30)</f>
        <v>56</v>
      </c>
      <c r="FY30">
        <f>SUMIFS(DataRegularSeason20242025!$AA$3:$AA$1315,DataRegularSeason20242025!$B$3:$B$1315, "&lt;=" &amp; FY$1, DataRegularSeason20242025!$D$3:$D$1315, $A30)+SUMIFS(DataRegularSeason20242025!$AB$3:$AB$1315,DataRegularSeason20242025!$B$3:$B$1315, "&lt;=" &amp; FY$1, DataRegularSeason20242025!$E$3:$E$1315, $A30)</f>
        <v>56</v>
      </c>
      <c r="FZ30">
        <f>SUMIFS(DataRegularSeason20242025!$AA$3:$AA$1315,DataRegularSeason20242025!$B$3:$B$1315, "&lt;=" &amp; FZ$1, DataRegularSeason20242025!$D$3:$D$1315, $A30)+SUMIFS(DataRegularSeason20242025!$AB$3:$AB$1315,DataRegularSeason20242025!$B$3:$B$1315, "&lt;=" &amp; FZ$1, DataRegularSeason20242025!$E$3:$E$1315, $A30)</f>
        <v>56</v>
      </c>
      <c r="GA30">
        <f>SUMIFS(DataRegularSeason20242025!$AA$3:$AA$1315,DataRegularSeason20242025!$B$3:$B$1315, "&lt;=" &amp; GA$1, DataRegularSeason20242025!$D$3:$D$1315, $A30)+SUMIFS(DataRegularSeason20242025!$AB$3:$AB$1315,DataRegularSeason20242025!$B$3:$B$1315, "&lt;=" &amp; GA$1, DataRegularSeason20242025!$E$3:$E$1315, $A30)</f>
        <v>56</v>
      </c>
      <c r="GB30">
        <f>SUMIFS(DataRegularSeason20242025!$AA$3:$AA$1315,DataRegularSeason20242025!$B$3:$B$1315, "&lt;=" &amp; GB$1, DataRegularSeason20242025!$D$3:$D$1315, $A30)+SUMIFS(DataRegularSeason20242025!$AB$3:$AB$1315,DataRegularSeason20242025!$B$3:$B$1315, "&lt;=" &amp; GB$1, DataRegularSeason20242025!$E$3:$E$1315, $A30)</f>
        <v>56</v>
      </c>
      <c r="GC30">
        <f>SUMIFS(DataRegularSeason20242025!$AA$3:$AA$1315,DataRegularSeason20242025!$B$3:$B$1315, "&lt;=" &amp; GC$1, DataRegularSeason20242025!$D$3:$D$1315, $A30)+SUMIFS(DataRegularSeason20242025!$AB$3:$AB$1315,DataRegularSeason20242025!$B$3:$B$1315, "&lt;=" &amp; GC$1, DataRegularSeason20242025!$E$3:$E$1315, $A30)</f>
        <v>56</v>
      </c>
      <c r="GD30">
        <f>SUMIFS(DataRegularSeason20242025!$AA$3:$AA$1315,DataRegularSeason20242025!$B$3:$B$1315, "&lt;=" &amp; GD$1, DataRegularSeason20242025!$D$3:$D$1315, $A30)+SUMIFS(DataRegularSeason20242025!$AB$3:$AB$1315,DataRegularSeason20242025!$B$3:$B$1315, "&lt;=" &amp; GD$1, DataRegularSeason20242025!$E$3:$E$1315, $A30)</f>
        <v>56</v>
      </c>
      <c r="GE30">
        <f>SUMIFS(DataRegularSeason20242025!$AA$3:$AA$1315,DataRegularSeason20242025!$B$3:$B$1315, "&lt;=" &amp; GE$1, DataRegularSeason20242025!$D$3:$D$1315, $A30)+SUMIFS(DataRegularSeason20242025!$AB$3:$AB$1315,DataRegularSeason20242025!$B$3:$B$1315, "&lt;=" &amp; GE$1, DataRegularSeason20242025!$E$3:$E$1315, $A30)</f>
        <v>56</v>
      </c>
      <c r="GF30">
        <f>SUMIFS(DataRegularSeason20242025!$AA$3:$AA$1315,DataRegularSeason20242025!$B$3:$B$1315, "&lt;=" &amp; GF$1, DataRegularSeason20242025!$D$3:$D$1315, $A30)+SUMIFS(DataRegularSeason20242025!$AB$3:$AB$1315,DataRegularSeason20242025!$B$3:$B$1315, "&lt;=" &amp; GF$1, DataRegularSeason20242025!$E$3:$E$1315, $A30)</f>
        <v>56</v>
      </c>
      <c r="GG30">
        <f>SUMIFS(DataRegularSeason20242025!$AA$3:$AA$1315,DataRegularSeason20242025!$B$3:$B$1315, "&lt;=" &amp; GG$1, DataRegularSeason20242025!$D$3:$D$1315, $A30)+SUMIFS(DataRegularSeason20242025!$AB$3:$AB$1315,DataRegularSeason20242025!$B$3:$B$1315, "&lt;=" &amp; GG$1, DataRegularSeason20242025!$E$3:$E$1315, $A30)</f>
        <v>56</v>
      </c>
      <c r="GH30">
        <f>SUMIFS(DataRegularSeason20242025!$AA$3:$AA$1315,DataRegularSeason20242025!$B$3:$B$1315, "&lt;=" &amp; GH$1, DataRegularSeason20242025!$D$3:$D$1315, $A30)+SUMIFS(DataRegularSeason20242025!$AB$3:$AB$1315,DataRegularSeason20242025!$B$3:$B$1315, "&lt;=" &amp; GH$1, DataRegularSeason20242025!$E$3:$E$1315, $A30)</f>
        <v>56</v>
      </c>
      <c r="GI30">
        <f>SUMIFS(DataRegularSeason20242025!$AA$3:$AA$1315,DataRegularSeason20242025!$B$3:$B$1315, "&lt;=" &amp; GI$1, DataRegularSeason20242025!$D$3:$D$1315, $A30)+SUMIFS(DataRegularSeason20242025!$AB$3:$AB$1315,DataRegularSeason20242025!$B$3:$B$1315, "&lt;=" &amp; GI$1, DataRegularSeason20242025!$E$3:$E$1315, $A30)</f>
        <v>56</v>
      </c>
      <c r="GJ30">
        <f>SUMIFS(DataRegularSeason20242025!$AA$3:$AA$1315,DataRegularSeason20242025!$B$3:$B$1315, "&lt;=" &amp; GJ$1, DataRegularSeason20242025!$D$3:$D$1315, $A30)+SUMIFS(DataRegularSeason20242025!$AB$3:$AB$1315,DataRegularSeason20242025!$B$3:$B$1315, "&lt;=" &amp; GJ$1, DataRegularSeason20242025!$E$3:$E$1315, $A30)</f>
        <v>56</v>
      </c>
      <c r="GK30">
        <f>SUMIFS(DataRegularSeason20242025!$AA$3:$AA$1315,DataRegularSeason20242025!$B$3:$B$1315, "&lt;=" &amp; GK$1, DataRegularSeason20242025!$D$3:$D$1315, $A30)+SUMIFS(DataRegularSeason20242025!$AB$3:$AB$1315,DataRegularSeason20242025!$B$3:$B$1315, "&lt;=" &amp; GK$1, DataRegularSeason20242025!$E$3:$E$1315, $A30)</f>
        <v>56</v>
      </c>
      <c r="GL30">
        <f>SUMIFS(DataRegularSeason20242025!$AA$3:$AA$1315,DataRegularSeason20242025!$B$3:$B$1315, "&lt;=" &amp; GL$1, DataRegularSeason20242025!$D$3:$D$1315, $A30)+SUMIFS(DataRegularSeason20242025!$AB$3:$AB$1315,DataRegularSeason20242025!$B$3:$B$1315, "&lt;=" &amp; GL$1, DataRegularSeason20242025!$E$3:$E$1315, $A30)</f>
        <v>56</v>
      </c>
      <c r="GM30">
        <f>SUMIFS(DataRegularSeason20242025!$AA$3:$AA$1315,DataRegularSeason20242025!$B$3:$B$1315, "&lt;=" &amp; GM$1, DataRegularSeason20242025!$D$3:$D$1315, $A30)+SUMIFS(DataRegularSeason20242025!$AB$3:$AB$1315,DataRegularSeason20242025!$B$3:$B$1315, "&lt;=" &amp; GM$1, DataRegularSeason20242025!$E$3:$E$1315, $A30)</f>
        <v>56</v>
      </c>
      <c r="GN30">
        <f>SUMIFS(DataRegularSeason20242025!$AA$3:$AA$1315,DataRegularSeason20242025!$B$3:$B$1315, "&lt;=" &amp; GN$1, DataRegularSeason20242025!$D$3:$D$1315, $A30)+SUMIFS(DataRegularSeason20242025!$AB$3:$AB$1315,DataRegularSeason20242025!$B$3:$B$1315, "&lt;=" &amp; GN$1, DataRegularSeason20242025!$E$3:$E$1315, $A30)</f>
        <v>56</v>
      </c>
      <c r="GO30">
        <f>SUMIFS(DataRegularSeason20242025!$AA$3:$AA$1315,DataRegularSeason20242025!$B$3:$B$1315, "&lt;=" &amp; GO$1, DataRegularSeason20242025!$D$3:$D$1315, $A30)+SUMIFS(DataRegularSeason20242025!$AB$3:$AB$1315,DataRegularSeason20242025!$B$3:$B$1315, "&lt;=" &amp; GO$1, DataRegularSeason20242025!$E$3:$E$1315, $A30)</f>
        <v>56</v>
      </c>
      <c r="GP30">
        <f>SUMIFS(DataRegularSeason20242025!$AA$3:$AA$1315,DataRegularSeason20242025!$B$3:$B$1315, "&lt;=" &amp; GP$1, DataRegularSeason20242025!$D$3:$D$1315, $A30)+SUMIFS(DataRegularSeason20242025!$AB$3:$AB$1315,DataRegularSeason20242025!$B$3:$B$1315, "&lt;=" &amp; GP$1, DataRegularSeason20242025!$E$3:$E$1315, $A30)</f>
        <v>56</v>
      </c>
      <c r="GQ30">
        <f>SUMIFS(DataRegularSeason20242025!$AA$3:$AA$1315,DataRegularSeason20242025!$B$3:$B$1315, "&lt;=" &amp; GQ$1, DataRegularSeason20242025!$D$3:$D$1315, $A30)+SUMIFS(DataRegularSeason20242025!$AB$3:$AB$1315,DataRegularSeason20242025!$B$3:$B$1315, "&lt;=" &amp; GQ$1, DataRegularSeason20242025!$E$3:$E$1315, $A30)</f>
        <v>56</v>
      </c>
      <c r="GR30">
        <f>SUMIFS(DataRegularSeason20242025!$AA$3:$AA$1315,DataRegularSeason20242025!$B$3:$B$1315, "&lt;=" &amp; GR$1, DataRegularSeason20242025!$D$3:$D$1315, $A30)+SUMIFS(DataRegularSeason20242025!$AB$3:$AB$1315,DataRegularSeason20242025!$B$3:$B$1315, "&lt;=" &amp; GR$1, DataRegularSeason20242025!$E$3:$E$1315, $A30)</f>
        <v>56</v>
      </c>
      <c r="GS30">
        <f>SUMIFS(DataRegularSeason20242025!$AA$3:$AA$1315,DataRegularSeason20242025!$B$3:$B$1315, "&lt;=" &amp; GS$1, DataRegularSeason20242025!$D$3:$D$1315, $A30)+SUMIFS(DataRegularSeason20242025!$AB$3:$AB$1315,DataRegularSeason20242025!$B$3:$B$1315, "&lt;=" &amp; GS$1, DataRegularSeason20242025!$E$3:$E$1315, $A30)</f>
        <v>56</v>
      </c>
      <c r="GT30">
        <f>SUMIFS(DataRegularSeason20242025!$AA$3:$AA$1315,DataRegularSeason20242025!$B$3:$B$1315, "&lt;=" &amp; GT$1, DataRegularSeason20242025!$D$3:$D$1315, $A30)+SUMIFS(DataRegularSeason20242025!$AB$3:$AB$1315,DataRegularSeason20242025!$B$3:$B$1315, "&lt;=" &amp; GT$1, DataRegularSeason20242025!$E$3:$E$1315, $A30)</f>
        <v>56</v>
      </c>
      <c r="GU30">
        <f>SUMIFS(DataRegularSeason20242025!$AA$3:$AA$1315,DataRegularSeason20242025!$B$3:$B$1315, "&lt;=" &amp; GU$1, DataRegularSeason20242025!$D$3:$D$1315, $A30)+SUMIFS(DataRegularSeason20242025!$AB$3:$AB$1315,DataRegularSeason20242025!$B$3:$B$1315, "&lt;=" &amp; GU$1, DataRegularSeason20242025!$E$3:$E$1315, $A30)</f>
        <v>56</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49</v>
      </c>
      <c r="DT31">
        <f>SUMIFS(DataRegularSeason20242025!$AA$3:$AA$1315,DataRegularSeason20242025!$B$3:$B$1315, "&lt;=" &amp; DT$1, DataRegularSeason20242025!$D$3:$D$1315, $A31)+SUMIFS(DataRegularSeason20242025!$AB$3:$AB$1315,DataRegularSeason20242025!$B$3:$B$1315, "&lt;=" &amp; DT$1, DataRegularSeason20242025!$E$3:$E$1315, $A31)</f>
        <v>49</v>
      </c>
      <c r="DU31">
        <f>SUMIFS(DataRegularSeason20242025!$AA$3:$AA$1315,DataRegularSeason20242025!$B$3:$B$1315, "&lt;=" &amp; DU$1, DataRegularSeason20242025!$D$3:$D$1315, $A31)+SUMIFS(DataRegularSeason20242025!$AB$3:$AB$1315,DataRegularSeason20242025!$B$3:$B$1315, "&lt;=" &amp; DU$1, DataRegularSeason20242025!$E$3:$E$1315, $A31)</f>
        <v>49</v>
      </c>
      <c r="DV31">
        <f>SUMIFS(DataRegularSeason20242025!$AA$3:$AA$1315,DataRegularSeason20242025!$B$3:$B$1315, "&lt;=" &amp; DV$1, DataRegularSeason20242025!$D$3:$D$1315, $A31)+SUMIFS(DataRegularSeason20242025!$AB$3:$AB$1315,DataRegularSeason20242025!$B$3:$B$1315, "&lt;=" &amp; DV$1, DataRegularSeason20242025!$E$3:$E$1315, $A31)</f>
        <v>49</v>
      </c>
      <c r="DW31">
        <f>SUMIFS(DataRegularSeason20242025!$AA$3:$AA$1315,DataRegularSeason20242025!$B$3:$B$1315, "&lt;=" &amp; DW$1, DataRegularSeason20242025!$D$3:$D$1315, $A31)+SUMIFS(DataRegularSeason20242025!$AB$3:$AB$1315,DataRegularSeason20242025!$B$3:$B$1315, "&lt;=" &amp; DW$1, DataRegularSeason20242025!$E$3:$E$1315, $A31)</f>
        <v>49</v>
      </c>
      <c r="DX31">
        <f>SUMIFS(DataRegularSeason20242025!$AA$3:$AA$1315,DataRegularSeason20242025!$B$3:$B$1315, "&lt;=" &amp; DX$1, DataRegularSeason20242025!$D$3:$D$1315, $A31)+SUMIFS(DataRegularSeason20242025!$AB$3:$AB$1315,DataRegularSeason20242025!$B$3:$B$1315, "&lt;=" &amp; DX$1, DataRegularSeason20242025!$E$3:$E$1315, $A31)</f>
        <v>49</v>
      </c>
      <c r="DY31">
        <f>SUMIFS(DataRegularSeason20242025!$AA$3:$AA$1315,DataRegularSeason20242025!$B$3:$B$1315, "&lt;=" &amp; DY$1, DataRegularSeason20242025!$D$3:$D$1315, $A31)+SUMIFS(DataRegularSeason20242025!$AB$3:$AB$1315,DataRegularSeason20242025!$B$3:$B$1315, "&lt;=" &amp; DY$1, DataRegularSeason20242025!$E$3:$E$1315, $A31)</f>
        <v>49</v>
      </c>
      <c r="DZ31">
        <f>SUMIFS(DataRegularSeason20242025!$AA$3:$AA$1315,DataRegularSeason20242025!$B$3:$B$1315, "&lt;=" &amp; DZ$1, DataRegularSeason20242025!$D$3:$D$1315, $A31)+SUMIFS(DataRegularSeason20242025!$AB$3:$AB$1315,DataRegularSeason20242025!$B$3:$B$1315, "&lt;=" &amp; DZ$1, DataRegularSeason20242025!$E$3:$E$1315, $A31)</f>
        <v>49</v>
      </c>
      <c r="EA31">
        <f>SUMIFS(DataRegularSeason20242025!$AA$3:$AA$1315,DataRegularSeason20242025!$B$3:$B$1315, "&lt;=" &amp; EA$1, DataRegularSeason20242025!$D$3:$D$1315, $A31)+SUMIFS(DataRegularSeason20242025!$AB$3:$AB$1315,DataRegularSeason20242025!$B$3:$B$1315, "&lt;=" &amp; EA$1, DataRegularSeason20242025!$E$3:$E$1315, $A31)</f>
        <v>49</v>
      </c>
      <c r="EB31">
        <f>SUMIFS(DataRegularSeason20242025!$AA$3:$AA$1315,DataRegularSeason20242025!$B$3:$B$1315, "&lt;=" &amp; EB$1, DataRegularSeason20242025!$D$3:$D$1315, $A31)+SUMIFS(DataRegularSeason20242025!$AB$3:$AB$1315,DataRegularSeason20242025!$B$3:$B$1315, "&lt;=" &amp; EB$1, DataRegularSeason20242025!$E$3:$E$1315, $A31)</f>
        <v>49</v>
      </c>
      <c r="EC31">
        <f>SUMIFS(DataRegularSeason20242025!$AA$3:$AA$1315,DataRegularSeason20242025!$B$3:$B$1315, "&lt;=" &amp; EC$1, DataRegularSeason20242025!$D$3:$D$1315, $A31)+SUMIFS(DataRegularSeason20242025!$AB$3:$AB$1315,DataRegularSeason20242025!$B$3:$B$1315, "&lt;=" &amp; EC$1, DataRegularSeason20242025!$E$3:$E$1315, $A31)</f>
        <v>49</v>
      </c>
      <c r="ED31">
        <f>SUMIFS(DataRegularSeason20242025!$AA$3:$AA$1315,DataRegularSeason20242025!$B$3:$B$1315, "&lt;=" &amp; ED$1, DataRegularSeason20242025!$D$3:$D$1315, $A31)+SUMIFS(DataRegularSeason20242025!$AB$3:$AB$1315,DataRegularSeason20242025!$B$3:$B$1315, "&lt;=" &amp; ED$1, DataRegularSeason20242025!$E$3:$E$1315, $A31)</f>
        <v>49</v>
      </c>
      <c r="EE31">
        <f>SUMIFS(DataRegularSeason20242025!$AA$3:$AA$1315,DataRegularSeason20242025!$B$3:$B$1315, "&lt;=" &amp; EE$1, DataRegularSeason20242025!$D$3:$D$1315, $A31)+SUMIFS(DataRegularSeason20242025!$AB$3:$AB$1315,DataRegularSeason20242025!$B$3:$B$1315, "&lt;=" &amp; EE$1, DataRegularSeason20242025!$E$3:$E$1315, $A31)</f>
        <v>49</v>
      </c>
      <c r="EF31">
        <f>SUMIFS(DataRegularSeason20242025!$AA$3:$AA$1315,DataRegularSeason20242025!$B$3:$B$1315, "&lt;=" &amp; EF$1, DataRegularSeason20242025!$D$3:$D$1315, $A31)+SUMIFS(DataRegularSeason20242025!$AB$3:$AB$1315,DataRegularSeason20242025!$B$3:$B$1315, "&lt;=" &amp; EF$1, DataRegularSeason20242025!$E$3:$E$1315, $A31)</f>
        <v>49</v>
      </c>
      <c r="EG31">
        <f>SUMIFS(DataRegularSeason20242025!$AA$3:$AA$1315,DataRegularSeason20242025!$B$3:$B$1315, "&lt;=" &amp; EG$1, DataRegularSeason20242025!$D$3:$D$1315, $A31)+SUMIFS(DataRegularSeason20242025!$AB$3:$AB$1315,DataRegularSeason20242025!$B$3:$B$1315, "&lt;=" &amp; EG$1, DataRegularSeason20242025!$E$3:$E$1315, $A31)</f>
        <v>49</v>
      </c>
      <c r="EH31">
        <f>SUMIFS(DataRegularSeason20242025!$AA$3:$AA$1315,DataRegularSeason20242025!$B$3:$B$1315, "&lt;=" &amp; EH$1, DataRegularSeason20242025!$D$3:$D$1315, $A31)+SUMIFS(DataRegularSeason20242025!$AB$3:$AB$1315,DataRegularSeason20242025!$B$3:$B$1315, "&lt;=" &amp; EH$1, DataRegularSeason20242025!$E$3:$E$1315, $A31)</f>
        <v>49</v>
      </c>
      <c r="EI31">
        <f>SUMIFS(DataRegularSeason20242025!$AA$3:$AA$1315,DataRegularSeason20242025!$B$3:$B$1315, "&lt;=" &amp; EI$1, DataRegularSeason20242025!$D$3:$D$1315, $A31)+SUMIFS(DataRegularSeason20242025!$AB$3:$AB$1315,DataRegularSeason20242025!$B$3:$B$1315, "&lt;=" &amp; EI$1, DataRegularSeason20242025!$E$3:$E$1315, $A31)</f>
        <v>49</v>
      </c>
      <c r="EJ31">
        <f>SUMIFS(DataRegularSeason20242025!$AA$3:$AA$1315,DataRegularSeason20242025!$B$3:$B$1315, "&lt;=" &amp; EJ$1, DataRegularSeason20242025!$D$3:$D$1315, $A31)+SUMIFS(DataRegularSeason20242025!$AB$3:$AB$1315,DataRegularSeason20242025!$B$3:$B$1315, "&lt;=" &amp; EJ$1, DataRegularSeason20242025!$E$3:$E$1315, $A31)</f>
        <v>49</v>
      </c>
      <c r="EK31">
        <f>SUMIFS(DataRegularSeason20242025!$AA$3:$AA$1315,DataRegularSeason20242025!$B$3:$B$1315, "&lt;=" &amp; EK$1, DataRegularSeason20242025!$D$3:$D$1315, $A31)+SUMIFS(DataRegularSeason20242025!$AB$3:$AB$1315,DataRegularSeason20242025!$B$3:$B$1315, "&lt;=" &amp; EK$1, DataRegularSeason20242025!$E$3:$E$1315, $A31)</f>
        <v>49</v>
      </c>
      <c r="EL31">
        <f>SUMIFS(DataRegularSeason20242025!$AA$3:$AA$1315,DataRegularSeason20242025!$B$3:$B$1315, "&lt;=" &amp; EL$1, DataRegularSeason20242025!$D$3:$D$1315, $A31)+SUMIFS(DataRegularSeason20242025!$AB$3:$AB$1315,DataRegularSeason20242025!$B$3:$B$1315, "&lt;=" &amp; EL$1, DataRegularSeason20242025!$E$3:$E$1315, $A31)</f>
        <v>49</v>
      </c>
      <c r="EM31">
        <f>SUMIFS(DataRegularSeason20242025!$AA$3:$AA$1315,DataRegularSeason20242025!$B$3:$B$1315, "&lt;=" &amp; EM$1, DataRegularSeason20242025!$D$3:$D$1315, $A31)+SUMIFS(DataRegularSeason20242025!$AB$3:$AB$1315,DataRegularSeason20242025!$B$3:$B$1315, "&lt;=" &amp; EM$1, DataRegularSeason20242025!$E$3:$E$1315, $A31)</f>
        <v>49</v>
      </c>
      <c r="EN31">
        <f>SUMIFS(DataRegularSeason20242025!$AA$3:$AA$1315,DataRegularSeason20242025!$B$3:$B$1315, "&lt;=" &amp; EN$1, DataRegularSeason20242025!$D$3:$D$1315, $A31)+SUMIFS(DataRegularSeason20242025!$AB$3:$AB$1315,DataRegularSeason20242025!$B$3:$B$1315, "&lt;=" &amp; EN$1, DataRegularSeason20242025!$E$3:$E$1315, $A31)</f>
        <v>49</v>
      </c>
      <c r="EO31">
        <f>SUMIFS(DataRegularSeason20242025!$AA$3:$AA$1315,DataRegularSeason20242025!$B$3:$B$1315, "&lt;=" &amp; EO$1, DataRegularSeason20242025!$D$3:$D$1315, $A31)+SUMIFS(DataRegularSeason20242025!$AB$3:$AB$1315,DataRegularSeason20242025!$B$3:$B$1315, "&lt;=" &amp; EO$1, DataRegularSeason20242025!$E$3:$E$1315, $A31)</f>
        <v>49</v>
      </c>
      <c r="EP31">
        <f>SUMIFS(DataRegularSeason20242025!$AA$3:$AA$1315,DataRegularSeason20242025!$B$3:$B$1315, "&lt;=" &amp; EP$1, DataRegularSeason20242025!$D$3:$D$1315, $A31)+SUMIFS(DataRegularSeason20242025!$AB$3:$AB$1315,DataRegularSeason20242025!$B$3:$B$1315, "&lt;=" &amp; EP$1, DataRegularSeason20242025!$E$3:$E$1315, $A31)</f>
        <v>49</v>
      </c>
      <c r="EQ31">
        <f>SUMIFS(DataRegularSeason20242025!$AA$3:$AA$1315,DataRegularSeason20242025!$B$3:$B$1315, "&lt;=" &amp; EQ$1, DataRegularSeason20242025!$D$3:$D$1315, $A31)+SUMIFS(DataRegularSeason20242025!$AB$3:$AB$1315,DataRegularSeason20242025!$B$3:$B$1315, "&lt;=" &amp; EQ$1, DataRegularSeason20242025!$E$3:$E$1315, $A31)</f>
        <v>49</v>
      </c>
      <c r="ER31">
        <f>SUMIFS(DataRegularSeason20242025!$AA$3:$AA$1315,DataRegularSeason20242025!$B$3:$B$1315, "&lt;=" &amp; ER$1, DataRegularSeason20242025!$D$3:$D$1315, $A31)+SUMIFS(DataRegularSeason20242025!$AB$3:$AB$1315,DataRegularSeason20242025!$B$3:$B$1315, "&lt;=" &amp; ER$1, DataRegularSeason20242025!$E$3:$E$1315, $A31)</f>
        <v>49</v>
      </c>
      <c r="ES31">
        <f>SUMIFS(DataRegularSeason20242025!$AA$3:$AA$1315,DataRegularSeason20242025!$B$3:$B$1315, "&lt;=" &amp; ES$1, DataRegularSeason20242025!$D$3:$D$1315, $A31)+SUMIFS(DataRegularSeason20242025!$AB$3:$AB$1315,DataRegularSeason20242025!$B$3:$B$1315, "&lt;=" &amp; ES$1, DataRegularSeason20242025!$E$3:$E$1315, $A31)</f>
        <v>49</v>
      </c>
      <c r="ET31">
        <f>SUMIFS(DataRegularSeason20242025!$AA$3:$AA$1315,DataRegularSeason20242025!$B$3:$B$1315, "&lt;=" &amp; ET$1, DataRegularSeason20242025!$D$3:$D$1315, $A31)+SUMIFS(DataRegularSeason20242025!$AB$3:$AB$1315,DataRegularSeason20242025!$B$3:$B$1315, "&lt;=" &amp; ET$1, DataRegularSeason20242025!$E$3:$E$1315, $A31)</f>
        <v>49</v>
      </c>
      <c r="EU31">
        <f>SUMIFS(DataRegularSeason20242025!$AA$3:$AA$1315,DataRegularSeason20242025!$B$3:$B$1315, "&lt;=" &amp; EU$1, DataRegularSeason20242025!$D$3:$D$1315, $A31)+SUMIFS(DataRegularSeason20242025!$AB$3:$AB$1315,DataRegularSeason20242025!$B$3:$B$1315, "&lt;=" &amp; EU$1, DataRegularSeason20242025!$E$3:$E$1315, $A31)</f>
        <v>49</v>
      </c>
      <c r="EV31">
        <f>SUMIFS(DataRegularSeason20242025!$AA$3:$AA$1315,DataRegularSeason20242025!$B$3:$B$1315, "&lt;=" &amp; EV$1, DataRegularSeason20242025!$D$3:$D$1315, $A31)+SUMIFS(DataRegularSeason20242025!$AB$3:$AB$1315,DataRegularSeason20242025!$B$3:$B$1315, "&lt;=" &amp; EV$1, DataRegularSeason20242025!$E$3:$E$1315, $A31)</f>
        <v>49</v>
      </c>
      <c r="EW31">
        <f>SUMIFS(DataRegularSeason20242025!$AA$3:$AA$1315,DataRegularSeason20242025!$B$3:$B$1315, "&lt;=" &amp; EW$1, DataRegularSeason20242025!$D$3:$D$1315, $A31)+SUMIFS(DataRegularSeason20242025!$AB$3:$AB$1315,DataRegularSeason20242025!$B$3:$B$1315, "&lt;=" &amp; EW$1, DataRegularSeason20242025!$E$3:$E$1315, $A31)</f>
        <v>49</v>
      </c>
      <c r="EX31">
        <f>SUMIFS(DataRegularSeason20242025!$AA$3:$AA$1315,DataRegularSeason20242025!$B$3:$B$1315, "&lt;=" &amp; EX$1, DataRegularSeason20242025!$D$3:$D$1315, $A31)+SUMIFS(DataRegularSeason20242025!$AB$3:$AB$1315,DataRegularSeason20242025!$B$3:$B$1315, "&lt;=" &amp; EX$1, DataRegularSeason20242025!$E$3:$E$1315, $A31)</f>
        <v>49</v>
      </c>
      <c r="EY31">
        <f>SUMIFS(DataRegularSeason20242025!$AA$3:$AA$1315,DataRegularSeason20242025!$B$3:$B$1315, "&lt;=" &amp; EY$1, DataRegularSeason20242025!$D$3:$D$1315, $A31)+SUMIFS(DataRegularSeason20242025!$AB$3:$AB$1315,DataRegularSeason20242025!$B$3:$B$1315, "&lt;=" &amp; EY$1, DataRegularSeason20242025!$E$3:$E$1315, $A31)</f>
        <v>49</v>
      </c>
      <c r="EZ31">
        <f>SUMIFS(DataRegularSeason20242025!$AA$3:$AA$1315,DataRegularSeason20242025!$B$3:$B$1315, "&lt;=" &amp; EZ$1, DataRegularSeason20242025!$D$3:$D$1315, $A31)+SUMIFS(DataRegularSeason20242025!$AB$3:$AB$1315,DataRegularSeason20242025!$B$3:$B$1315, "&lt;=" &amp; EZ$1, DataRegularSeason20242025!$E$3:$E$1315, $A31)</f>
        <v>49</v>
      </c>
      <c r="FA31">
        <f>SUMIFS(DataRegularSeason20242025!$AA$3:$AA$1315,DataRegularSeason20242025!$B$3:$B$1315, "&lt;=" &amp; FA$1, DataRegularSeason20242025!$D$3:$D$1315, $A31)+SUMIFS(DataRegularSeason20242025!$AB$3:$AB$1315,DataRegularSeason20242025!$B$3:$B$1315, "&lt;=" &amp; FA$1, DataRegularSeason20242025!$E$3:$E$1315, $A31)</f>
        <v>49</v>
      </c>
      <c r="FB31">
        <f>SUMIFS(DataRegularSeason20242025!$AA$3:$AA$1315,DataRegularSeason20242025!$B$3:$B$1315, "&lt;=" &amp; FB$1, DataRegularSeason20242025!$D$3:$D$1315, $A31)+SUMIFS(DataRegularSeason20242025!$AB$3:$AB$1315,DataRegularSeason20242025!$B$3:$B$1315, "&lt;=" &amp; FB$1, DataRegularSeason20242025!$E$3:$E$1315, $A31)</f>
        <v>49</v>
      </c>
      <c r="FC31">
        <f>SUMIFS(DataRegularSeason20242025!$AA$3:$AA$1315,DataRegularSeason20242025!$B$3:$B$1315, "&lt;=" &amp; FC$1, DataRegularSeason20242025!$D$3:$D$1315, $A31)+SUMIFS(DataRegularSeason20242025!$AB$3:$AB$1315,DataRegularSeason20242025!$B$3:$B$1315, "&lt;=" &amp; FC$1, DataRegularSeason20242025!$E$3:$E$1315, $A31)</f>
        <v>49</v>
      </c>
      <c r="FD31">
        <f>SUMIFS(DataRegularSeason20242025!$AA$3:$AA$1315,DataRegularSeason20242025!$B$3:$B$1315, "&lt;=" &amp; FD$1, DataRegularSeason20242025!$D$3:$D$1315, $A31)+SUMIFS(DataRegularSeason20242025!$AB$3:$AB$1315,DataRegularSeason20242025!$B$3:$B$1315, "&lt;=" &amp; FD$1, DataRegularSeason20242025!$E$3:$E$1315, $A31)</f>
        <v>49</v>
      </c>
      <c r="FE31">
        <f>SUMIFS(DataRegularSeason20242025!$AA$3:$AA$1315,DataRegularSeason20242025!$B$3:$B$1315, "&lt;=" &amp; FE$1, DataRegularSeason20242025!$D$3:$D$1315, $A31)+SUMIFS(DataRegularSeason20242025!$AB$3:$AB$1315,DataRegularSeason20242025!$B$3:$B$1315, "&lt;=" &amp; FE$1, DataRegularSeason20242025!$E$3:$E$1315, $A31)</f>
        <v>49</v>
      </c>
      <c r="FF31">
        <f>SUMIFS(DataRegularSeason20242025!$AA$3:$AA$1315,DataRegularSeason20242025!$B$3:$B$1315, "&lt;=" &amp; FF$1, DataRegularSeason20242025!$D$3:$D$1315, $A31)+SUMIFS(DataRegularSeason20242025!$AB$3:$AB$1315,DataRegularSeason20242025!$B$3:$B$1315, "&lt;=" &amp; FF$1, DataRegularSeason20242025!$E$3:$E$1315, $A31)</f>
        <v>49</v>
      </c>
      <c r="FG31">
        <f>SUMIFS(DataRegularSeason20242025!$AA$3:$AA$1315,DataRegularSeason20242025!$B$3:$B$1315, "&lt;=" &amp; FG$1, DataRegularSeason20242025!$D$3:$D$1315, $A31)+SUMIFS(DataRegularSeason20242025!$AB$3:$AB$1315,DataRegularSeason20242025!$B$3:$B$1315, "&lt;=" &amp; FG$1, DataRegularSeason20242025!$E$3:$E$1315, $A31)</f>
        <v>49</v>
      </c>
      <c r="FH31">
        <f>SUMIFS(DataRegularSeason20242025!$AA$3:$AA$1315,DataRegularSeason20242025!$B$3:$B$1315, "&lt;=" &amp; FH$1, DataRegularSeason20242025!$D$3:$D$1315, $A31)+SUMIFS(DataRegularSeason20242025!$AB$3:$AB$1315,DataRegularSeason20242025!$B$3:$B$1315, "&lt;=" &amp; FH$1, DataRegularSeason20242025!$E$3:$E$1315, $A31)</f>
        <v>49</v>
      </c>
      <c r="FI31">
        <f>SUMIFS(DataRegularSeason20242025!$AA$3:$AA$1315,DataRegularSeason20242025!$B$3:$B$1315, "&lt;=" &amp; FI$1, DataRegularSeason20242025!$D$3:$D$1315, $A31)+SUMIFS(DataRegularSeason20242025!$AB$3:$AB$1315,DataRegularSeason20242025!$B$3:$B$1315, "&lt;=" &amp; FI$1, DataRegularSeason20242025!$E$3:$E$1315, $A31)</f>
        <v>49</v>
      </c>
      <c r="FJ31">
        <f>SUMIFS(DataRegularSeason20242025!$AA$3:$AA$1315,DataRegularSeason20242025!$B$3:$B$1315, "&lt;=" &amp; FJ$1, DataRegularSeason20242025!$D$3:$D$1315, $A31)+SUMIFS(DataRegularSeason20242025!$AB$3:$AB$1315,DataRegularSeason20242025!$B$3:$B$1315, "&lt;=" &amp; FJ$1, DataRegularSeason20242025!$E$3:$E$1315, $A31)</f>
        <v>49</v>
      </c>
      <c r="FK31">
        <f>SUMIFS(DataRegularSeason20242025!$AA$3:$AA$1315,DataRegularSeason20242025!$B$3:$B$1315, "&lt;=" &amp; FK$1, DataRegularSeason20242025!$D$3:$D$1315, $A31)+SUMIFS(DataRegularSeason20242025!$AB$3:$AB$1315,DataRegularSeason20242025!$B$3:$B$1315, "&lt;=" &amp; FK$1, DataRegularSeason20242025!$E$3:$E$1315, $A31)</f>
        <v>49</v>
      </c>
      <c r="FL31">
        <f>SUMIFS(DataRegularSeason20242025!$AA$3:$AA$1315,DataRegularSeason20242025!$B$3:$B$1315, "&lt;=" &amp; FL$1, DataRegularSeason20242025!$D$3:$D$1315, $A31)+SUMIFS(DataRegularSeason20242025!$AB$3:$AB$1315,DataRegularSeason20242025!$B$3:$B$1315, "&lt;=" &amp; FL$1, DataRegularSeason20242025!$E$3:$E$1315, $A31)</f>
        <v>49</v>
      </c>
      <c r="FM31">
        <f>SUMIFS(DataRegularSeason20242025!$AA$3:$AA$1315,DataRegularSeason20242025!$B$3:$B$1315, "&lt;=" &amp; FM$1, DataRegularSeason20242025!$D$3:$D$1315, $A31)+SUMIFS(DataRegularSeason20242025!$AB$3:$AB$1315,DataRegularSeason20242025!$B$3:$B$1315, "&lt;=" &amp; FM$1, DataRegularSeason20242025!$E$3:$E$1315, $A31)</f>
        <v>49</v>
      </c>
      <c r="FN31">
        <f>SUMIFS(DataRegularSeason20242025!$AA$3:$AA$1315,DataRegularSeason20242025!$B$3:$B$1315, "&lt;=" &amp; FN$1, DataRegularSeason20242025!$D$3:$D$1315, $A31)+SUMIFS(DataRegularSeason20242025!$AB$3:$AB$1315,DataRegularSeason20242025!$B$3:$B$1315, "&lt;=" &amp; FN$1, DataRegularSeason20242025!$E$3:$E$1315, $A31)</f>
        <v>49</v>
      </c>
      <c r="FO31">
        <f>SUMIFS(DataRegularSeason20242025!$AA$3:$AA$1315,DataRegularSeason20242025!$B$3:$B$1315, "&lt;=" &amp; FO$1, DataRegularSeason20242025!$D$3:$D$1315, $A31)+SUMIFS(DataRegularSeason20242025!$AB$3:$AB$1315,DataRegularSeason20242025!$B$3:$B$1315, "&lt;=" &amp; FO$1, DataRegularSeason20242025!$E$3:$E$1315, $A31)</f>
        <v>49</v>
      </c>
      <c r="FP31">
        <f>SUMIFS(DataRegularSeason20242025!$AA$3:$AA$1315,DataRegularSeason20242025!$B$3:$B$1315, "&lt;=" &amp; FP$1, DataRegularSeason20242025!$D$3:$D$1315, $A31)+SUMIFS(DataRegularSeason20242025!$AB$3:$AB$1315,DataRegularSeason20242025!$B$3:$B$1315, "&lt;=" &amp; FP$1, DataRegularSeason20242025!$E$3:$E$1315, $A31)</f>
        <v>49</v>
      </c>
      <c r="FQ31">
        <f>SUMIFS(DataRegularSeason20242025!$AA$3:$AA$1315,DataRegularSeason20242025!$B$3:$B$1315, "&lt;=" &amp; FQ$1, DataRegularSeason20242025!$D$3:$D$1315, $A31)+SUMIFS(DataRegularSeason20242025!$AB$3:$AB$1315,DataRegularSeason20242025!$B$3:$B$1315, "&lt;=" &amp; FQ$1, DataRegularSeason20242025!$E$3:$E$1315, $A31)</f>
        <v>49</v>
      </c>
      <c r="FR31">
        <f>SUMIFS(DataRegularSeason20242025!$AA$3:$AA$1315,DataRegularSeason20242025!$B$3:$B$1315, "&lt;=" &amp; FR$1, DataRegularSeason20242025!$D$3:$D$1315, $A31)+SUMIFS(DataRegularSeason20242025!$AB$3:$AB$1315,DataRegularSeason20242025!$B$3:$B$1315, "&lt;=" &amp; FR$1, DataRegularSeason20242025!$E$3:$E$1315, $A31)</f>
        <v>49</v>
      </c>
      <c r="FS31">
        <f>SUMIFS(DataRegularSeason20242025!$AA$3:$AA$1315,DataRegularSeason20242025!$B$3:$B$1315, "&lt;=" &amp; FS$1, DataRegularSeason20242025!$D$3:$D$1315, $A31)+SUMIFS(DataRegularSeason20242025!$AB$3:$AB$1315,DataRegularSeason20242025!$B$3:$B$1315, "&lt;=" &amp; FS$1, DataRegularSeason20242025!$E$3:$E$1315, $A31)</f>
        <v>49</v>
      </c>
      <c r="FT31">
        <f>SUMIFS(DataRegularSeason20242025!$AA$3:$AA$1315,DataRegularSeason20242025!$B$3:$B$1315, "&lt;=" &amp; FT$1, DataRegularSeason20242025!$D$3:$D$1315, $A31)+SUMIFS(DataRegularSeason20242025!$AB$3:$AB$1315,DataRegularSeason20242025!$B$3:$B$1315, "&lt;=" &amp; FT$1, DataRegularSeason20242025!$E$3:$E$1315, $A31)</f>
        <v>49</v>
      </c>
      <c r="FU31">
        <f>SUMIFS(DataRegularSeason20242025!$AA$3:$AA$1315,DataRegularSeason20242025!$B$3:$B$1315, "&lt;=" &amp; FU$1, DataRegularSeason20242025!$D$3:$D$1315, $A31)+SUMIFS(DataRegularSeason20242025!$AB$3:$AB$1315,DataRegularSeason20242025!$B$3:$B$1315, "&lt;=" &amp; FU$1, DataRegularSeason20242025!$E$3:$E$1315, $A31)</f>
        <v>49</v>
      </c>
      <c r="FV31">
        <f>SUMIFS(DataRegularSeason20242025!$AA$3:$AA$1315,DataRegularSeason20242025!$B$3:$B$1315, "&lt;=" &amp; FV$1, DataRegularSeason20242025!$D$3:$D$1315, $A31)+SUMIFS(DataRegularSeason20242025!$AB$3:$AB$1315,DataRegularSeason20242025!$B$3:$B$1315, "&lt;=" &amp; FV$1, DataRegularSeason20242025!$E$3:$E$1315, $A31)</f>
        <v>49</v>
      </c>
      <c r="FW31">
        <f>SUMIFS(DataRegularSeason20242025!$AA$3:$AA$1315,DataRegularSeason20242025!$B$3:$B$1315, "&lt;=" &amp; FW$1, DataRegularSeason20242025!$D$3:$D$1315, $A31)+SUMIFS(DataRegularSeason20242025!$AB$3:$AB$1315,DataRegularSeason20242025!$B$3:$B$1315, "&lt;=" &amp; FW$1, DataRegularSeason20242025!$E$3:$E$1315, $A31)</f>
        <v>49</v>
      </c>
      <c r="FX31">
        <f>SUMIFS(DataRegularSeason20242025!$AA$3:$AA$1315,DataRegularSeason20242025!$B$3:$B$1315, "&lt;=" &amp; FX$1, DataRegularSeason20242025!$D$3:$D$1315, $A31)+SUMIFS(DataRegularSeason20242025!$AB$3:$AB$1315,DataRegularSeason20242025!$B$3:$B$1315, "&lt;=" &amp; FX$1, DataRegularSeason20242025!$E$3:$E$1315, $A31)</f>
        <v>49</v>
      </c>
      <c r="FY31">
        <f>SUMIFS(DataRegularSeason20242025!$AA$3:$AA$1315,DataRegularSeason20242025!$B$3:$B$1315, "&lt;=" &amp; FY$1, DataRegularSeason20242025!$D$3:$D$1315, $A31)+SUMIFS(DataRegularSeason20242025!$AB$3:$AB$1315,DataRegularSeason20242025!$B$3:$B$1315, "&lt;=" &amp; FY$1, DataRegularSeason20242025!$E$3:$E$1315, $A31)</f>
        <v>49</v>
      </c>
      <c r="FZ31">
        <f>SUMIFS(DataRegularSeason20242025!$AA$3:$AA$1315,DataRegularSeason20242025!$B$3:$B$1315, "&lt;=" &amp; FZ$1, DataRegularSeason20242025!$D$3:$D$1315, $A31)+SUMIFS(DataRegularSeason20242025!$AB$3:$AB$1315,DataRegularSeason20242025!$B$3:$B$1315, "&lt;=" &amp; FZ$1, DataRegularSeason20242025!$E$3:$E$1315, $A31)</f>
        <v>49</v>
      </c>
      <c r="GA31">
        <f>SUMIFS(DataRegularSeason20242025!$AA$3:$AA$1315,DataRegularSeason20242025!$B$3:$B$1315, "&lt;=" &amp; GA$1, DataRegularSeason20242025!$D$3:$D$1315, $A31)+SUMIFS(DataRegularSeason20242025!$AB$3:$AB$1315,DataRegularSeason20242025!$B$3:$B$1315, "&lt;=" &amp; GA$1, DataRegularSeason20242025!$E$3:$E$1315, $A31)</f>
        <v>49</v>
      </c>
      <c r="GB31">
        <f>SUMIFS(DataRegularSeason20242025!$AA$3:$AA$1315,DataRegularSeason20242025!$B$3:$B$1315, "&lt;=" &amp; GB$1, DataRegularSeason20242025!$D$3:$D$1315, $A31)+SUMIFS(DataRegularSeason20242025!$AB$3:$AB$1315,DataRegularSeason20242025!$B$3:$B$1315, "&lt;=" &amp; GB$1, DataRegularSeason20242025!$E$3:$E$1315, $A31)</f>
        <v>49</v>
      </c>
      <c r="GC31">
        <f>SUMIFS(DataRegularSeason20242025!$AA$3:$AA$1315,DataRegularSeason20242025!$B$3:$B$1315, "&lt;=" &amp; GC$1, DataRegularSeason20242025!$D$3:$D$1315, $A31)+SUMIFS(DataRegularSeason20242025!$AB$3:$AB$1315,DataRegularSeason20242025!$B$3:$B$1315, "&lt;=" &amp; GC$1, DataRegularSeason20242025!$E$3:$E$1315, $A31)</f>
        <v>49</v>
      </c>
      <c r="GD31">
        <f>SUMIFS(DataRegularSeason20242025!$AA$3:$AA$1315,DataRegularSeason20242025!$B$3:$B$1315, "&lt;=" &amp; GD$1, DataRegularSeason20242025!$D$3:$D$1315, $A31)+SUMIFS(DataRegularSeason20242025!$AB$3:$AB$1315,DataRegularSeason20242025!$B$3:$B$1315, "&lt;=" &amp; GD$1, DataRegularSeason20242025!$E$3:$E$1315, $A31)</f>
        <v>49</v>
      </c>
      <c r="GE31">
        <f>SUMIFS(DataRegularSeason20242025!$AA$3:$AA$1315,DataRegularSeason20242025!$B$3:$B$1315, "&lt;=" &amp; GE$1, DataRegularSeason20242025!$D$3:$D$1315, $A31)+SUMIFS(DataRegularSeason20242025!$AB$3:$AB$1315,DataRegularSeason20242025!$B$3:$B$1315, "&lt;=" &amp; GE$1, DataRegularSeason20242025!$E$3:$E$1315, $A31)</f>
        <v>49</v>
      </c>
      <c r="GF31">
        <f>SUMIFS(DataRegularSeason20242025!$AA$3:$AA$1315,DataRegularSeason20242025!$B$3:$B$1315, "&lt;=" &amp; GF$1, DataRegularSeason20242025!$D$3:$D$1315, $A31)+SUMIFS(DataRegularSeason20242025!$AB$3:$AB$1315,DataRegularSeason20242025!$B$3:$B$1315, "&lt;=" &amp; GF$1, DataRegularSeason20242025!$E$3:$E$1315, $A31)</f>
        <v>49</v>
      </c>
      <c r="GG31">
        <f>SUMIFS(DataRegularSeason20242025!$AA$3:$AA$1315,DataRegularSeason20242025!$B$3:$B$1315, "&lt;=" &amp; GG$1, DataRegularSeason20242025!$D$3:$D$1315, $A31)+SUMIFS(DataRegularSeason20242025!$AB$3:$AB$1315,DataRegularSeason20242025!$B$3:$B$1315, "&lt;=" &amp; GG$1, DataRegularSeason20242025!$E$3:$E$1315, $A31)</f>
        <v>49</v>
      </c>
      <c r="GH31">
        <f>SUMIFS(DataRegularSeason20242025!$AA$3:$AA$1315,DataRegularSeason20242025!$B$3:$B$1315, "&lt;=" &amp; GH$1, DataRegularSeason20242025!$D$3:$D$1315, $A31)+SUMIFS(DataRegularSeason20242025!$AB$3:$AB$1315,DataRegularSeason20242025!$B$3:$B$1315, "&lt;=" &amp; GH$1, DataRegularSeason20242025!$E$3:$E$1315, $A31)</f>
        <v>49</v>
      </c>
      <c r="GI31">
        <f>SUMIFS(DataRegularSeason20242025!$AA$3:$AA$1315,DataRegularSeason20242025!$B$3:$B$1315, "&lt;=" &amp; GI$1, DataRegularSeason20242025!$D$3:$D$1315, $A31)+SUMIFS(DataRegularSeason20242025!$AB$3:$AB$1315,DataRegularSeason20242025!$B$3:$B$1315, "&lt;=" &amp; GI$1, DataRegularSeason20242025!$E$3:$E$1315, $A31)</f>
        <v>49</v>
      </c>
      <c r="GJ31">
        <f>SUMIFS(DataRegularSeason20242025!$AA$3:$AA$1315,DataRegularSeason20242025!$B$3:$B$1315, "&lt;=" &amp; GJ$1, DataRegularSeason20242025!$D$3:$D$1315, $A31)+SUMIFS(DataRegularSeason20242025!$AB$3:$AB$1315,DataRegularSeason20242025!$B$3:$B$1315, "&lt;=" &amp; GJ$1, DataRegularSeason20242025!$E$3:$E$1315, $A31)</f>
        <v>49</v>
      </c>
      <c r="GK31">
        <f>SUMIFS(DataRegularSeason20242025!$AA$3:$AA$1315,DataRegularSeason20242025!$B$3:$B$1315, "&lt;=" &amp; GK$1, DataRegularSeason20242025!$D$3:$D$1315, $A31)+SUMIFS(DataRegularSeason20242025!$AB$3:$AB$1315,DataRegularSeason20242025!$B$3:$B$1315, "&lt;=" &amp; GK$1, DataRegularSeason20242025!$E$3:$E$1315, $A31)</f>
        <v>49</v>
      </c>
      <c r="GL31">
        <f>SUMIFS(DataRegularSeason20242025!$AA$3:$AA$1315,DataRegularSeason20242025!$B$3:$B$1315, "&lt;=" &amp; GL$1, DataRegularSeason20242025!$D$3:$D$1315, $A31)+SUMIFS(DataRegularSeason20242025!$AB$3:$AB$1315,DataRegularSeason20242025!$B$3:$B$1315, "&lt;=" &amp; GL$1, DataRegularSeason20242025!$E$3:$E$1315, $A31)</f>
        <v>49</v>
      </c>
      <c r="GM31">
        <f>SUMIFS(DataRegularSeason20242025!$AA$3:$AA$1315,DataRegularSeason20242025!$B$3:$B$1315, "&lt;=" &amp; GM$1, DataRegularSeason20242025!$D$3:$D$1315, $A31)+SUMIFS(DataRegularSeason20242025!$AB$3:$AB$1315,DataRegularSeason20242025!$B$3:$B$1315, "&lt;=" &amp; GM$1, DataRegularSeason20242025!$E$3:$E$1315, $A31)</f>
        <v>49</v>
      </c>
      <c r="GN31">
        <f>SUMIFS(DataRegularSeason20242025!$AA$3:$AA$1315,DataRegularSeason20242025!$B$3:$B$1315, "&lt;=" &amp; GN$1, DataRegularSeason20242025!$D$3:$D$1315, $A31)+SUMIFS(DataRegularSeason20242025!$AB$3:$AB$1315,DataRegularSeason20242025!$B$3:$B$1315, "&lt;=" &amp; GN$1, DataRegularSeason20242025!$E$3:$E$1315, $A31)</f>
        <v>49</v>
      </c>
      <c r="GO31">
        <f>SUMIFS(DataRegularSeason20242025!$AA$3:$AA$1315,DataRegularSeason20242025!$B$3:$B$1315, "&lt;=" &amp; GO$1, DataRegularSeason20242025!$D$3:$D$1315, $A31)+SUMIFS(DataRegularSeason20242025!$AB$3:$AB$1315,DataRegularSeason20242025!$B$3:$B$1315, "&lt;=" &amp; GO$1, DataRegularSeason20242025!$E$3:$E$1315, $A31)</f>
        <v>49</v>
      </c>
      <c r="GP31">
        <f>SUMIFS(DataRegularSeason20242025!$AA$3:$AA$1315,DataRegularSeason20242025!$B$3:$B$1315, "&lt;=" &amp; GP$1, DataRegularSeason20242025!$D$3:$D$1315, $A31)+SUMIFS(DataRegularSeason20242025!$AB$3:$AB$1315,DataRegularSeason20242025!$B$3:$B$1315, "&lt;=" &amp; GP$1, DataRegularSeason20242025!$E$3:$E$1315, $A31)</f>
        <v>49</v>
      </c>
      <c r="GQ31">
        <f>SUMIFS(DataRegularSeason20242025!$AA$3:$AA$1315,DataRegularSeason20242025!$B$3:$B$1315, "&lt;=" &amp; GQ$1, DataRegularSeason20242025!$D$3:$D$1315, $A31)+SUMIFS(DataRegularSeason20242025!$AB$3:$AB$1315,DataRegularSeason20242025!$B$3:$B$1315, "&lt;=" &amp; GQ$1, DataRegularSeason20242025!$E$3:$E$1315, $A31)</f>
        <v>49</v>
      </c>
      <c r="GR31">
        <f>SUMIFS(DataRegularSeason20242025!$AA$3:$AA$1315,DataRegularSeason20242025!$B$3:$B$1315, "&lt;=" &amp; GR$1, DataRegularSeason20242025!$D$3:$D$1315, $A31)+SUMIFS(DataRegularSeason20242025!$AB$3:$AB$1315,DataRegularSeason20242025!$B$3:$B$1315, "&lt;=" &amp; GR$1, DataRegularSeason20242025!$E$3:$E$1315, $A31)</f>
        <v>49</v>
      </c>
      <c r="GS31">
        <f>SUMIFS(DataRegularSeason20242025!$AA$3:$AA$1315,DataRegularSeason20242025!$B$3:$B$1315, "&lt;=" &amp; GS$1, DataRegularSeason20242025!$D$3:$D$1315, $A31)+SUMIFS(DataRegularSeason20242025!$AB$3:$AB$1315,DataRegularSeason20242025!$B$3:$B$1315, "&lt;=" &amp; GS$1, DataRegularSeason20242025!$E$3:$E$1315, $A31)</f>
        <v>49</v>
      </c>
      <c r="GT31">
        <f>SUMIFS(DataRegularSeason20242025!$AA$3:$AA$1315,DataRegularSeason20242025!$B$3:$B$1315, "&lt;=" &amp; GT$1, DataRegularSeason20242025!$D$3:$D$1315, $A31)+SUMIFS(DataRegularSeason20242025!$AB$3:$AB$1315,DataRegularSeason20242025!$B$3:$B$1315, "&lt;=" &amp; GT$1, DataRegularSeason20242025!$E$3:$E$1315, $A31)</f>
        <v>49</v>
      </c>
      <c r="GU31">
        <f>SUMIFS(DataRegularSeason20242025!$AA$3:$AA$1315,DataRegularSeason20242025!$B$3:$B$1315, "&lt;=" &amp; GU$1, DataRegularSeason20242025!$D$3:$D$1315, $A31)+SUMIFS(DataRegularSeason20242025!$AB$3:$AB$1315,DataRegularSeason20242025!$B$3:$B$1315, "&lt;=" &amp; GU$1, DataRegularSeason20242025!$E$3:$E$1315, $A31)</f>
        <v>49</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48</v>
      </c>
      <c r="DR32">
        <f>SUMIFS(DataRegularSeason20242025!$AA$3:$AA$1315,DataRegularSeason20242025!$B$3:$B$1315, "&lt;=" &amp; DR$1, DataRegularSeason20242025!$D$3:$D$1315, $A32)+SUMIFS(DataRegularSeason20242025!$AB$3:$AB$1315,DataRegularSeason20242025!$B$3:$B$1315, "&lt;=" &amp; DR$1, DataRegularSeason20242025!$E$3:$E$1315, $A32)</f>
        <v>48</v>
      </c>
      <c r="DS32">
        <f>SUMIFS(DataRegularSeason20242025!$AA$3:$AA$1315,DataRegularSeason20242025!$B$3:$B$1315, "&lt;=" &amp; DS$1, DataRegularSeason20242025!$D$3:$D$1315, $A32)+SUMIFS(DataRegularSeason20242025!$AB$3:$AB$1315,DataRegularSeason20242025!$B$3:$B$1315, "&lt;=" &amp; DS$1, DataRegularSeason20242025!$E$3:$E$1315, $A32)</f>
        <v>48</v>
      </c>
      <c r="DT32">
        <f>SUMIFS(DataRegularSeason20242025!$AA$3:$AA$1315,DataRegularSeason20242025!$B$3:$B$1315, "&lt;=" &amp; DT$1, DataRegularSeason20242025!$D$3:$D$1315, $A32)+SUMIFS(DataRegularSeason20242025!$AB$3:$AB$1315,DataRegularSeason20242025!$B$3:$B$1315, "&lt;=" &amp; DT$1, DataRegularSeason20242025!$E$3:$E$1315, $A32)</f>
        <v>48</v>
      </c>
      <c r="DU32">
        <f>SUMIFS(DataRegularSeason20242025!$AA$3:$AA$1315,DataRegularSeason20242025!$B$3:$B$1315, "&lt;=" &amp; DU$1, DataRegularSeason20242025!$D$3:$D$1315, $A32)+SUMIFS(DataRegularSeason20242025!$AB$3:$AB$1315,DataRegularSeason20242025!$B$3:$B$1315, "&lt;=" &amp; DU$1, DataRegularSeason20242025!$E$3:$E$1315, $A32)</f>
        <v>48</v>
      </c>
      <c r="DV32">
        <f>SUMIFS(DataRegularSeason20242025!$AA$3:$AA$1315,DataRegularSeason20242025!$B$3:$B$1315, "&lt;=" &amp; DV$1, DataRegularSeason20242025!$D$3:$D$1315, $A32)+SUMIFS(DataRegularSeason20242025!$AB$3:$AB$1315,DataRegularSeason20242025!$B$3:$B$1315, "&lt;=" &amp; DV$1, DataRegularSeason20242025!$E$3:$E$1315, $A32)</f>
        <v>48</v>
      </c>
      <c r="DW32">
        <f>SUMIFS(DataRegularSeason20242025!$AA$3:$AA$1315,DataRegularSeason20242025!$B$3:$B$1315, "&lt;=" &amp; DW$1, DataRegularSeason20242025!$D$3:$D$1315, $A32)+SUMIFS(DataRegularSeason20242025!$AB$3:$AB$1315,DataRegularSeason20242025!$B$3:$B$1315, "&lt;=" &amp; DW$1, DataRegularSeason20242025!$E$3:$E$1315, $A32)</f>
        <v>48</v>
      </c>
      <c r="DX32">
        <f>SUMIFS(DataRegularSeason20242025!$AA$3:$AA$1315,DataRegularSeason20242025!$B$3:$B$1315, "&lt;=" &amp; DX$1, DataRegularSeason20242025!$D$3:$D$1315, $A32)+SUMIFS(DataRegularSeason20242025!$AB$3:$AB$1315,DataRegularSeason20242025!$B$3:$B$1315, "&lt;=" &amp; DX$1, DataRegularSeason20242025!$E$3:$E$1315, $A32)</f>
        <v>48</v>
      </c>
      <c r="DY32">
        <f>SUMIFS(DataRegularSeason20242025!$AA$3:$AA$1315,DataRegularSeason20242025!$B$3:$B$1315, "&lt;=" &amp; DY$1, DataRegularSeason20242025!$D$3:$D$1315, $A32)+SUMIFS(DataRegularSeason20242025!$AB$3:$AB$1315,DataRegularSeason20242025!$B$3:$B$1315, "&lt;=" &amp; DY$1, DataRegularSeason20242025!$E$3:$E$1315, $A32)</f>
        <v>48</v>
      </c>
      <c r="DZ32">
        <f>SUMIFS(DataRegularSeason20242025!$AA$3:$AA$1315,DataRegularSeason20242025!$B$3:$B$1315, "&lt;=" &amp; DZ$1, DataRegularSeason20242025!$D$3:$D$1315, $A32)+SUMIFS(DataRegularSeason20242025!$AB$3:$AB$1315,DataRegularSeason20242025!$B$3:$B$1315, "&lt;=" &amp; DZ$1, DataRegularSeason20242025!$E$3:$E$1315, $A32)</f>
        <v>48</v>
      </c>
      <c r="EA32">
        <f>SUMIFS(DataRegularSeason20242025!$AA$3:$AA$1315,DataRegularSeason20242025!$B$3:$B$1315, "&lt;=" &amp; EA$1, DataRegularSeason20242025!$D$3:$D$1315, $A32)+SUMIFS(DataRegularSeason20242025!$AB$3:$AB$1315,DataRegularSeason20242025!$B$3:$B$1315, "&lt;=" &amp; EA$1, DataRegularSeason20242025!$E$3:$E$1315, $A32)</f>
        <v>48</v>
      </c>
      <c r="EB32">
        <f>SUMIFS(DataRegularSeason20242025!$AA$3:$AA$1315,DataRegularSeason20242025!$B$3:$B$1315, "&lt;=" &amp; EB$1, DataRegularSeason20242025!$D$3:$D$1315, $A32)+SUMIFS(DataRegularSeason20242025!$AB$3:$AB$1315,DataRegularSeason20242025!$B$3:$B$1315, "&lt;=" &amp; EB$1, DataRegularSeason20242025!$E$3:$E$1315, $A32)</f>
        <v>48</v>
      </c>
      <c r="EC32">
        <f>SUMIFS(DataRegularSeason20242025!$AA$3:$AA$1315,DataRegularSeason20242025!$B$3:$B$1315, "&lt;=" &amp; EC$1, DataRegularSeason20242025!$D$3:$D$1315, $A32)+SUMIFS(DataRegularSeason20242025!$AB$3:$AB$1315,DataRegularSeason20242025!$B$3:$B$1315, "&lt;=" &amp; EC$1, DataRegularSeason20242025!$E$3:$E$1315, $A32)</f>
        <v>48</v>
      </c>
      <c r="ED32">
        <f>SUMIFS(DataRegularSeason20242025!$AA$3:$AA$1315,DataRegularSeason20242025!$B$3:$B$1315, "&lt;=" &amp; ED$1, DataRegularSeason20242025!$D$3:$D$1315, $A32)+SUMIFS(DataRegularSeason20242025!$AB$3:$AB$1315,DataRegularSeason20242025!$B$3:$B$1315, "&lt;=" &amp; ED$1, DataRegularSeason20242025!$E$3:$E$1315, $A32)</f>
        <v>48</v>
      </c>
      <c r="EE32">
        <f>SUMIFS(DataRegularSeason20242025!$AA$3:$AA$1315,DataRegularSeason20242025!$B$3:$B$1315, "&lt;=" &amp; EE$1, DataRegularSeason20242025!$D$3:$D$1315, $A32)+SUMIFS(DataRegularSeason20242025!$AB$3:$AB$1315,DataRegularSeason20242025!$B$3:$B$1315, "&lt;=" &amp; EE$1, DataRegularSeason20242025!$E$3:$E$1315, $A32)</f>
        <v>48</v>
      </c>
      <c r="EF32">
        <f>SUMIFS(DataRegularSeason20242025!$AA$3:$AA$1315,DataRegularSeason20242025!$B$3:$B$1315, "&lt;=" &amp; EF$1, DataRegularSeason20242025!$D$3:$D$1315, $A32)+SUMIFS(DataRegularSeason20242025!$AB$3:$AB$1315,DataRegularSeason20242025!$B$3:$B$1315, "&lt;=" &amp; EF$1, DataRegularSeason20242025!$E$3:$E$1315, $A32)</f>
        <v>48</v>
      </c>
      <c r="EG32">
        <f>SUMIFS(DataRegularSeason20242025!$AA$3:$AA$1315,DataRegularSeason20242025!$B$3:$B$1315, "&lt;=" &amp; EG$1, DataRegularSeason20242025!$D$3:$D$1315, $A32)+SUMIFS(DataRegularSeason20242025!$AB$3:$AB$1315,DataRegularSeason20242025!$B$3:$B$1315, "&lt;=" &amp; EG$1, DataRegularSeason20242025!$E$3:$E$1315, $A32)</f>
        <v>48</v>
      </c>
      <c r="EH32">
        <f>SUMIFS(DataRegularSeason20242025!$AA$3:$AA$1315,DataRegularSeason20242025!$B$3:$B$1315, "&lt;=" &amp; EH$1, DataRegularSeason20242025!$D$3:$D$1315, $A32)+SUMIFS(DataRegularSeason20242025!$AB$3:$AB$1315,DataRegularSeason20242025!$B$3:$B$1315, "&lt;=" &amp; EH$1, DataRegularSeason20242025!$E$3:$E$1315, $A32)</f>
        <v>48</v>
      </c>
      <c r="EI32">
        <f>SUMIFS(DataRegularSeason20242025!$AA$3:$AA$1315,DataRegularSeason20242025!$B$3:$B$1315, "&lt;=" &amp; EI$1, DataRegularSeason20242025!$D$3:$D$1315, $A32)+SUMIFS(DataRegularSeason20242025!$AB$3:$AB$1315,DataRegularSeason20242025!$B$3:$B$1315, "&lt;=" &amp; EI$1, DataRegularSeason20242025!$E$3:$E$1315, $A32)</f>
        <v>48</v>
      </c>
      <c r="EJ32">
        <f>SUMIFS(DataRegularSeason20242025!$AA$3:$AA$1315,DataRegularSeason20242025!$B$3:$B$1315, "&lt;=" &amp; EJ$1, DataRegularSeason20242025!$D$3:$D$1315, $A32)+SUMIFS(DataRegularSeason20242025!$AB$3:$AB$1315,DataRegularSeason20242025!$B$3:$B$1315, "&lt;=" &amp; EJ$1, DataRegularSeason20242025!$E$3:$E$1315, $A32)</f>
        <v>48</v>
      </c>
      <c r="EK32">
        <f>SUMIFS(DataRegularSeason20242025!$AA$3:$AA$1315,DataRegularSeason20242025!$B$3:$B$1315, "&lt;=" &amp; EK$1, DataRegularSeason20242025!$D$3:$D$1315, $A32)+SUMIFS(DataRegularSeason20242025!$AB$3:$AB$1315,DataRegularSeason20242025!$B$3:$B$1315, "&lt;=" &amp; EK$1, DataRegularSeason20242025!$E$3:$E$1315, $A32)</f>
        <v>48</v>
      </c>
      <c r="EL32">
        <f>SUMIFS(DataRegularSeason20242025!$AA$3:$AA$1315,DataRegularSeason20242025!$B$3:$B$1315, "&lt;=" &amp; EL$1, DataRegularSeason20242025!$D$3:$D$1315, $A32)+SUMIFS(DataRegularSeason20242025!$AB$3:$AB$1315,DataRegularSeason20242025!$B$3:$B$1315, "&lt;=" &amp; EL$1, DataRegularSeason20242025!$E$3:$E$1315, $A32)</f>
        <v>48</v>
      </c>
      <c r="EM32">
        <f>SUMIFS(DataRegularSeason20242025!$AA$3:$AA$1315,DataRegularSeason20242025!$B$3:$B$1315, "&lt;=" &amp; EM$1, DataRegularSeason20242025!$D$3:$D$1315, $A32)+SUMIFS(DataRegularSeason20242025!$AB$3:$AB$1315,DataRegularSeason20242025!$B$3:$B$1315, "&lt;=" &amp; EM$1, DataRegularSeason20242025!$E$3:$E$1315, $A32)</f>
        <v>48</v>
      </c>
      <c r="EN32">
        <f>SUMIFS(DataRegularSeason20242025!$AA$3:$AA$1315,DataRegularSeason20242025!$B$3:$B$1315, "&lt;=" &amp; EN$1, DataRegularSeason20242025!$D$3:$D$1315, $A32)+SUMIFS(DataRegularSeason20242025!$AB$3:$AB$1315,DataRegularSeason20242025!$B$3:$B$1315, "&lt;=" &amp; EN$1, DataRegularSeason20242025!$E$3:$E$1315, $A32)</f>
        <v>48</v>
      </c>
      <c r="EO32">
        <f>SUMIFS(DataRegularSeason20242025!$AA$3:$AA$1315,DataRegularSeason20242025!$B$3:$B$1315, "&lt;=" &amp; EO$1, DataRegularSeason20242025!$D$3:$D$1315, $A32)+SUMIFS(DataRegularSeason20242025!$AB$3:$AB$1315,DataRegularSeason20242025!$B$3:$B$1315, "&lt;=" &amp; EO$1, DataRegularSeason20242025!$E$3:$E$1315, $A32)</f>
        <v>48</v>
      </c>
      <c r="EP32">
        <f>SUMIFS(DataRegularSeason20242025!$AA$3:$AA$1315,DataRegularSeason20242025!$B$3:$B$1315, "&lt;=" &amp; EP$1, DataRegularSeason20242025!$D$3:$D$1315, $A32)+SUMIFS(DataRegularSeason20242025!$AB$3:$AB$1315,DataRegularSeason20242025!$B$3:$B$1315, "&lt;=" &amp; EP$1, DataRegularSeason20242025!$E$3:$E$1315, $A32)</f>
        <v>48</v>
      </c>
      <c r="EQ32">
        <f>SUMIFS(DataRegularSeason20242025!$AA$3:$AA$1315,DataRegularSeason20242025!$B$3:$B$1315, "&lt;=" &amp; EQ$1, DataRegularSeason20242025!$D$3:$D$1315, $A32)+SUMIFS(DataRegularSeason20242025!$AB$3:$AB$1315,DataRegularSeason20242025!$B$3:$B$1315, "&lt;=" &amp; EQ$1, DataRegularSeason20242025!$E$3:$E$1315, $A32)</f>
        <v>48</v>
      </c>
      <c r="ER32">
        <f>SUMIFS(DataRegularSeason20242025!$AA$3:$AA$1315,DataRegularSeason20242025!$B$3:$B$1315, "&lt;=" &amp; ER$1, DataRegularSeason20242025!$D$3:$D$1315, $A32)+SUMIFS(DataRegularSeason20242025!$AB$3:$AB$1315,DataRegularSeason20242025!$B$3:$B$1315, "&lt;=" &amp; ER$1, DataRegularSeason20242025!$E$3:$E$1315, $A32)</f>
        <v>48</v>
      </c>
      <c r="ES32">
        <f>SUMIFS(DataRegularSeason20242025!$AA$3:$AA$1315,DataRegularSeason20242025!$B$3:$B$1315, "&lt;=" &amp; ES$1, DataRegularSeason20242025!$D$3:$D$1315, $A32)+SUMIFS(DataRegularSeason20242025!$AB$3:$AB$1315,DataRegularSeason20242025!$B$3:$B$1315, "&lt;=" &amp; ES$1, DataRegularSeason20242025!$E$3:$E$1315, $A32)</f>
        <v>48</v>
      </c>
      <c r="ET32">
        <f>SUMIFS(DataRegularSeason20242025!$AA$3:$AA$1315,DataRegularSeason20242025!$B$3:$B$1315, "&lt;=" &amp; ET$1, DataRegularSeason20242025!$D$3:$D$1315, $A32)+SUMIFS(DataRegularSeason20242025!$AB$3:$AB$1315,DataRegularSeason20242025!$B$3:$B$1315, "&lt;=" &amp; ET$1, DataRegularSeason20242025!$E$3:$E$1315, $A32)</f>
        <v>48</v>
      </c>
      <c r="EU32">
        <f>SUMIFS(DataRegularSeason20242025!$AA$3:$AA$1315,DataRegularSeason20242025!$B$3:$B$1315, "&lt;=" &amp; EU$1, DataRegularSeason20242025!$D$3:$D$1315, $A32)+SUMIFS(DataRegularSeason20242025!$AB$3:$AB$1315,DataRegularSeason20242025!$B$3:$B$1315, "&lt;=" &amp; EU$1, DataRegularSeason20242025!$E$3:$E$1315, $A32)</f>
        <v>48</v>
      </c>
      <c r="EV32">
        <f>SUMIFS(DataRegularSeason20242025!$AA$3:$AA$1315,DataRegularSeason20242025!$B$3:$B$1315, "&lt;=" &amp; EV$1, DataRegularSeason20242025!$D$3:$D$1315, $A32)+SUMIFS(DataRegularSeason20242025!$AB$3:$AB$1315,DataRegularSeason20242025!$B$3:$B$1315, "&lt;=" &amp; EV$1, DataRegularSeason20242025!$E$3:$E$1315, $A32)</f>
        <v>48</v>
      </c>
      <c r="EW32">
        <f>SUMIFS(DataRegularSeason20242025!$AA$3:$AA$1315,DataRegularSeason20242025!$B$3:$B$1315, "&lt;=" &amp; EW$1, DataRegularSeason20242025!$D$3:$D$1315, $A32)+SUMIFS(DataRegularSeason20242025!$AB$3:$AB$1315,DataRegularSeason20242025!$B$3:$B$1315, "&lt;=" &amp; EW$1, DataRegularSeason20242025!$E$3:$E$1315, $A32)</f>
        <v>48</v>
      </c>
      <c r="EX32">
        <f>SUMIFS(DataRegularSeason20242025!$AA$3:$AA$1315,DataRegularSeason20242025!$B$3:$B$1315, "&lt;=" &amp; EX$1, DataRegularSeason20242025!$D$3:$D$1315, $A32)+SUMIFS(DataRegularSeason20242025!$AB$3:$AB$1315,DataRegularSeason20242025!$B$3:$B$1315, "&lt;=" &amp; EX$1, DataRegularSeason20242025!$E$3:$E$1315, $A32)</f>
        <v>48</v>
      </c>
      <c r="EY32">
        <f>SUMIFS(DataRegularSeason20242025!$AA$3:$AA$1315,DataRegularSeason20242025!$B$3:$B$1315, "&lt;=" &amp; EY$1, DataRegularSeason20242025!$D$3:$D$1315, $A32)+SUMIFS(DataRegularSeason20242025!$AB$3:$AB$1315,DataRegularSeason20242025!$B$3:$B$1315, "&lt;=" &amp; EY$1, DataRegularSeason20242025!$E$3:$E$1315, $A32)</f>
        <v>48</v>
      </c>
      <c r="EZ32">
        <f>SUMIFS(DataRegularSeason20242025!$AA$3:$AA$1315,DataRegularSeason20242025!$B$3:$B$1315, "&lt;=" &amp; EZ$1, DataRegularSeason20242025!$D$3:$D$1315, $A32)+SUMIFS(DataRegularSeason20242025!$AB$3:$AB$1315,DataRegularSeason20242025!$B$3:$B$1315, "&lt;=" &amp; EZ$1, DataRegularSeason20242025!$E$3:$E$1315, $A32)</f>
        <v>48</v>
      </c>
      <c r="FA32">
        <f>SUMIFS(DataRegularSeason20242025!$AA$3:$AA$1315,DataRegularSeason20242025!$B$3:$B$1315, "&lt;=" &amp; FA$1, DataRegularSeason20242025!$D$3:$D$1315, $A32)+SUMIFS(DataRegularSeason20242025!$AB$3:$AB$1315,DataRegularSeason20242025!$B$3:$B$1315, "&lt;=" &amp; FA$1, DataRegularSeason20242025!$E$3:$E$1315, $A32)</f>
        <v>48</v>
      </c>
      <c r="FB32">
        <f>SUMIFS(DataRegularSeason20242025!$AA$3:$AA$1315,DataRegularSeason20242025!$B$3:$B$1315, "&lt;=" &amp; FB$1, DataRegularSeason20242025!$D$3:$D$1315, $A32)+SUMIFS(DataRegularSeason20242025!$AB$3:$AB$1315,DataRegularSeason20242025!$B$3:$B$1315, "&lt;=" &amp; FB$1, DataRegularSeason20242025!$E$3:$E$1315, $A32)</f>
        <v>48</v>
      </c>
      <c r="FC32">
        <f>SUMIFS(DataRegularSeason20242025!$AA$3:$AA$1315,DataRegularSeason20242025!$B$3:$B$1315, "&lt;=" &amp; FC$1, DataRegularSeason20242025!$D$3:$D$1315, $A32)+SUMIFS(DataRegularSeason20242025!$AB$3:$AB$1315,DataRegularSeason20242025!$B$3:$B$1315, "&lt;=" &amp; FC$1, DataRegularSeason20242025!$E$3:$E$1315, $A32)</f>
        <v>48</v>
      </c>
      <c r="FD32">
        <f>SUMIFS(DataRegularSeason20242025!$AA$3:$AA$1315,DataRegularSeason20242025!$B$3:$B$1315, "&lt;=" &amp; FD$1, DataRegularSeason20242025!$D$3:$D$1315, $A32)+SUMIFS(DataRegularSeason20242025!$AB$3:$AB$1315,DataRegularSeason20242025!$B$3:$B$1315, "&lt;=" &amp; FD$1, DataRegularSeason20242025!$E$3:$E$1315, $A32)</f>
        <v>48</v>
      </c>
      <c r="FE32">
        <f>SUMIFS(DataRegularSeason20242025!$AA$3:$AA$1315,DataRegularSeason20242025!$B$3:$B$1315, "&lt;=" &amp; FE$1, DataRegularSeason20242025!$D$3:$D$1315, $A32)+SUMIFS(DataRegularSeason20242025!$AB$3:$AB$1315,DataRegularSeason20242025!$B$3:$B$1315, "&lt;=" &amp; FE$1, DataRegularSeason20242025!$E$3:$E$1315, $A32)</f>
        <v>48</v>
      </c>
      <c r="FF32">
        <f>SUMIFS(DataRegularSeason20242025!$AA$3:$AA$1315,DataRegularSeason20242025!$B$3:$B$1315, "&lt;=" &amp; FF$1, DataRegularSeason20242025!$D$3:$D$1315, $A32)+SUMIFS(DataRegularSeason20242025!$AB$3:$AB$1315,DataRegularSeason20242025!$B$3:$B$1315, "&lt;=" &amp; FF$1, DataRegularSeason20242025!$E$3:$E$1315, $A32)</f>
        <v>48</v>
      </c>
      <c r="FG32">
        <f>SUMIFS(DataRegularSeason20242025!$AA$3:$AA$1315,DataRegularSeason20242025!$B$3:$B$1315, "&lt;=" &amp; FG$1, DataRegularSeason20242025!$D$3:$D$1315, $A32)+SUMIFS(DataRegularSeason20242025!$AB$3:$AB$1315,DataRegularSeason20242025!$B$3:$B$1315, "&lt;=" &amp; FG$1, DataRegularSeason20242025!$E$3:$E$1315, $A32)</f>
        <v>48</v>
      </c>
      <c r="FH32">
        <f>SUMIFS(DataRegularSeason20242025!$AA$3:$AA$1315,DataRegularSeason20242025!$B$3:$B$1315, "&lt;=" &amp; FH$1, DataRegularSeason20242025!$D$3:$D$1315, $A32)+SUMIFS(DataRegularSeason20242025!$AB$3:$AB$1315,DataRegularSeason20242025!$B$3:$B$1315, "&lt;=" &amp; FH$1, DataRegularSeason20242025!$E$3:$E$1315, $A32)</f>
        <v>48</v>
      </c>
      <c r="FI32">
        <f>SUMIFS(DataRegularSeason20242025!$AA$3:$AA$1315,DataRegularSeason20242025!$B$3:$B$1315, "&lt;=" &amp; FI$1, DataRegularSeason20242025!$D$3:$D$1315, $A32)+SUMIFS(DataRegularSeason20242025!$AB$3:$AB$1315,DataRegularSeason20242025!$B$3:$B$1315, "&lt;=" &amp; FI$1, DataRegularSeason20242025!$E$3:$E$1315, $A32)</f>
        <v>48</v>
      </c>
      <c r="FJ32">
        <f>SUMIFS(DataRegularSeason20242025!$AA$3:$AA$1315,DataRegularSeason20242025!$B$3:$B$1315, "&lt;=" &amp; FJ$1, DataRegularSeason20242025!$D$3:$D$1315, $A32)+SUMIFS(DataRegularSeason20242025!$AB$3:$AB$1315,DataRegularSeason20242025!$B$3:$B$1315, "&lt;=" &amp; FJ$1, DataRegularSeason20242025!$E$3:$E$1315, $A32)</f>
        <v>48</v>
      </c>
      <c r="FK32">
        <f>SUMIFS(DataRegularSeason20242025!$AA$3:$AA$1315,DataRegularSeason20242025!$B$3:$B$1315, "&lt;=" &amp; FK$1, DataRegularSeason20242025!$D$3:$D$1315, $A32)+SUMIFS(DataRegularSeason20242025!$AB$3:$AB$1315,DataRegularSeason20242025!$B$3:$B$1315, "&lt;=" &amp; FK$1, DataRegularSeason20242025!$E$3:$E$1315, $A32)</f>
        <v>48</v>
      </c>
      <c r="FL32">
        <f>SUMIFS(DataRegularSeason20242025!$AA$3:$AA$1315,DataRegularSeason20242025!$B$3:$B$1315, "&lt;=" &amp; FL$1, DataRegularSeason20242025!$D$3:$D$1315, $A32)+SUMIFS(DataRegularSeason20242025!$AB$3:$AB$1315,DataRegularSeason20242025!$B$3:$B$1315, "&lt;=" &amp; FL$1, DataRegularSeason20242025!$E$3:$E$1315, $A32)</f>
        <v>48</v>
      </c>
      <c r="FM32">
        <f>SUMIFS(DataRegularSeason20242025!$AA$3:$AA$1315,DataRegularSeason20242025!$B$3:$B$1315, "&lt;=" &amp; FM$1, DataRegularSeason20242025!$D$3:$D$1315, $A32)+SUMIFS(DataRegularSeason20242025!$AB$3:$AB$1315,DataRegularSeason20242025!$B$3:$B$1315, "&lt;=" &amp; FM$1, DataRegularSeason20242025!$E$3:$E$1315, $A32)</f>
        <v>48</v>
      </c>
      <c r="FN32">
        <f>SUMIFS(DataRegularSeason20242025!$AA$3:$AA$1315,DataRegularSeason20242025!$B$3:$B$1315, "&lt;=" &amp; FN$1, DataRegularSeason20242025!$D$3:$D$1315, $A32)+SUMIFS(DataRegularSeason20242025!$AB$3:$AB$1315,DataRegularSeason20242025!$B$3:$B$1315, "&lt;=" &amp; FN$1, DataRegularSeason20242025!$E$3:$E$1315, $A32)</f>
        <v>48</v>
      </c>
      <c r="FO32">
        <f>SUMIFS(DataRegularSeason20242025!$AA$3:$AA$1315,DataRegularSeason20242025!$B$3:$B$1315, "&lt;=" &amp; FO$1, DataRegularSeason20242025!$D$3:$D$1315, $A32)+SUMIFS(DataRegularSeason20242025!$AB$3:$AB$1315,DataRegularSeason20242025!$B$3:$B$1315, "&lt;=" &amp; FO$1, DataRegularSeason20242025!$E$3:$E$1315, $A32)</f>
        <v>48</v>
      </c>
      <c r="FP32">
        <f>SUMIFS(DataRegularSeason20242025!$AA$3:$AA$1315,DataRegularSeason20242025!$B$3:$B$1315, "&lt;=" &amp; FP$1, DataRegularSeason20242025!$D$3:$D$1315, $A32)+SUMIFS(DataRegularSeason20242025!$AB$3:$AB$1315,DataRegularSeason20242025!$B$3:$B$1315, "&lt;=" &amp; FP$1, DataRegularSeason20242025!$E$3:$E$1315, $A32)</f>
        <v>48</v>
      </c>
      <c r="FQ32">
        <f>SUMIFS(DataRegularSeason20242025!$AA$3:$AA$1315,DataRegularSeason20242025!$B$3:$B$1315, "&lt;=" &amp; FQ$1, DataRegularSeason20242025!$D$3:$D$1315, $A32)+SUMIFS(DataRegularSeason20242025!$AB$3:$AB$1315,DataRegularSeason20242025!$B$3:$B$1315, "&lt;=" &amp; FQ$1, DataRegularSeason20242025!$E$3:$E$1315, $A32)</f>
        <v>48</v>
      </c>
      <c r="FR32">
        <f>SUMIFS(DataRegularSeason20242025!$AA$3:$AA$1315,DataRegularSeason20242025!$B$3:$B$1315, "&lt;=" &amp; FR$1, DataRegularSeason20242025!$D$3:$D$1315, $A32)+SUMIFS(DataRegularSeason20242025!$AB$3:$AB$1315,DataRegularSeason20242025!$B$3:$B$1315, "&lt;=" &amp; FR$1, DataRegularSeason20242025!$E$3:$E$1315, $A32)</f>
        <v>48</v>
      </c>
      <c r="FS32">
        <f>SUMIFS(DataRegularSeason20242025!$AA$3:$AA$1315,DataRegularSeason20242025!$B$3:$B$1315, "&lt;=" &amp; FS$1, DataRegularSeason20242025!$D$3:$D$1315, $A32)+SUMIFS(DataRegularSeason20242025!$AB$3:$AB$1315,DataRegularSeason20242025!$B$3:$B$1315, "&lt;=" &amp; FS$1, DataRegularSeason20242025!$E$3:$E$1315, $A32)</f>
        <v>48</v>
      </c>
      <c r="FT32">
        <f>SUMIFS(DataRegularSeason20242025!$AA$3:$AA$1315,DataRegularSeason20242025!$B$3:$B$1315, "&lt;=" &amp; FT$1, DataRegularSeason20242025!$D$3:$D$1315, $A32)+SUMIFS(DataRegularSeason20242025!$AB$3:$AB$1315,DataRegularSeason20242025!$B$3:$B$1315, "&lt;=" &amp; FT$1, DataRegularSeason20242025!$E$3:$E$1315, $A32)</f>
        <v>48</v>
      </c>
      <c r="FU32">
        <f>SUMIFS(DataRegularSeason20242025!$AA$3:$AA$1315,DataRegularSeason20242025!$B$3:$B$1315, "&lt;=" &amp; FU$1, DataRegularSeason20242025!$D$3:$D$1315, $A32)+SUMIFS(DataRegularSeason20242025!$AB$3:$AB$1315,DataRegularSeason20242025!$B$3:$B$1315, "&lt;=" &amp; FU$1, DataRegularSeason20242025!$E$3:$E$1315, $A32)</f>
        <v>48</v>
      </c>
      <c r="FV32">
        <f>SUMIFS(DataRegularSeason20242025!$AA$3:$AA$1315,DataRegularSeason20242025!$B$3:$B$1315, "&lt;=" &amp; FV$1, DataRegularSeason20242025!$D$3:$D$1315, $A32)+SUMIFS(DataRegularSeason20242025!$AB$3:$AB$1315,DataRegularSeason20242025!$B$3:$B$1315, "&lt;=" &amp; FV$1, DataRegularSeason20242025!$E$3:$E$1315, $A32)</f>
        <v>48</v>
      </c>
      <c r="FW32">
        <f>SUMIFS(DataRegularSeason20242025!$AA$3:$AA$1315,DataRegularSeason20242025!$B$3:$B$1315, "&lt;=" &amp; FW$1, DataRegularSeason20242025!$D$3:$D$1315, $A32)+SUMIFS(DataRegularSeason20242025!$AB$3:$AB$1315,DataRegularSeason20242025!$B$3:$B$1315, "&lt;=" &amp; FW$1, DataRegularSeason20242025!$E$3:$E$1315, $A32)</f>
        <v>48</v>
      </c>
      <c r="FX32">
        <f>SUMIFS(DataRegularSeason20242025!$AA$3:$AA$1315,DataRegularSeason20242025!$B$3:$B$1315, "&lt;=" &amp; FX$1, DataRegularSeason20242025!$D$3:$D$1315, $A32)+SUMIFS(DataRegularSeason20242025!$AB$3:$AB$1315,DataRegularSeason20242025!$B$3:$B$1315, "&lt;=" &amp; FX$1, DataRegularSeason20242025!$E$3:$E$1315, $A32)</f>
        <v>48</v>
      </c>
      <c r="FY32">
        <f>SUMIFS(DataRegularSeason20242025!$AA$3:$AA$1315,DataRegularSeason20242025!$B$3:$B$1315, "&lt;=" &amp; FY$1, DataRegularSeason20242025!$D$3:$D$1315, $A32)+SUMIFS(DataRegularSeason20242025!$AB$3:$AB$1315,DataRegularSeason20242025!$B$3:$B$1315, "&lt;=" &amp; FY$1, DataRegularSeason20242025!$E$3:$E$1315, $A32)</f>
        <v>48</v>
      </c>
      <c r="FZ32">
        <f>SUMIFS(DataRegularSeason20242025!$AA$3:$AA$1315,DataRegularSeason20242025!$B$3:$B$1315, "&lt;=" &amp; FZ$1, DataRegularSeason20242025!$D$3:$D$1315, $A32)+SUMIFS(DataRegularSeason20242025!$AB$3:$AB$1315,DataRegularSeason20242025!$B$3:$B$1315, "&lt;=" &amp; FZ$1, DataRegularSeason20242025!$E$3:$E$1315, $A32)</f>
        <v>48</v>
      </c>
      <c r="GA32">
        <f>SUMIFS(DataRegularSeason20242025!$AA$3:$AA$1315,DataRegularSeason20242025!$B$3:$B$1315, "&lt;=" &amp; GA$1, DataRegularSeason20242025!$D$3:$D$1315, $A32)+SUMIFS(DataRegularSeason20242025!$AB$3:$AB$1315,DataRegularSeason20242025!$B$3:$B$1315, "&lt;=" &amp; GA$1, DataRegularSeason20242025!$E$3:$E$1315, $A32)</f>
        <v>48</v>
      </c>
      <c r="GB32">
        <f>SUMIFS(DataRegularSeason20242025!$AA$3:$AA$1315,DataRegularSeason20242025!$B$3:$B$1315, "&lt;=" &amp; GB$1, DataRegularSeason20242025!$D$3:$D$1315, $A32)+SUMIFS(DataRegularSeason20242025!$AB$3:$AB$1315,DataRegularSeason20242025!$B$3:$B$1315, "&lt;=" &amp; GB$1, DataRegularSeason20242025!$E$3:$E$1315, $A32)</f>
        <v>48</v>
      </c>
      <c r="GC32">
        <f>SUMIFS(DataRegularSeason20242025!$AA$3:$AA$1315,DataRegularSeason20242025!$B$3:$B$1315, "&lt;=" &amp; GC$1, DataRegularSeason20242025!$D$3:$D$1315, $A32)+SUMIFS(DataRegularSeason20242025!$AB$3:$AB$1315,DataRegularSeason20242025!$B$3:$B$1315, "&lt;=" &amp; GC$1, DataRegularSeason20242025!$E$3:$E$1315, $A32)</f>
        <v>48</v>
      </c>
      <c r="GD32">
        <f>SUMIFS(DataRegularSeason20242025!$AA$3:$AA$1315,DataRegularSeason20242025!$B$3:$B$1315, "&lt;=" &amp; GD$1, DataRegularSeason20242025!$D$3:$D$1315, $A32)+SUMIFS(DataRegularSeason20242025!$AB$3:$AB$1315,DataRegularSeason20242025!$B$3:$B$1315, "&lt;=" &amp; GD$1, DataRegularSeason20242025!$E$3:$E$1315, $A32)</f>
        <v>48</v>
      </c>
      <c r="GE32">
        <f>SUMIFS(DataRegularSeason20242025!$AA$3:$AA$1315,DataRegularSeason20242025!$B$3:$B$1315, "&lt;=" &amp; GE$1, DataRegularSeason20242025!$D$3:$D$1315, $A32)+SUMIFS(DataRegularSeason20242025!$AB$3:$AB$1315,DataRegularSeason20242025!$B$3:$B$1315, "&lt;=" &amp; GE$1, DataRegularSeason20242025!$E$3:$E$1315, $A32)</f>
        <v>48</v>
      </c>
      <c r="GF32">
        <f>SUMIFS(DataRegularSeason20242025!$AA$3:$AA$1315,DataRegularSeason20242025!$B$3:$B$1315, "&lt;=" &amp; GF$1, DataRegularSeason20242025!$D$3:$D$1315, $A32)+SUMIFS(DataRegularSeason20242025!$AB$3:$AB$1315,DataRegularSeason20242025!$B$3:$B$1315, "&lt;=" &amp; GF$1, DataRegularSeason20242025!$E$3:$E$1315, $A32)</f>
        <v>48</v>
      </c>
      <c r="GG32">
        <f>SUMIFS(DataRegularSeason20242025!$AA$3:$AA$1315,DataRegularSeason20242025!$B$3:$B$1315, "&lt;=" &amp; GG$1, DataRegularSeason20242025!$D$3:$D$1315, $A32)+SUMIFS(DataRegularSeason20242025!$AB$3:$AB$1315,DataRegularSeason20242025!$B$3:$B$1315, "&lt;=" &amp; GG$1, DataRegularSeason20242025!$E$3:$E$1315, $A32)</f>
        <v>48</v>
      </c>
      <c r="GH32">
        <f>SUMIFS(DataRegularSeason20242025!$AA$3:$AA$1315,DataRegularSeason20242025!$B$3:$B$1315, "&lt;=" &amp; GH$1, DataRegularSeason20242025!$D$3:$D$1315, $A32)+SUMIFS(DataRegularSeason20242025!$AB$3:$AB$1315,DataRegularSeason20242025!$B$3:$B$1315, "&lt;=" &amp; GH$1, DataRegularSeason20242025!$E$3:$E$1315, $A32)</f>
        <v>48</v>
      </c>
      <c r="GI32">
        <f>SUMIFS(DataRegularSeason20242025!$AA$3:$AA$1315,DataRegularSeason20242025!$B$3:$B$1315, "&lt;=" &amp; GI$1, DataRegularSeason20242025!$D$3:$D$1315, $A32)+SUMIFS(DataRegularSeason20242025!$AB$3:$AB$1315,DataRegularSeason20242025!$B$3:$B$1315, "&lt;=" &amp; GI$1, DataRegularSeason20242025!$E$3:$E$1315, $A32)</f>
        <v>48</v>
      </c>
      <c r="GJ32">
        <f>SUMIFS(DataRegularSeason20242025!$AA$3:$AA$1315,DataRegularSeason20242025!$B$3:$B$1315, "&lt;=" &amp; GJ$1, DataRegularSeason20242025!$D$3:$D$1315, $A32)+SUMIFS(DataRegularSeason20242025!$AB$3:$AB$1315,DataRegularSeason20242025!$B$3:$B$1315, "&lt;=" &amp; GJ$1, DataRegularSeason20242025!$E$3:$E$1315, $A32)</f>
        <v>48</v>
      </c>
      <c r="GK32">
        <f>SUMIFS(DataRegularSeason20242025!$AA$3:$AA$1315,DataRegularSeason20242025!$B$3:$B$1315, "&lt;=" &amp; GK$1, DataRegularSeason20242025!$D$3:$D$1315, $A32)+SUMIFS(DataRegularSeason20242025!$AB$3:$AB$1315,DataRegularSeason20242025!$B$3:$B$1315, "&lt;=" &amp; GK$1, DataRegularSeason20242025!$E$3:$E$1315, $A32)</f>
        <v>48</v>
      </c>
      <c r="GL32">
        <f>SUMIFS(DataRegularSeason20242025!$AA$3:$AA$1315,DataRegularSeason20242025!$B$3:$B$1315, "&lt;=" &amp; GL$1, DataRegularSeason20242025!$D$3:$D$1315, $A32)+SUMIFS(DataRegularSeason20242025!$AB$3:$AB$1315,DataRegularSeason20242025!$B$3:$B$1315, "&lt;=" &amp; GL$1, DataRegularSeason20242025!$E$3:$E$1315, $A32)</f>
        <v>48</v>
      </c>
      <c r="GM32">
        <f>SUMIFS(DataRegularSeason20242025!$AA$3:$AA$1315,DataRegularSeason20242025!$B$3:$B$1315, "&lt;=" &amp; GM$1, DataRegularSeason20242025!$D$3:$D$1315, $A32)+SUMIFS(DataRegularSeason20242025!$AB$3:$AB$1315,DataRegularSeason20242025!$B$3:$B$1315, "&lt;=" &amp; GM$1, DataRegularSeason20242025!$E$3:$E$1315, $A32)</f>
        <v>48</v>
      </c>
      <c r="GN32">
        <f>SUMIFS(DataRegularSeason20242025!$AA$3:$AA$1315,DataRegularSeason20242025!$B$3:$B$1315, "&lt;=" &amp; GN$1, DataRegularSeason20242025!$D$3:$D$1315, $A32)+SUMIFS(DataRegularSeason20242025!$AB$3:$AB$1315,DataRegularSeason20242025!$B$3:$B$1315, "&lt;=" &amp; GN$1, DataRegularSeason20242025!$E$3:$E$1315, $A32)</f>
        <v>48</v>
      </c>
      <c r="GO32">
        <f>SUMIFS(DataRegularSeason20242025!$AA$3:$AA$1315,DataRegularSeason20242025!$B$3:$B$1315, "&lt;=" &amp; GO$1, DataRegularSeason20242025!$D$3:$D$1315, $A32)+SUMIFS(DataRegularSeason20242025!$AB$3:$AB$1315,DataRegularSeason20242025!$B$3:$B$1315, "&lt;=" &amp; GO$1, DataRegularSeason20242025!$E$3:$E$1315, $A32)</f>
        <v>48</v>
      </c>
      <c r="GP32">
        <f>SUMIFS(DataRegularSeason20242025!$AA$3:$AA$1315,DataRegularSeason20242025!$B$3:$B$1315, "&lt;=" &amp; GP$1, DataRegularSeason20242025!$D$3:$D$1315, $A32)+SUMIFS(DataRegularSeason20242025!$AB$3:$AB$1315,DataRegularSeason20242025!$B$3:$B$1315, "&lt;=" &amp; GP$1, DataRegularSeason20242025!$E$3:$E$1315, $A32)</f>
        <v>48</v>
      </c>
      <c r="GQ32">
        <f>SUMIFS(DataRegularSeason20242025!$AA$3:$AA$1315,DataRegularSeason20242025!$B$3:$B$1315, "&lt;=" &amp; GQ$1, DataRegularSeason20242025!$D$3:$D$1315, $A32)+SUMIFS(DataRegularSeason20242025!$AB$3:$AB$1315,DataRegularSeason20242025!$B$3:$B$1315, "&lt;=" &amp; GQ$1, DataRegularSeason20242025!$E$3:$E$1315, $A32)</f>
        <v>48</v>
      </c>
      <c r="GR32">
        <f>SUMIFS(DataRegularSeason20242025!$AA$3:$AA$1315,DataRegularSeason20242025!$B$3:$B$1315, "&lt;=" &amp; GR$1, DataRegularSeason20242025!$D$3:$D$1315, $A32)+SUMIFS(DataRegularSeason20242025!$AB$3:$AB$1315,DataRegularSeason20242025!$B$3:$B$1315, "&lt;=" &amp; GR$1, DataRegularSeason20242025!$E$3:$E$1315, $A32)</f>
        <v>48</v>
      </c>
      <c r="GS32">
        <f>SUMIFS(DataRegularSeason20242025!$AA$3:$AA$1315,DataRegularSeason20242025!$B$3:$B$1315, "&lt;=" &amp; GS$1, DataRegularSeason20242025!$D$3:$D$1315, $A32)+SUMIFS(DataRegularSeason20242025!$AB$3:$AB$1315,DataRegularSeason20242025!$B$3:$B$1315, "&lt;=" &amp; GS$1, DataRegularSeason20242025!$E$3:$E$1315, $A32)</f>
        <v>48</v>
      </c>
      <c r="GT32">
        <f>SUMIFS(DataRegularSeason20242025!$AA$3:$AA$1315,DataRegularSeason20242025!$B$3:$B$1315, "&lt;=" &amp; GT$1, DataRegularSeason20242025!$D$3:$D$1315, $A32)+SUMIFS(DataRegularSeason20242025!$AB$3:$AB$1315,DataRegularSeason20242025!$B$3:$B$1315, "&lt;=" &amp; GT$1, DataRegularSeason20242025!$E$3:$E$1315, $A32)</f>
        <v>48</v>
      </c>
      <c r="GU32">
        <f>SUMIFS(DataRegularSeason20242025!$AA$3:$AA$1315,DataRegularSeason20242025!$B$3:$B$1315, "&lt;=" &amp; GU$1, DataRegularSeason20242025!$D$3:$D$1315, $A32)+SUMIFS(DataRegularSeason20242025!$AB$3:$AB$1315,DataRegularSeason20242025!$B$3:$B$1315, "&lt;=" &amp; GU$1, DataRegularSeason20242025!$E$3:$E$1315, $A32)</f>
        <v>48</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57.03125</v>
      </c>
      <c r="DV34">
        <f>SUBTOTAL(101,Table4[2025-02-02])</f>
        <v>57.03125</v>
      </c>
      <c r="DW34">
        <f>SUBTOTAL(101,Table4[2025-02-03])</f>
        <v>57.03125</v>
      </c>
      <c r="DX34">
        <f>SUBTOTAL(101,Table4[2025-02-04])</f>
        <v>57.03125</v>
      </c>
      <c r="DY34">
        <f>SUBTOTAL(101,Table4[2025-02-05])</f>
        <v>57.03125</v>
      </c>
      <c r="DZ34">
        <f>SUBTOTAL(101,Table4[2025-02-06])</f>
        <v>57.03125</v>
      </c>
      <c r="EA34">
        <f>SUBTOTAL(101,Table4[2025-02-07])</f>
        <v>57.03125</v>
      </c>
      <c r="EB34">
        <f>SUBTOTAL(101,Table4[2025-02-08])</f>
        <v>57.03125</v>
      </c>
      <c r="EC34">
        <f>SUBTOTAL(101,Table4[2025-02-09])</f>
        <v>57.03125</v>
      </c>
      <c r="ED34">
        <f>SUBTOTAL(101,Table4[2025-02-10])</f>
        <v>57.03125</v>
      </c>
      <c r="EE34">
        <f>SUBTOTAL(101,Table4[2025-02-11])</f>
        <v>57.03125</v>
      </c>
      <c r="EF34">
        <f>SUBTOTAL(101,Table4[2025-02-12])</f>
        <v>57.03125</v>
      </c>
      <c r="EG34">
        <f>SUBTOTAL(101,Table4[2025-02-13])</f>
        <v>57.03125</v>
      </c>
      <c r="EH34">
        <f>SUBTOTAL(101,Table4[2025-02-14])</f>
        <v>57.03125</v>
      </c>
      <c r="EI34">
        <f>SUBTOTAL(101,Table4[2025-02-15])</f>
        <v>57.03125</v>
      </c>
      <c r="EJ34">
        <f>SUBTOTAL(101,Table4[2025-02-16])</f>
        <v>57.03125</v>
      </c>
      <c r="EK34">
        <f>SUBTOTAL(101,Table4[2025-02-17])</f>
        <v>57.03125</v>
      </c>
      <c r="EL34">
        <f>SUBTOTAL(101,Table4[2025-02-18])</f>
        <v>57.03125</v>
      </c>
      <c r="EM34">
        <f>SUBTOTAL(101,Table4[2025-02-19])</f>
        <v>57.03125</v>
      </c>
      <c r="EN34">
        <f>SUBTOTAL(101,Table4[2025-02-20])</f>
        <v>57.03125</v>
      </c>
      <c r="EO34">
        <f>SUBTOTAL(101,Table4[2025-02-21])</f>
        <v>57.03125</v>
      </c>
      <c r="EP34">
        <f>SUBTOTAL(101,Table4[2025-02-22])</f>
        <v>57.03125</v>
      </c>
      <c r="EQ34">
        <f>SUBTOTAL(101,Table4[2025-02-23])</f>
        <v>57.03125</v>
      </c>
      <c r="ER34">
        <f>SUBTOTAL(101,Table4[2025-02-24])</f>
        <v>57.03125</v>
      </c>
      <c r="ES34">
        <f>SUBTOTAL(101,Table4[2025-02-25])</f>
        <v>57.03125</v>
      </c>
      <c r="ET34">
        <f>SUBTOTAL(101,Table4[2025-02-26])</f>
        <v>57.03125</v>
      </c>
      <c r="EU34">
        <f>SUBTOTAL(101,Table4[2025-02-27])</f>
        <v>57.03125</v>
      </c>
      <c r="EV34">
        <f>SUBTOTAL(101,Table4[2025-02-28])</f>
        <v>57.03125</v>
      </c>
      <c r="EW34">
        <f>SUBTOTAL(101,Table4[2025-03-01])</f>
        <v>57.03125</v>
      </c>
      <c r="EX34">
        <f>SUBTOTAL(101,Table4[2025-03-02])</f>
        <v>57.03125</v>
      </c>
      <c r="EY34">
        <f>SUBTOTAL(101,Table4[2025-03-03])</f>
        <v>57.03125</v>
      </c>
      <c r="EZ34">
        <f>SUBTOTAL(101,Table4[2025-03-04])</f>
        <v>57.03125</v>
      </c>
      <c r="FA34">
        <f>SUBTOTAL(101,Table4[2025-03-05])</f>
        <v>57.03125</v>
      </c>
      <c r="FB34">
        <f>SUBTOTAL(101,Table4[2025-03-06])</f>
        <v>57.03125</v>
      </c>
      <c r="FC34">
        <f>SUBTOTAL(101,Table4[2025-03-07])</f>
        <v>57.03125</v>
      </c>
      <c r="FD34">
        <f>SUBTOTAL(101,Table4[2025-03-08])</f>
        <v>57.03125</v>
      </c>
      <c r="FE34">
        <f>SUBTOTAL(101,Table4[2025-03-09])</f>
        <v>57.03125</v>
      </c>
      <c r="FF34">
        <f>SUBTOTAL(101,Table4[2025-03-10])</f>
        <v>57.03125</v>
      </c>
      <c r="FG34">
        <f>SUBTOTAL(101,Table4[2025-03-11])</f>
        <v>57.03125</v>
      </c>
      <c r="FH34">
        <f>SUBTOTAL(101,Table4[2025-03-12])</f>
        <v>57.03125</v>
      </c>
      <c r="FI34">
        <f>SUBTOTAL(101,Table4[2025-03-13])</f>
        <v>57.03125</v>
      </c>
      <c r="FJ34">
        <f>SUBTOTAL(101,Table4[2025-03-14])</f>
        <v>57.03125</v>
      </c>
      <c r="FK34">
        <f>SUBTOTAL(101,Table4[2025-03-15])</f>
        <v>57.03125</v>
      </c>
      <c r="FL34">
        <f>SUBTOTAL(101,Table4[2025-03-16])</f>
        <v>57.03125</v>
      </c>
      <c r="FM34">
        <f>SUBTOTAL(101,Table4[2025-03-17])</f>
        <v>57.03125</v>
      </c>
      <c r="FN34">
        <f>SUBTOTAL(101,Table4[2025-03-18])</f>
        <v>57.03125</v>
      </c>
      <c r="FO34">
        <f>SUBTOTAL(101,Table4[2025-03-19])</f>
        <v>57.03125</v>
      </c>
      <c r="FP34">
        <f>SUBTOTAL(101,Table4[2025-03-20])</f>
        <v>57.03125</v>
      </c>
      <c r="FQ34">
        <f>SUBTOTAL(101,Table4[2025-03-21])</f>
        <v>57.03125</v>
      </c>
      <c r="FR34">
        <f>SUBTOTAL(101,Table4[2025-03-22])</f>
        <v>57.03125</v>
      </c>
      <c r="FS34">
        <f>SUBTOTAL(101,Table4[2025-03-23])</f>
        <v>57.03125</v>
      </c>
      <c r="FT34">
        <f>SUBTOTAL(101,Table4[2025-03-24])</f>
        <v>57.03125</v>
      </c>
      <c r="FU34">
        <f>SUBTOTAL(101,Table4[2025-03-25])</f>
        <v>57.03125</v>
      </c>
      <c r="FV34">
        <f>SUBTOTAL(101,Table4[2025-03-26])</f>
        <v>57.03125</v>
      </c>
      <c r="FW34">
        <f>SUBTOTAL(101,Table4[2025-03-27])</f>
        <v>57.03125</v>
      </c>
      <c r="FX34">
        <f>SUBTOTAL(101,Table4[2025-03-28])</f>
        <v>57.03125</v>
      </c>
      <c r="FY34">
        <f>SUBTOTAL(101,Table4[2025-03-29])</f>
        <v>57.03125</v>
      </c>
      <c r="FZ34">
        <f>SUBTOTAL(101,Table4[2025-03-30])</f>
        <v>57.03125</v>
      </c>
      <c r="GA34">
        <f>SUBTOTAL(101,Table4[2025-03-31])</f>
        <v>57.03125</v>
      </c>
      <c r="GB34">
        <f>SUBTOTAL(101,Table4[2025-04-01])</f>
        <v>57.03125</v>
      </c>
      <c r="GC34">
        <f>SUBTOTAL(101,Table4[2025-04-02])</f>
        <v>57.03125</v>
      </c>
      <c r="GD34">
        <f>SUBTOTAL(101,Table4[2025-04-03])</f>
        <v>57.03125</v>
      </c>
      <c r="GE34">
        <f>SUBTOTAL(101,Table4[2025-04-04])</f>
        <v>57.03125</v>
      </c>
      <c r="GF34">
        <f>SUBTOTAL(101,Table4[2025-04-05])</f>
        <v>57.03125</v>
      </c>
      <c r="GG34">
        <f>SUBTOTAL(101,Table4[2025-04-06])</f>
        <v>57.03125</v>
      </c>
      <c r="GH34">
        <f>SUBTOTAL(101,Table4[2025-04-07])</f>
        <v>57.03125</v>
      </c>
      <c r="GI34">
        <f>SUBTOTAL(101,Table4[2025-04-08])</f>
        <v>57.03125</v>
      </c>
      <c r="GJ34">
        <f>SUBTOTAL(101,Table4[2025-04-09])</f>
        <v>57.03125</v>
      </c>
      <c r="GK34">
        <f>SUBTOTAL(101,Table4[2025-04-10])</f>
        <v>57.03125</v>
      </c>
      <c r="GL34">
        <f>SUBTOTAL(101,Table4[2025-04-11])</f>
        <v>57.03125</v>
      </c>
      <c r="GM34">
        <f>SUBTOTAL(101,Table4[2025-04-12])</f>
        <v>57.03125</v>
      </c>
      <c r="GN34">
        <f>SUBTOTAL(101,Table4[2025-04-13])</f>
        <v>57.03125</v>
      </c>
      <c r="GO34">
        <f>SUBTOTAL(101,Table4[2025-04-14])</f>
        <v>57.03125</v>
      </c>
      <c r="GP34">
        <f>SUBTOTAL(101,Table4[2025-04-15])</f>
        <v>57.03125</v>
      </c>
      <c r="GQ34">
        <f>SUBTOTAL(101,Table4[2025-04-16])</f>
        <v>57.03125</v>
      </c>
      <c r="GR34">
        <f>SUBTOTAL(101,Table4[2025-04-17])</f>
        <v>57.03125</v>
      </c>
      <c r="GS34">
        <f>SUBTOTAL(101,Table4[2025-04-18])</f>
        <v>57.03125</v>
      </c>
      <c r="GT34">
        <f>SUBTOTAL(101,Table4[2025-04-19])</f>
        <v>57.03125</v>
      </c>
      <c r="GU34">
        <f>SUBTOTAL(101,Table4[2025-04-20])</f>
        <v>57.03125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65</v>
      </c>
      <c r="DW39">
        <f>SUMIFS(DataRegularSeason20242025!$AA$3:$AA$1315,DataRegularSeason20242025!$B$3:$B$1315, "&lt;=" &amp; DW$1, DataRegularSeason20242025!$D$3:$D$1315, $A39)+SUMIFS(DataRegularSeason20242025!$AB$3:$AB$1315,DataRegularSeason20242025!$B$3:$B$1315, "&lt;=" &amp; DW$1, DataRegularSeason20242025!$E$3:$E$1315, $A39)</f>
        <v>65</v>
      </c>
      <c r="DX39">
        <f>SUMIFS(DataRegularSeason20242025!$AA$3:$AA$1315,DataRegularSeason20242025!$B$3:$B$1315, "&lt;=" &amp; DX$1, DataRegularSeason20242025!$D$3:$D$1315, $A39)+SUMIFS(DataRegularSeason20242025!$AB$3:$AB$1315,DataRegularSeason20242025!$B$3:$B$1315, "&lt;=" &amp; DX$1, DataRegularSeason20242025!$E$3:$E$1315, $A39)</f>
        <v>65</v>
      </c>
      <c r="DY39">
        <f>SUMIFS(DataRegularSeason20242025!$AA$3:$AA$1315,DataRegularSeason20242025!$B$3:$B$1315, "&lt;=" &amp; DY$1, DataRegularSeason20242025!$D$3:$D$1315, $A39)+SUMIFS(DataRegularSeason20242025!$AB$3:$AB$1315,DataRegularSeason20242025!$B$3:$B$1315, "&lt;=" &amp; DY$1, DataRegularSeason20242025!$E$3:$E$1315, $A39)</f>
        <v>65</v>
      </c>
      <c r="DZ39">
        <f>SUMIFS(DataRegularSeason20242025!$AA$3:$AA$1315,DataRegularSeason20242025!$B$3:$B$1315, "&lt;=" &amp; DZ$1, DataRegularSeason20242025!$D$3:$D$1315, $A39)+SUMIFS(DataRegularSeason20242025!$AB$3:$AB$1315,DataRegularSeason20242025!$B$3:$B$1315, "&lt;=" &amp; DZ$1, DataRegularSeason20242025!$E$3:$E$1315, $A39)</f>
        <v>65</v>
      </c>
      <c r="EA39">
        <f>SUMIFS(DataRegularSeason20242025!$AA$3:$AA$1315,DataRegularSeason20242025!$B$3:$B$1315, "&lt;=" &amp; EA$1, DataRegularSeason20242025!$D$3:$D$1315, $A39)+SUMIFS(DataRegularSeason20242025!$AB$3:$AB$1315,DataRegularSeason20242025!$B$3:$B$1315, "&lt;=" &amp; EA$1, DataRegularSeason20242025!$E$3:$E$1315, $A39)</f>
        <v>65</v>
      </c>
      <c r="EB39">
        <f>SUMIFS(DataRegularSeason20242025!$AA$3:$AA$1315,DataRegularSeason20242025!$B$3:$B$1315, "&lt;=" &amp; EB$1, DataRegularSeason20242025!$D$3:$D$1315, $A39)+SUMIFS(DataRegularSeason20242025!$AB$3:$AB$1315,DataRegularSeason20242025!$B$3:$B$1315, "&lt;=" &amp; EB$1, DataRegularSeason20242025!$E$3:$E$1315, $A39)</f>
        <v>65</v>
      </c>
      <c r="EC39">
        <f>SUMIFS(DataRegularSeason20242025!$AA$3:$AA$1315,DataRegularSeason20242025!$B$3:$B$1315, "&lt;=" &amp; EC$1, DataRegularSeason20242025!$D$3:$D$1315, $A39)+SUMIFS(DataRegularSeason20242025!$AB$3:$AB$1315,DataRegularSeason20242025!$B$3:$B$1315, "&lt;=" &amp; EC$1, DataRegularSeason20242025!$E$3:$E$1315, $A39)</f>
        <v>65</v>
      </c>
      <c r="ED39">
        <f>SUMIFS(DataRegularSeason20242025!$AA$3:$AA$1315,DataRegularSeason20242025!$B$3:$B$1315, "&lt;=" &amp; ED$1, DataRegularSeason20242025!$D$3:$D$1315, $A39)+SUMIFS(DataRegularSeason20242025!$AB$3:$AB$1315,DataRegularSeason20242025!$B$3:$B$1315, "&lt;=" &amp; ED$1, DataRegularSeason20242025!$E$3:$E$1315, $A39)</f>
        <v>65</v>
      </c>
      <c r="EE39">
        <f>SUMIFS(DataRegularSeason20242025!$AA$3:$AA$1315,DataRegularSeason20242025!$B$3:$B$1315, "&lt;=" &amp; EE$1, DataRegularSeason20242025!$D$3:$D$1315, $A39)+SUMIFS(DataRegularSeason20242025!$AB$3:$AB$1315,DataRegularSeason20242025!$B$3:$B$1315, "&lt;=" &amp; EE$1, DataRegularSeason20242025!$E$3:$E$1315, $A39)</f>
        <v>65</v>
      </c>
      <c r="EF39">
        <f>SUMIFS(DataRegularSeason20242025!$AA$3:$AA$1315,DataRegularSeason20242025!$B$3:$B$1315, "&lt;=" &amp; EF$1, DataRegularSeason20242025!$D$3:$D$1315, $A39)+SUMIFS(DataRegularSeason20242025!$AB$3:$AB$1315,DataRegularSeason20242025!$B$3:$B$1315, "&lt;=" &amp; EF$1, DataRegularSeason20242025!$E$3:$E$1315, $A39)</f>
        <v>65</v>
      </c>
      <c r="EG39">
        <f>SUMIFS(DataRegularSeason20242025!$AA$3:$AA$1315,DataRegularSeason20242025!$B$3:$B$1315, "&lt;=" &amp; EG$1, DataRegularSeason20242025!$D$3:$D$1315, $A39)+SUMIFS(DataRegularSeason20242025!$AB$3:$AB$1315,DataRegularSeason20242025!$B$3:$B$1315, "&lt;=" &amp; EG$1, DataRegularSeason20242025!$E$3:$E$1315, $A39)</f>
        <v>65</v>
      </c>
      <c r="EH39">
        <f>SUMIFS(DataRegularSeason20242025!$AA$3:$AA$1315,DataRegularSeason20242025!$B$3:$B$1315, "&lt;=" &amp; EH$1, DataRegularSeason20242025!$D$3:$D$1315, $A39)+SUMIFS(DataRegularSeason20242025!$AB$3:$AB$1315,DataRegularSeason20242025!$B$3:$B$1315, "&lt;=" &amp; EH$1, DataRegularSeason20242025!$E$3:$E$1315, $A39)</f>
        <v>65</v>
      </c>
      <c r="EI39">
        <f>SUMIFS(DataRegularSeason20242025!$AA$3:$AA$1315,DataRegularSeason20242025!$B$3:$B$1315, "&lt;=" &amp; EI$1, DataRegularSeason20242025!$D$3:$D$1315, $A39)+SUMIFS(DataRegularSeason20242025!$AB$3:$AB$1315,DataRegularSeason20242025!$B$3:$B$1315, "&lt;=" &amp; EI$1, DataRegularSeason20242025!$E$3:$E$1315, $A39)</f>
        <v>65</v>
      </c>
      <c r="EJ39">
        <f>SUMIFS(DataRegularSeason20242025!$AA$3:$AA$1315,DataRegularSeason20242025!$B$3:$B$1315, "&lt;=" &amp; EJ$1, DataRegularSeason20242025!$D$3:$D$1315, $A39)+SUMIFS(DataRegularSeason20242025!$AB$3:$AB$1315,DataRegularSeason20242025!$B$3:$B$1315, "&lt;=" &amp; EJ$1, DataRegularSeason20242025!$E$3:$E$1315, $A39)</f>
        <v>65</v>
      </c>
      <c r="EK39">
        <f>SUMIFS(DataRegularSeason20242025!$AA$3:$AA$1315,DataRegularSeason20242025!$B$3:$B$1315, "&lt;=" &amp; EK$1, DataRegularSeason20242025!$D$3:$D$1315, $A39)+SUMIFS(DataRegularSeason20242025!$AB$3:$AB$1315,DataRegularSeason20242025!$B$3:$B$1315, "&lt;=" &amp; EK$1, DataRegularSeason20242025!$E$3:$E$1315, $A39)</f>
        <v>65</v>
      </c>
      <c r="EL39">
        <f>SUMIFS(DataRegularSeason20242025!$AA$3:$AA$1315,DataRegularSeason20242025!$B$3:$B$1315, "&lt;=" &amp; EL$1, DataRegularSeason20242025!$D$3:$D$1315, $A39)+SUMIFS(DataRegularSeason20242025!$AB$3:$AB$1315,DataRegularSeason20242025!$B$3:$B$1315, "&lt;=" &amp; EL$1, DataRegularSeason20242025!$E$3:$E$1315, $A39)</f>
        <v>65</v>
      </c>
      <c r="EM39">
        <f>SUMIFS(DataRegularSeason20242025!$AA$3:$AA$1315,DataRegularSeason20242025!$B$3:$B$1315, "&lt;=" &amp; EM$1, DataRegularSeason20242025!$D$3:$D$1315, $A39)+SUMIFS(DataRegularSeason20242025!$AB$3:$AB$1315,DataRegularSeason20242025!$B$3:$B$1315, "&lt;=" &amp; EM$1, DataRegularSeason20242025!$E$3:$E$1315, $A39)</f>
        <v>65</v>
      </c>
      <c r="EN39">
        <f>SUMIFS(DataRegularSeason20242025!$AA$3:$AA$1315,DataRegularSeason20242025!$B$3:$B$1315, "&lt;=" &amp; EN$1, DataRegularSeason20242025!$D$3:$D$1315, $A39)+SUMIFS(DataRegularSeason20242025!$AB$3:$AB$1315,DataRegularSeason20242025!$B$3:$B$1315, "&lt;=" &amp; EN$1, DataRegularSeason20242025!$E$3:$E$1315, $A39)</f>
        <v>65</v>
      </c>
      <c r="EO39">
        <f>SUMIFS(DataRegularSeason20242025!$AA$3:$AA$1315,DataRegularSeason20242025!$B$3:$B$1315, "&lt;=" &amp; EO$1, DataRegularSeason20242025!$D$3:$D$1315, $A39)+SUMIFS(DataRegularSeason20242025!$AB$3:$AB$1315,DataRegularSeason20242025!$B$3:$B$1315, "&lt;=" &amp; EO$1, DataRegularSeason20242025!$E$3:$E$1315, $A39)</f>
        <v>65</v>
      </c>
      <c r="EP39">
        <f>SUMIFS(DataRegularSeason20242025!$AA$3:$AA$1315,DataRegularSeason20242025!$B$3:$B$1315, "&lt;=" &amp; EP$1, DataRegularSeason20242025!$D$3:$D$1315, $A39)+SUMIFS(DataRegularSeason20242025!$AB$3:$AB$1315,DataRegularSeason20242025!$B$3:$B$1315, "&lt;=" &amp; EP$1, DataRegularSeason20242025!$E$3:$E$1315, $A39)</f>
        <v>65</v>
      </c>
      <c r="EQ39">
        <f>SUMIFS(DataRegularSeason20242025!$AA$3:$AA$1315,DataRegularSeason20242025!$B$3:$B$1315, "&lt;=" &amp; EQ$1, DataRegularSeason20242025!$D$3:$D$1315, $A39)+SUMIFS(DataRegularSeason20242025!$AB$3:$AB$1315,DataRegularSeason20242025!$B$3:$B$1315, "&lt;=" &amp; EQ$1, DataRegularSeason20242025!$E$3:$E$1315, $A39)</f>
        <v>65</v>
      </c>
      <c r="ER39">
        <f>SUMIFS(DataRegularSeason20242025!$AA$3:$AA$1315,DataRegularSeason20242025!$B$3:$B$1315, "&lt;=" &amp; ER$1, DataRegularSeason20242025!$D$3:$D$1315, $A39)+SUMIFS(DataRegularSeason20242025!$AB$3:$AB$1315,DataRegularSeason20242025!$B$3:$B$1315, "&lt;=" &amp; ER$1, DataRegularSeason20242025!$E$3:$E$1315, $A39)</f>
        <v>65</v>
      </c>
      <c r="ES39">
        <f>SUMIFS(DataRegularSeason20242025!$AA$3:$AA$1315,DataRegularSeason20242025!$B$3:$B$1315, "&lt;=" &amp; ES$1, DataRegularSeason20242025!$D$3:$D$1315, $A39)+SUMIFS(DataRegularSeason20242025!$AB$3:$AB$1315,DataRegularSeason20242025!$B$3:$B$1315, "&lt;=" &amp; ES$1, DataRegularSeason20242025!$E$3:$E$1315, $A39)</f>
        <v>65</v>
      </c>
      <c r="ET39">
        <f>SUMIFS(DataRegularSeason20242025!$AA$3:$AA$1315,DataRegularSeason20242025!$B$3:$B$1315, "&lt;=" &amp; ET$1, DataRegularSeason20242025!$D$3:$D$1315, $A39)+SUMIFS(DataRegularSeason20242025!$AB$3:$AB$1315,DataRegularSeason20242025!$B$3:$B$1315, "&lt;=" &amp; ET$1, DataRegularSeason20242025!$E$3:$E$1315, $A39)</f>
        <v>65</v>
      </c>
      <c r="EU39">
        <f>SUMIFS(DataRegularSeason20242025!$AA$3:$AA$1315,DataRegularSeason20242025!$B$3:$B$1315, "&lt;=" &amp; EU$1, DataRegularSeason20242025!$D$3:$D$1315, $A39)+SUMIFS(DataRegularSeason20242025!$AB$3:$AB$1315,DataRegularSeason20242025!$B$3:$B$1315, "&lt;=" &amp; EU$1, DataRegularSeason20242025!$E$3:$E$1315, $A39)</f>
        <v>65</v>
      </c>
      <c r="EV39">
        <f>SUMIFS(DataRegularSeason20242025!$AA$3:$AA$1315,DataRegularSeason20242025!$B$3:$B$1315, "&lt;=" &amp; EV$1, DataRegularSeason20242025!$D$3:$D$1315, $A39)+SUMIFS(DataRegularSeason20242025!$AB$3:$AB$1315,DataRegularSeason20242025!$B$3:$B$1315, "&lt;=" &amp; EV$1, DataRegularSeason20242025!$E$3:$E$1315, $A39)</f>
        <v>65</v>
      </c>
      <c r="EW39">
        <f>SUMIFS(DataRegularSeason20242025!$AA$3:$AA$1315,DataRegularSeason20242025!$B$3:$B$1315, "&lt;=" &amp; EW$1, DataRegularSeason20242025!$D$3:$D$1315, $A39)+SUMIFS(DataRegularSeason20242025!$AB$3:$AB$1315,DataRegularSeason20242025!$B$3:$B$1315, "&lt;=" &amp; EW$1, DataRegularSeason20242025!$E$3:$E$1315, $A39)</f>
        <v>65</v>
      </c>
      <c r="EX39">
        <f>SUMIFS(DataRegularSeason20242025!$AA$3:$AA$1315,DataRegularSeason20242025!$B$3:$B$1315, "&lt;=" &amp; EX$1, DataRegularSeason20242025!$D$3:$D$1315, $A39)+SUMIFS(DataRegularSeason20242025!$AB$3:$AB$1315,DataRegularSeason20242025!$B$3:$B$1315, "&lt;=" &amp; EX$1, DataRegularSeason20242025!$E$3:$E$1315, $A39)</f>
        <v>65</v>
      </c>
      <c r="EY39">
        <f>SUMIFS(DataRegularSeason20242025!$AA$3:$AA$1315,DataRegularSeason20242025!$B$3:$B$1315, "&lt;=" &amp; EY$1, DataRegularSeason20242025!$D$3:$D$1315, $A39)+SUMIFS(DataRegularSeason20242025!$AB$3:$AB$1315,DataRegularSeason20242025!$B$3:$B$1315, "&lt;=" &amp; EY$1, DataRegularSeason20242025!$E$3:$E$1315, $A39)</f>
        <v>65</v>
      </c>
      <c r="EZ39">
        <f>SUMIFS(DataRegularSeason20242025!$AA$3:$AA$1315,DataRegularSeason20242025!$B$3:$B$1315, "&lt;=" &amp; EZ$1, DataRegularSeason20242025!$D$3:$D$1315, $A39)+SUMIFS(DataRegularSeason20242025!$AB$3:$AB$1315,DataRegularSeason20242025!$B$3:$B$1315, "&lt;=" &amp; EZ$1, DataRegularSeason20242025!$E$3:$E$1315, $A39)</f>
        <v>65</v>
      </c>
      <c r="FA39">
        <f>SUMIFS(DataRegularSeason20242025!$AA$3:$AA$1315,DataRegularSeason20242025!$B$3:$B$1315, "&lt;=" &amp; FA$1, DataRegularSeason20242025!$D$3:$D$1315, $A39)+SUMIFS(DataRegularSeason20242025!$AB$3:$AB$1315,DataRegularSeason20242025!$B$3:$B$1315, "&lt;=" &amp; FA$1, DataRegularSeason20242025!$E$3:$E$1315, $A39)</f>
        <v>65</v>
      </c>
      <c r="FB39">
        <f>SUMIFS(DataRegularSeason20242025!$AA$3:$AA$1315,DataRegularSeason20242025!$B$3:$B$1315, "&lt;=" &amp; FB$1, DataRegularSeason20242025!$D$3:$D$1315, $A39)+SUMIFS(DataRegularSeason20242025!$AB$3:$AB$1315,DataRegularSeason20242025!$B$3:$B$1315, "&lt;=" &amp; FB$1, DataRegularSeason20242025!$E$3:$E$1315, $A39)</f>
        <v>65</v>
      </c>
      <c r="FC39">
        <f>SUMIFS(DataRegularSeason20242025!$AA$3:$AA$1315,DataRegularSeason20242025!$B$3:$B$1315, "&lt;=" &amp; FC$1, DataRegularSeason20242025!$D$3:$D$1315, $A39)+SUMIFS(DataRegularSeason20242025!$AB$3:$AB$1315,DataRegularSeason20242025!$B$3:$B$1315, "&lt;=" &amp; FC$1, DataRegularSeason20242025!$E$3:$E$1315, $A39)</f>
        <v>65</v>
      </c>
      <c r="FD39">
        <f>SUMIFS(DataRegularSeason20242025!$AA$3:$AA$1315,DataRegularSeason20242025!$B$3:$B$1315, "&lt;=" &amp; FD$1, DataRegularSeason20242025!$D$3:$D$1315, $A39)+SUMIFS(DataRegularSeason20242025!$AB$3:$AB$1315,DataRegularSeason20242025!$B$3:$B$1315, "&lt;=" &amp; FD$1, DataRegularSeason20242025!$E$3:$E$1315, $A39)</f>
        <v>65</v>
      </c>
      <c r="FE39">
        <f>SUMIFS(DataRegularSeason20242025!$AA$3:$AA$1315,DataRegularSeason20242025!$B$3:$B$1315, "&lt;=" &amp; FE$1, DataRegularSeason20242025!$D$3:$D$1315, $A39)+SUMIFS(DataRegularSeason20242025!$AB$3:$AB$1315,DataRegularSeason20242025!$B$3:$B$1315, "&lt;=" &amp; FE$1, DataRegularSeason20242025!$E$3:$E$1315, $A39)</f>
        <v>65</v>
      </c>
      <c r="FF39">
        <f>SUMIFS(DataRegularSeason20242025!$AA$3:$AA$1315,DataRegularSeason20242025!$B$3:$B$1315, "&lt;=" &amp; FF$1, DataRegularSeason20242025!$D$3:$D$1315, $A39)+SUMIFS(DataRegularSeason20242025!$AB$3:$AB$1315,DataRegularSeason20242025!$B$3:$B$1315, "&lt;=" &amp; FF$1, DataRegularSeason20242025!$E$3:$E$1315, $A39)</f>
        <v>65</v>
      </c>
      <c r="FG39">
        <f>SUMIFS(DataRegularSeason20242025!$AA$3:$AA$1315,DataRegularSeason20242025!$B$3:$B$1315, "&lt;=" &amp; FG$1, DataRegularSeason20242025!$D$3:$D$1315, $A39)+SUMIFS(DataRegularSeason20242025!$AB$3:$AB$1315,DataRegularSeason20242025!$B$3:$B$1315, "&lt;=" &amp; FG$1, DataRegularSeason20242025!$E$3:$E$1315, $A39)</f>
        <v>65</v>
      </c>
      <c r="FH39">
        <f>SUMIFS(DataRegularSeason20242025!$AA$3:$AA$1315,DataRegularSeason20242025!$B$3:$B$1315, "&lt;=" &amp; FH$1, DataRegularSeason20242025!$D$3:$D$1315, $A39)+SUMIFS(DataRegularSeason20242025!$AB$3:$AB$1315,DataRegularSeason20242025!$B$3:$B$1315, "&lt;=" &amp; FH$1, DataRegularSeason20242025!$E$3:$E$1315, $A39)</f>
        <v>65</v>
      </c>
      <c r="FI39">
        <f>SUMIFS(DataRegularSeason20242025!$AA$3:$AA$1315,DataRegularSeason20242025!$B$3:$B$1315, "&lt;=" &amp; FI$1, DataRegularSeason20242025!$D$3:$D$1315, $A39)+SUMIFS(DataRegularSeason20242025!$AB$3:$AB$1315,DataRegularSeason20242025!$B$3:$B$1315, "&lt;=" &amp; FI$1, DataRegularSeason20242025!$E$3:$E$1315, $A39)</f>
        <v>65</v>
      </c>
      <c r="FJ39">
        <f>SUMIFS(DataRegularSeason20242025!$AA$3:$AA$1315,DataRegularSeason20242025!$B$3:$B$1315, "&lt;=" &amp; FJ$1, DataRegularSeason20242025!$D$3:$D$1315, $A39)+SUMIFS(DataRegularSeason20242025!$AB$3:$AB$1315,DataRegularSeason20242025!$B$3:$B$1315, "&lt;=" &amp; FJ$1, DataRegularSeason20242025!$E$3:$E$1315, $A39)</f>
        <v>65</v>
      </c>
      <c r="FK39">
        <f>SUMIFS(DataRegularSeason20242025!$AA$3:$AA$1315,DataRegularSeason20242025!$B$3:$B$1315, "&lt;=" &amp; FK$1, DataRegularSeason20242025!$D$3:$D$1315, $A39)+SUMIFS(DataRegularSeason20242025!$AB$3:$AB$1315,DataRegularSeason20242025!$B$3:$B$1315, "&lt;=" &amp; FK$1, DataRegularSeason20242025!$E$3:$E$1315, $A39)</f>
        <v>65</v>
      </c>
      <c r="FL39">
        <f>SUMIFS(DataRegularSeason20242025!$AA$3:$AA$1315,DataRegularSeason20242025!$B$3:$B$1315, "&lt;=" &amp; FL$1, DataRegularSeason20242025!$D$3:$D$1315, $A39)+SUMIFS(DataRegularSeason20242025!$AB$3:$AB$1315,DataRegularSeason20242025!$B$3:$B$1315, "&lt;=" &amp; FL$1, DataRegularSeason20242025!$E$3:$E$1315, $A39)</f>
        <v>65</v>
      </c>
      <c r="FM39">
        <f>SUMIFS(DataRegularSeason20242025!$AA$3:$AA$1315,DataRegularSeason20242025!$B$3:$B$1315, "&lt;=" &amp; FM$1, DataRegularSeason20242025!$D$3:$D$1315, $A39)+SUMIFS(DataRegularSeason20242025!$AB$3:$AB$1315,DataRegularSeason20242025!$B$3:$B$1315, "&lt;=" &amp; FM$1, DataRegularSeason20242025!$E$3:$E$1315, $A39)</f>
        <v>65</v>
      </c>
      <c r="FN39">
        <f>SUMIFS(DataRegularSeason20242025!$AA$3:$AA$1315,DataRegularSeason20242025!$B$3:$B$1315, "&lt;=" &amp; FN$1, DataRegularSeason20242025!$D$3:$D$1315, $A39)+SUMIFS(DataRegularSeason20242025!$AB$3:$AB$1315,DataRegularSeason20242025!$B$3:$B$1315, "&lt;=" &amp; FN$1, DataRegularSeason20242025!$E$3:$E$1315, $A39)</f>
        <v>65</v>
      </c>
      <c r="FO39">
        <f>SUMIFS(DataRegularSeason20242025!$AA$3:$AA$1315,DataRegularSeason20242025!$B$3:$B$1315, "&lt;=" &amp; FO$1, DataRegularSeason20242025!$D$3:$D$1315, $A39)+SUMIFS(DataRegularSeason20242025!$AB$3:$AB$1315,DataRegularSeason20242025!$B$3:$B$1315, "&lt;=" &amp; FO$1, DataRegularSeason20242025!$E$3:$E$1315, $A39)</f>
        <v>65</v>
      </c>
      <c r="FP39">
        <f>SUMIFS(DataRegularSeason20242025!$AA$3:$AA$1315,DataRegularSeason20242025!$B$3:$B$1315, "&lt;=" &amp; FP$1, DataRegularSeason20242025!$D$3:$D$1315, $A39)+SUMIFS(DataRegularSeason20242025!$AB$3:$AB$1315,DataRegularSeason20242025!$B$3:$B$1315, "&lt;=" &amp; FP$1, DataRegularSeason20242025!$E$3:$E$1315, $A39)</f>
        <v>65</v>
      </c>
      <c r="FQ39">
        <f>SUMIFS(DataRegularSeason20242025!$AA$3:$AA$1315,DataRegularSeason20242025!$B$3:$B$1315, "&lt;=" &amp; FQ$1, DataRegularSeason20242025!$D$3:$D$1315, $A39)+SUMIFS(DataRegularSeason20242025!$AB$3:$AB$1315,DataRegularSeason20242025!$B$3:$B$1315, "&lt;=" &amp; FQ$1, DataRegularSeason20242025!$E$3:$E$1315, $A39)</f>
        <v>65</v>
      </c>
      <c r="FR39">
        <f>SUMIFS(DataRegularSeason20242025!$AA$3:$AA$1315,DataRegularSeason20242025!$B$3:$B$1315, "&lt;=" &amp; FR$1, DataRegularSeason20242025!$D$3:$D$1315, $A39)+SUMIFS(DataRegularSeason20242025!$AB$3:$AB$1315,DataRegularSeason20242025!$B$3:$B$1315, "&lt;=" &amp; FR$1, DataRegularSeason20242025!$E$3:$E$1315, $A39)</f>
        <v>65</v>
      </c>
      <c r="FS39">
        <f>SUMIFS(DataRegularSeason20242025!$AA$3:$AA$1315,DataRegularSeason20242025!$B$3:$B$1315, "&lt;=" &amp; FS$1, DataRegularSeason20242025!$D$3:$D$1315, $A39)+SUMIFS(DataRegularSeason20242025!$AB$3:$AB$1315,DataRegularSeason20242025!$B$3:$B$1315, "&lt;=" &amp; FS$1, DataRegularSeason20242025!$E$3:$E$1315, $A39)</f>
        <v>65</v>
      </c>
      <c r="FT39">
        <f>SUMIFS(DataRegularSeason20242025!$AA$3:$AA$1315,DataRegularSeason20242025!$B$3:$B$1315, "&lt;=" &amp; FT$1, DataRegularSeason20242025!$D$3:$D$1315, $A39)+SUMIFS(DataRegularSeason20242025!$AB$3:$AB$1315,DataRegularSeason20242025!$B$3:$B$1315, "&lt;=" &amp; FT$1, DataRegularSeason20242025!$E$3:$E$1315, $A39)</f>
        <v>65</v>
      </c>
      <c r="FU39">
        <f>SUMIFS(DataRegularSeason20242025!$AA$3:$AA$1315,DataRegularSeason20242025!$B$3:$B$1315, "&lt;=" &amp; FU$1, DataRegularSeason20242025!$D$3:$D$1315, $A39)+SUMIFS(DataRegularSeason20242025!$AB$3:$AB$1315,DataRegularSeason20242025!$B$3:$B$1315, "&lt;=" &amp; FU$1, DataRegularSeason20242025!$E$3:$E$1315, $A39)</f>
        <v>65</v>
      </c>
      <c r="FV39">
        <f>SUMIFS(DataRegularSeason20242025!$AA$3:$AA$1315,DataRegularSeason20242025!$B$3:$B$1315, "&lt;=" &amp; FV$1, DataRegularSeason20242025!$D$3:$D$1315, $A39)+SUMIFS(DataRegularSeason20242025!$AB$3:$AB$1315,DataRegularSeason20242025!$B$3:$B$1315, "&lt;=" &amp; FV$1, DataRegularSeason20242025!$E$3:$E$1315, $A39)</f>
        <v>65</v>
      </c>
      <c r="FW39">
        <f>SUMIFS(DataRegularSeason20242025!$AA$3:$AA$1315,DataRegularSeason20242025!$B$3:$B$1315, "&lt;=" &amp; FW$1, DataRegularSeason20242025!$D$3:$D$1315, $A39)+SUMIFS(DataRegularSeason20242025!$AB$3:$AB$1315,DataRegularSeason20242025!$B$3:$B$1315, "&lt;=" &amp; FW$1, DataRegularSeason20242025!$E$3:$E$1315, $A39)</f>
        <v>65</v>
      </c>
      <c r="FX39">
        <f>SUMIFS(DataRegularSeason20242025!$AA$3:$AA$1315,DataRegularSeason20242025!$B$3:$B$1315, "&lt;=" &amp; FX$1, DataRegularSeason20242025!$D$3:$D$1315, $A39)+SUMIFS(DataRegularSeason20242025!$AB$3:$AB$1315,DataRegularSeason20242025!$B$3:$B$1315, "&lt;=" &amp; FX$1, DataRegularSeason20242025!$E$3:$E$1315, $A39)</f>
        <v>65</v>
      </c>
      <c r="FY39">
        <f>SUMIFS(DataRegularSeason20242025!$AA$3:$AA$1315,DataRegularSeason20242025!$B$3:$B$1315, "&lt;=" &amp; FY$1, DataRegularSeason20242025!$D$3:$D$1315, $A39)+SUMIFS(DataRegularSeason20242025!$AB$3:$AB$1315,DataRegularSeason20242025!$B$3:$B$1315, "&lt;=" &amp; FY$1, DataRegularSeason20242025!$E$3:$E$1315, $A39)</f>
        <v>65</v>
      </c>
      <c r="FZ39">
        <f>SUMIFS(DataRegularSeason20242025!$AA$3:$AA$1315,DataRegularSeason20242025!$B$3:$B$1315, "&lt;=" &amp; FZ$1, DataRegularSeason20242025!$D$3:$D$1315, $A39)+SUMIFS(DataRegularSeason20242025!$AB$3:$AB$1315,DataRegularSeason20242025!$B$3:$B$1315, "&lt;=" &amp; FZ$1, DataRegularSeason20242025!$E$3:$E$1315, $A39)</f>
        <v>65</v>
      </c>
      <c r="GA39">
        <f>SUMIFS(DataRegularSeason20242025!$AA$3:$AA$1315,DataRegularSeason20242025!$B$3:$B$1315, "&lt;=" &amp; GA$1, DataRegularSeason20242025!$D$3:$D$1315, $A39)+SUMIFS(DataRegularSeason20242025!$AB$3:$AB$1315,DataRegularSeason20242025!$B$3:$B$1315, "&lt;=" &amp; GA$1, DataRegularSeason20242025!$E$3:$E$1315, $A39)</f>
        <v>65</v>
      </c>
      <c r="GB39">
        <f>SUMIFS(DataRegularSeason20242025!$AA$3:$AA$1315,DataRegularSeason20242025!$B$3:$B$1315, "&lt;=" &amp; GB$1, DataRegularSeason20242025!$D$3:$D$1315, $A39)+SUMIFS(DataRegularSeason20242025!$AB$3:$AB$1315,DataRegularSeason20242025!$B$3:$B$1315, "&lt;=" &amp; GB$1, DataRegularSeason20242025!$E$3:$E$1315, $A39)</f>
        <v>65</v>
      </c>
      <c r="GC39">
        <f>SUMIFS(DataRegularSeason20242025!$AA$3:$AA$1315,DataRegularSeason20242025!$B$3:$B$1315, "&lt;=" &amp; GC$1, DataRegularSeason20242025!$D$3:$D$1315, $A39)+SUMIFS(DataRegularSeason20242025!$AB$3:$AB$1315,DataRegularSeason20242025!$B$3:$B$1315, "&lt;=" &amp; GC$1, DataRegularSeason20242025!$E$3:$E$1315, $A39)</f>
        <v>65</v>
      </c>
      <c r="GD39">
        <f>SUMIFS(DataRegularSeason20242025!$AA$3:$AA$1315,DataRegularSeason20242025!$B$3:$B$1315, "&lt;=" &amp; GD$1, DataRegularSeason20242025!$D$3:$D$1315, $A39)+SUMIFS(DataRegularSeason20242025!$AB$3:$AB$1315,DataRegularSeason20242025!$B$3:$B$1315, "&lt;=" &amp; GD$1, DataRegularSeason20242025!$E$3:$E$1315, $A39)</f>
        <v>65</v>
      </c>
      <c r="GE39">
        <f>SUMIFS(DataRegularSeason20242025!$AA$3:$AA$1315,DataRegularSeason20242025!$B$3:$B$1315, "&lt;=" &amp; GE$1, DataRegularSeason20242025!$D$3:$D$1315, $A39)+SUMIFS(DataRegularSeason20242025!$AB$3:$AB$1315,DataRegularSeason20242025!$B$3:$B$1315, "&lt;=" &amp; GE$1, DataRegularSeason20242025!$E$3:$E$1315, $A39)</f>
        <v>65</v>
      </c>
      <c r="GF39">
        <f>SUMIFS(DataRegularSeason20242025!$AA$3:$AA$1315,DataRegularSeason20242025!$B$3:$B$1315, "&lt;=" &amp; GF$1, DataRegularSeason20242025!$D$3:$D$1315, $A39)+SUMIFS(DataRegularSeason20242025!$AB$3:$AB$1315,DataRegularSeason20242025!$B$3:$B$1315, "&lt;=" &amp; GF$1, DataRegularSeason20242025!$E$3:$E$1315, $A39)</f>
        <v>65</v>
      </c>
      <c r="GG39">
        <f>SUMIFS(DataRegularSeason20242025!$AA$3:$AA$1315,DataRegularSeason20242025!$B$3:$B$1315, "&lt;=" &amp; GG$1, DataRegularSeason20242025!$D$3:$D$1315, $A39)+SUMIFS(DataRegularSeason20242025!$AB$3:$AB$1315,DataRegularSeason20242025!$B$3:$B$1315, "&lt;=" &amp; GG$1, DataRegularSeason20242025!$E$3:$E$1315, $A39)</f>
        <v>65</v>
      </c>
      <c r="GH39">
        <f>SUMIFS(DataRegularSeason20242025!$AA$3:$AA$1315,DataRegularSeason20242025!$B$3:$B$1315, "&lt;=" &amp; GH$1, DataRegularSeason20242025!$D$3:$D$1315, $A39)+SUMIFS(DataRegularSeason20242025!$AB$3:$AB$1315,DataRegularSeason20242025!$B$3:$B$1315, "&lt;=" &amp; GH$1, DataRegularSeason20242025!$E$3:$E$1315, $A39)</f>
        <v>65</v>
      </c>
      <c r="GI39">
        <f>SUMIFS(DataRegularSeason20242025!$AA$3:$AA$1315,DataRegularSeason20242025!$B$3:$B$1315, "&lt;=" &amp; GI$1, DataRegularSeason20242025!$D$3:$D$1315, $A39)+SUMIFS(DataRegularSeason20242025!$AB$3:$AB$1315,DataRegularSeason20242025!$B$3:$B$1315, "&lt;=" &amp; GI$1, DataRegularSeason20242025!$E$3:$E$1315, $A39)</f>
        <v>65</v>
      </c>
      <c r="GJ39">
        <f>SUMIFS(DataRegularSeason20242025!$AA$3:$AA$1315,DataRegularSeason20242025!$B$3:$B$1315, "&lt;=" &amp; GJ$1, DataRegularSeason20242025!$D$3:$D$1315, $A39)+SUMIFS(DataRegularSeason20242025!$AB$3:$AB$1315,DataRegularSeason20242025!$B$3:$B$1315, "&lt;=" &amp; GJ$1, DataRegularSeason20242025!$E$3:$E$1315, $A39)</f>
        <v>65</v>
      </c>
      <c r="GK39">
        <f>SUMIFS(DataRegularSeason20242025!$AA$3:$AA$1315,DataRegularSeason20242025!$B$3:$B$1315, "&lt;=" &amp; GK$1, DataRegularSeason20242025!$D$3:$D$1315, $A39)+SUMIFS(DataRegularSeason20242025!$AB$3:$AB$1315,DataRegularSeason20242025!$B$3:$B$1315, "&lt;=" &amp; GK$1, DataRegularSeason20242025!$E$3:$E$1315, $A39)</f>
        <v>65</v>
      </c>
      <c r="GL39">
        <f>SUMIFS(DataRegularSeason20242025!$AA$3:$AA$1315,DataRegularSeason20242025!$B$3:$B$1315, "&lt;=" &amp; GL$1, DataRegularSeason20242025!$D$3:$D$1315, $A39)+SUMIFS(DataRegularSeason20242025!$AB$3:$AB$1315,DataRegularSeason20242025!$B$3:$B$1315, "&lt;=" &amp; GL$1, DataRegularSeason20242025!$E$3:$E$1315, $A39)</f>
        <v>65</v>
      </c>
      <c r="GM39">
        <f>SUMIFS(DataRegularSeason20242025!$AA$3:$AA$1315,DataRegularSeason20242025!$B$3:$B$1315, "&lt;=" &amp; GM$1, DataRegularSeason20242025!$D$3:$D$1315, $A39)+SUMIFS(DataRegularSeason20242025!$AB$3:$AB$1315,DataRegularSeason20242025!$B$3:$B$1315, "&lt;=" &amp; GM$1, DataRegularSeason20242025!$E$3:$E$1315, $A39)</f>
        <v>65</v>
      </c>
      <c r="GN39">
        <f>SUMIFS(DataRegularSeason20242025!$AA$3:$AA$1315,DataRegularSeason20242025!$B$3:$B$1315, "&lt;=" &amp; GN$1, DataRegularSeason20242025!$D$3:$D$1315, $A39)+SUMIFS(DataRegularSeason20242025!$AB$3:$AB$1315,DataRegularSeason20242025!$B$3:$B$1315, "&lt;=" &amp; GN$1, DataRegularSeason20242025!$E$3:$E$1315, $A39)</f>
        <v>65</v>
      </c>
      <c r="GO39">
        <f>SUMIFS(DataRegularSeason20242025!$AA$3:$AA$1315,DataRegularSeason20242025!$B$3:$B$1315, "&lt;=" &amp; GO$1, DataRegularSeason20242025!$D$3:$D$1315, $A39)+SUMIFS(DataRegularSeason20242025!$AB$3:$AB$1315,DataRegularSeason20242025!$B$3:$B$1315, "&lt;=" &amp; GO$1, DataRegularSeason20242025!$E$3:$E$1315, $A39)</f>
        <v>65</v>
      </c>
      <c r="GP39">
        <f>SUMIFS(DataRegularSeason20242025!$AA$3:$AA$1315,DataRegularSeason20242025!$B$3:$B$1315, "&lt;=" &amp; GP$1, DataRegularSeason20242025!$D$3:$D$1315, $A39)+SUMIFS(DataRegularSeason20242025!$AB$3:$AB$1315,DataRegularSeason20242025!$B$3:$B$1315, "&lt;=" &amp; GP$1, DataRegularSeason20242025!$E$3:$E$1315, $A39)</f>
        <v>65</v>
      </c>
      <c r="GQ39">
        <f>SUMIFS(DataRegularSeason20242025!$AA$3:$AA$1315,DataRegularSeason20242025!$B$3:$B$1315, "&lt;=" &amp; GQ$1, DataRegularSeason20242025!$D$3:$D$1315, $A39)+SUMIFS(DataRegularSeason20242025!$AB$3:$AB$1315,DataRegularSeason20242025!$B$3:$B$1315, "&lt;=" &amp; GQ$1, DataRegularSeason20242025!$E$3:$E$1315, $A39)</f>
        <v>65</v>
      </c>
      <c r="GR39">
        <f>SUMIFS(DataRegularSeason20242025!$AA$3:$AA$1315,DataRegularSeason20242025!$B$3:$B$1315, "&lt;=" &amp; GR$1, DataRegularSeason20242025!$D$3:$D$1315, $A39)+SUMIFS(DataRegularSeason20242025!$AB$3:$AB$1315,DataRegularSeason20242025!$B$3:$B$1315, "&lt;=" &amp; GR$1, DataRegularSeason20242025!$E$3:$E$1315, $A39)</f>
        <v>65</v>
      </c>
      <c r="GS39">
        <f>SUMIFS(DataRegularSeason20242025!$AA$3:$AA$1315,DataRegularSeason20242025!$B$3:$B$1315, "&lt;=" &amp; GS$1, DataRegularSeason20242025!$D$3:$D$1315, $A39)+SUMIFS(DataRegularSeason20242025!$AB$3:$AB$1315,DataRegularSeason20242025!$B$3:$B$1315, "&lt;=" &amp; GS$1, DataRegularSeason20242025!$E$3:$E$1315, $A39)</f>
        <v>65</v>
      </c>
      <c r="GT39">
        <f>SUMIFS(DataRegularSeason20242025!$AA$3:$AA$1315,DataRegularSeason20242025!$B$3:$B$1315, "&lt;=" &amp; GT$1, DataRegularSeason20242025!$D$3:$D$1315, $A39)+SUMIFS(DataRegularSeason20242025!$AB$3:$AB$1315,DataRegularSeason20242025!$B$3:$B$1315, "&lt;=" &amp; GT$1, DataRegularSeason20242025!$E$3:$E$1315, $A39)</f>
        <v>65</v>
      </c>
      <c r="GU39">
        <f>SUMIFS(DataRegularSeason20242025!$AA$3:$AA$1315,DataRegularSeason20242025!$B$3:$B$1315, "&lt;=" &amp; GU$1, DataRegularSeason20242025!$D$3:$D$1315, $A39)+SUMIFS(DataRegularSeason20242025!$AB$3:$AB$1315,DataRegularSeason20242025!$B$3:$B$1315, "&lt;=" &amp; GU$1, DataRegularSeason20242025!$E$3:$E$1315, $A39)</f>
        <v>65</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58</v>
      </c>
      <c r="DY40">
        <f>SUMIFS(DataRegularSeason20242025!$AA$3:$AA$1315,DataRegularSeason20242025!$B$3:$B$1315, "&lt;=" &amp; DY$1, DataRegularSeason20242025!$D$3:$D$1315, $A40)+SUMIFS(DataRegularSeason20242025!$AB$3:$AB$1315,DataRegularSeason20242025!$B$3:$B$1315, "&lt;=" &amp; DY$1, DataRegularSeason20242025!$E$3:$E$1315, $A40)</f>
        <v>58</v>
      </c>
      <c r="DZ40">
        <f>SUMIFS(DataRegularSeason20242025!$AA$3:$AA$1315,DataRegularSeason20242025!$B$3:$B$1315, "&lt;=" &amp; DZ$1, DataRegularSeason20242025!$D$3:$D$1315, $A40)+SUMIFS(DataRegularSeason20242025!$AB$3:$AB$1315,DataRegularSeason20242025!$B$3:$B$1315, "&lt;=" &amp; DZ$1, DataRegularSeason20242025!$E$3:$E$1315, $A40)</f>
        <v>58</v>
      </c>
      <c r="EA40">
        <f>SUMIFS(DataRegularSeason20242025!$AA$3:$AA$1315,DataRegularSeason20242025!$B$3:$B$1315, "&lt;=" &amp; EA$1, DataRegularSeason20242025!$D$3:$D$1315, $A40)+SUMIFS(DataRegularSeason20242025!$AB$3:$AB$1315,DataRegularSeason20242025!$B$3:$B$1315, "&lt;=" &amp; EA$1, DataRegularSeason20242025!$E$3:$E$1315, $A40)</f>
        <v>58</v>
      </c>
      <c r="EB40">
        <f>SUMIFS(DataRegularSeason20242025!$AA$3:$AA$1315,DataRegularSeason20242025!$B$3:$B$1315, "&lt;=" &amp; EB$1, DataRegularSeason20242025!$D$3:$D$1315, $A40)+SUMIFS(DataRegularSeason20242025!$AB$3:$AB$1315,DataRegularSeason20242025!$B$3:$B$1315, "&lt;=" &amp; EB$1, DataRegularSeason20242025!$E$3:$E$1315, $A40)</f>
        <v>58</v>
      </c>
      <c r="EC40">
        <f>SUMIFS(DataRegularSeason20242025!$AA$3:$AA$1315,DataRegularSeason20242025!$B$3:$B$1315, "&lt;=" &amp; EC$1, DataRegularSeason20242025!$D$3:$D$1315, $A40)+SUMIFS(DataRegularSeason20242025!$AB$3:$AB$1315,DataRegularSeason20242025!$B$3:$B$1315, "&lt;=" &amp; EC$1, DataRegularSeason20242025!$E$3:$E$1315, $A40)</f>
        <v>58</v>
      </c>
      <c r="ED40">
        <f>SUMIFS(DataRegularSeason20242025!$AA$3:$AA$1315,DataRegularSeason20242025!$B$3:$B$1315, "&lt;=" &amp; ED$1, DataRegularSeason20242025!$D$3:$D$1315, $A40)+SUMIFS(DataRegularSeason20242025!$AB$3:$AB$1315,DataRegularSeason20242025!$B$3:$B$1315, "&lt;=" &amp; ED$1, DataRegularSeason20242025!$E$3:$E$1315, $A40)</f>
        <v>58</v>
      </c>
      <c r="EE40">
        <f>SUMIFS(DataRegularSeason20242025!$AA$3:$AA$1315,DataRegularSeason20242025!$B$3:$B$1315, "&lt;=" &amp; EE$1, DataRegularSeason20242025!$D$3:$D$1315, $A40)+SUMIFS(DataRegularSeason20242025!$AB$3:$AB$1315,DataRegularSeason20242025!$B$3:$B$1315, "&lt;=" &amp; EE$1, DataRegularSeason20242025!$E$3:$E$1315, $A40)</f>
        <v>58</v>
      </c>
      <c r="EF40">
        <f>SUMIFS(DataRegularSeason20242025!$AA$3:$AA$1315,DataRegularSeason20242025!$B$3:$B$1315, "&lt;=" &amp; EF$1, DataRegularSeason20242025!$D$3:$D$1315, $A40)+SUMIFS(DataRegularSeason20242025!$AB$3:$AB$1315,DataRegularSeason20242025!$B$3:$B$1315, "&lt;=" &amp; EF$1, DataRegularSeason20242025!$E$3:$E$1315, $A40)</f>
        <v>58</v>
      </c>
      <c r="EG40">
        <f>SUMIFS(DataRegularSeason20242025!$AA$3:$AA$1315,DataRegularSeason20242025!$B$3:$B$1315, "&lt;=" &amp; EG$1, DataRegularSeason20242025!$D$3:$D$1315, $A40)+SUMIFS(DataRegularSeason20242025!$AB$3:$AB$1315,DataRegularSeason20242025!$B$3:$B$1315, "&lt;=" &amp; EG$1, DataRegularSeason20242025!$E$3:$E$1315, $A40)</f>
        <v>58</v>
      </c>
      <c r="EH40">
        <f>SUMIFS(DataRegularSeason20242025!$AA$3:$AA$1315,DataRegularSeason20242025!$B$3:$B$1315, "&lt;=" &amp; EH$1, DataRegularSeason20242025!$D$3:$D$1315, $A40)+SUMIFS(DataRegularSeason20242025!$AB$3:$AB$1315,DataRegularSeason20242025!$B$3:$B$1315, "&lt;=" &amp; EH$1, DataRegularSeason20242025!$E$3:$E$1315, $A40)</f>
        <v>58</v>
      </c>
      <c r="EI40">
        <f>SUMIFS(DataRegularSeason20242025!$AA$3:$AA$1315,DataRegularSeason20242025!$B$3:$B$1315, "&lt;=" &amp; EI$1, DataRegularSeason20242025!$D$3:$D$1315, $A40)+SUMIFS(DataRegularSeason20242025!$AB$3:$AB$1315,DataRegularSeason20242025!$B$3:$B$1315, "&lt;=" &amp; EI$1, DataRegularSeason20242025!$E$3:$E$1315, $A40)</f>
        <v>58</v>
      </c>
      <c r="EJ40">
        <f>SUMIFS(DataRegularSeason20242025!$AA$3:$AA$1315,DataRegularSeason20242025!$B$3:$B$1315, "&lt;=" &amp; EJ$1, DataRegularSeason20242025!$D$3:$D$1315, $A40)+SUMIFS(DataRegularSeason20242025!$AB$3:$AB$1315,DataRegularSeason20242025!$B$3:$B$1315, "&lt;=" &amp; EJ$1, DataRegularSeason20242025!$E$3:$E$1315, $A40)</f>
        <v>58</v>
      </c>
      <c r="EK40">
        <f>SUMIFS(DataRegularSeason20242025!$AA$3:$AA$1315,DataRegularSeason20242025!$B$3:$B$1315, "&lt;=" &amp; EK$1, DataRegularSeason20242025!$D$3:$D$1315, $A40)+SUMIFS(DataRegularSeason20242025!$AB$3:$AB$1315,DataRegularSeason20242025!$B$3:$B$1315, "&lt;=" &amp; EK$1, DataRegularSeason20242025!$E$3:$E$1315, $A40)</f>
        <v>58</v>
      </c>
      <c r="EL40">
        <f>SUMIFS(DataRegularSeason20242025!$AA$3:$AA$1315,DataRegularSeason20242025!$B$3:$B$1315, "&lt;=" &amp; EL$1, DataRegularSeason20242025!$D$3:$D$1315, $A40)+SUMIFS(DataRegularSeason20242025!$AB$3:$AB$1315,DataRegularSeason20242025!$B$3:$B$1315, "&lt;=" &amp; EL$1, DataRegularSeason20242025!$E$3:$E$1315, $A40)</f>
        <v>58</v>
      </c>
      <c r="EM40">
        <f>SUMIFS(DataRegularSeason20242025!$AA$3:$AA$1315,DataRegularSeason20242025!$B$3:$B$1315, "&lt;=" &amp; EM$1, DataRegularSeason20242025!$D$3:$D$1315, $A40)+SUMIFS(DataRegularSeason20242025!$AB$3:$AB$1315,DataRegularSeason20242025!$B$3:$B$1315, "&lt;=" &amp; EM$1, DataRegularSeason20242025!$E$3:$E$1315, $A40)</f>
        <v>58</v>
      </c>
      <c r="EN40">
        <f>SUMIFS(DataRegularSeason20242025!$AA$3:$AA$1315,DataRegularSeason20242025!$B$3:$B$1315, "&lt;=" &amp; EN$1, DataRegularSeason20242025!$D$3:$D$1315, $A40)+SUMIFS(DataRegularSeason20242025!$AB$3:$AB$1315,DataRegularSeason20242025!$B$3:$B$1315, "&lt;=" &amp; EN$1, DataRegularSeason20242025!$E$3:$E$1315, $A40)</f>
        <v>58</v>
      </c>
      <c r="EO40">
        <f>SUMIFS(DataRegularSeason20242025!$AA$3:$AA$1315,DataRegularSeason20242025!$B$3:$B$1315, "&lt;=" &amp; EO$1, DataRegularSeason20242025!$D$3:$D$1315, $A40)+SUMIFS(DataRegularSeason20242025!$AB$3:$AB$1315,DataRegularSeason20242025!$B$3:$B$1315, "&lt;=" &amp; EO$1, DataRegularSeason20242025!$E$3:$E$1315, $A40)</f>
        <v>58</v>
      </c>
      <c r="EP40">
        <f>SUMIFS(DataRegularSeason20242025!$AA$3:$AA$1315,DataRegularSeason20242025!$B$3:$B$1315, "&lt;=" &amp; EP$1, DataRegularSeason20242025!$D$3:$D$1315, $A40)+SUMIFS(DataRegularSeason20242025!$AB$3:$AB$1315,DataRegularSeason20242025!$B$3:$B$1315, "&lt;=" &amp; EP$1, DataRegularSeason20242025!$E$3:$E$1315, $A40)</f>
        <v>58</v>
      </c>
      <c r="EQ40">
        <f>SUMIFS(DataRegularSeason20242025!$AA$3:$AA$1315,DataRegularSeason20242025!$B$3:$B$1315, "&lt;=" &amp; EQ$1, DataRegularSeason20242025!$D$3:$D$1315, $A40)+SUMIFS(DataRegularSeason20242025!$AB$3:$AB$1315,DataRegularSeason20242025!$B$3:$B$1315, "&lt;=" &amp; EQ$1, DataRegularSeason20242025!$E$3:$E$1315, $A40)</f>
        <v>58</v>
      </c>
      <c r="ER40">
        <f>SUMIFS(DataRegularSeason20242025!$AA$3:$AA$1315,DataRegularSeason20242025!$B$3:$B$1315, "&lt;=" &amp; ER$1, DataRegularSeason20242025!$D$3:$D$1315, $A40)+SUMIFS(DataRegularSeason20242025!$AB$3:$AB$1315,DataRegularSeason20242025!$B$3:$B$1315, "&lt;=" &amp; ER$1, DataRegularSeason20242025!$E$3:$E$1315, $A40)</f>
        <v>58</v>
      </c>
      <c r="ES40">
        <f>SUMIFS(DataRegularSeason20242025!$AA$3:$AA$1315,DataRegularSeason20242025!$B$3:$B$1315, "&lt;=" &amp; ES$1, DataRegularSeason20242025!$D$3:$D$1315, $A40)+SUMIFS(DataRegularSeason20242025!$AB$3:$AB$1315,DataRegularSeason20242025!$B$3:$B$1315, "&lt;=" &amp; ES$1, DataRegularSeason20242025!$E$3:$E$1315, $A40)</f>
        <v>58</v>
      </c>
      <c r="ET40">
        <f>SUMIFS(DataRegularSeason20242025!$AA$3:$AA$1315,DataRegularSeason20242025!$B$3:$B$1315, "&lt;=" &amp; ET$1, DataRegularSeason20242025!$D$3:$D$1315, $A40)+SUMIFS(DataRegularSeason20242025!$AB$3:$AB$1315,DataRegularSeason20242025!$B$3:$B$1315, "&lt;=" &amp; ET$1, DataRegularSeason20242025!$E$3:$E$1315, $A40)</f>
        <v>58</v>
      </c>
      <c r="EU40">
        <f>SUMIFS(DataRegularSeason20242025!$AA$3:$AA$1315,DataRegularSeason20242025!$B$3:$B$1315, "&lt;=" &amp; EU$1, DataRegularSeason20242025!$D$3:$D$1315, $A40)+SUMIFS(DataRegularSeason20242025!$AB$3:$AB$1315,DataRegularSeason20242025!$B$3:$B$1315, "&lt;=" &amp; EU$1, DataRegularSeason20242025!$E$3:$E$1315, $A40)</f>
        <v>58</v>
      </c>
      <c r="EV40">
        <f>SUMIFS(DataRegularSeason20242025!$AA$3:$AA$1315,DataRegularSeason20242025!$B$3:$B$1315, "&lt;=" &amp; EV$1, DataRegularSeason20242025!$D$3:$D$1315, $A40)+SUMIFS(DataRegularSeason20242025!$AB$3:$AB$1315,DataRegularSeason20242025!$B$3:$B$1315, "&lt;=" &amp; EV$1, DataRegularSeason20242025!$E$3:$E$1315, $A40)</f>
        <v>58</v>
      </c>
      <c r="EW40">
        <f>SUMIFS(DataRegularSeason20242025!$AA$3:$AA$1315,DataRegularSeason20242025!$B$3:$B$1315, "&lt;=" &amp; EW$1, DataRegularSeason20242025!$D$3:$D$1315, $A40)+SUMIFS(DataRegularSeason20242025!$AB$3:$AB$1315,DataRegularSeason20242025!$B$3:$B$1315, "&lt;=" &amp; EW$1, DataRegularSeason20242025!$E$3:$E$1315, $A40)</f>
        <v>58</v>
      </c>
      <c r="EX40">
        <f>SUMIFS(DataRegularSeason20242025!$AA$3:$AA$1315,DataRegularSeason20242025!$B$3:$B$1315, "&lt;=" &amp; EX$1, DataRegularSeason20242025!$D$3:$D$1315, $A40)+SUMIFS(DataRegularSeason20242025!$AB$3:$AB$1315,DataRegularSeason20242025!$B$3:$B$1315, "&lt;=" &amp; EX$1, DataRegularSeason20242025!$E$3:$E$1315, $A40)</f>
        <v>58</v>
      </c>
      <c r="EY40">
        <f>SUMIFS(DataRegularSeason20242025!$AA$3:$AA$1315,DataRegularSeason20242025!$B$3:$B$1315, "&lt;=" &amp; EY$1, DataRegularSeason20242025!$D$3:$D$1315, $A40)+SUMIFS(DataRegularSeason20242025!$AB$3:$AB$1315,DataRegularSeason20242025!$B$3:$B$1315, "&lt;=" &amp; EY$1, DataRegularSeason20242025!$E$3:$E$1315, $A40)</f>
        <v>58</v>
      </c>
      <c r="EZ40">
        <f>SUMIFS(DataRegularSeason20242025!$AA$3:$AA$1315,DataRegularSeason20242025!$B$3:$B$1315, "&lt;=" &amp; EZ$1, DataRegularSeason20242025!$D$3:$D$1315, $A40)+SUMIFS(DataRegularSeason20242025!$AB$3:$AB$1315,DataRegularSeason20242025!$B$3:$B$1315, "&lt;=" &amp; EZ$1, DataRegularSeason20242025!$E$3:$E$1315, $A40)</f>
        <v>58</v>
      </c>
      <c r="FA40">
        <f>SUMIFS(DataRegularSeason20242025!$AA$3:$AA$1315,DataRegularSeason20242025!$B$3:$B$1315, "&lt;=" &amp; FA$1, DataRegularSeason20242025!$D$3:$D$1315, $A40)+SUMIFS(DataRegularSeason20242025!$AB$3:$AB$1315,DataRegularSeason20242025!$B$3:$B$1315, "&lt;=" &amp; FA$1, DataRegularSeason20242025!$E$3:$E$1315, $A40)</f>
        <v>58</v>
      </c>
      <c r="FB40">
        <f>SUMIFS(DataRegularSeason20242025!$AA$3:$AA$1315,DataRegularSeason20242025!$B$3:$B$1315, "&lt;=" &amp; FB$1, DataRegularSeason20242025!$D$3:$D$1315, $A40)+SUMIFS(DataRegularSeason20242025!$AB$3:$AB$1315,DataRegularSeason20242025!$B$3:$B$1315, "&lt;=" &amp; FB$1, DataRegularSeason20242025!$E$3:$E$1315, $A40)</f>
        <v>58</v>
      </c>
      <c r="FC40">
        <f>SUMIFS(DataRegularSeason20242025!$AA$3:$AA$1315,DataRegularSeason20242025!$B$3:$B$1315, "&lt;=" &amp; FC$1, DataRegularSeason20242025!$D$3:$D$1315, $A40)+SUMIFS(DataRegularSeason20242025!$AB$3:$AB$1315,DataRegularSeason20242025!$B$3:$B$1315, "&lt;=" &amp; FC$1, DataRegularSeason20242025!$E$3:$E$1315, $A40)</f>
        <v>58</v>
      </c>
      <c r="FD40">
        <f>SUMIFS(DataRegularSeason20242025!$AA$3:$AA$1315,DataRegularSeason20242025!$B$3:$B$1315, "&lt;=" &amp; FD$1, DataRegularSeason20242025!$D$3:$D$1315, $A40)+SUMIFS(DataRegularSeason20242025!$AB$3:$AB$1315,DataRegularSeason20242025!$B$3:$B$1315, "&lt;=" &amp; FD$1, DataRegularSeason20242025!$E$3:$E$1315, $A40)</f>
        <v>58</v>
      </c>
      <c r="FE40">
        <f>SUMIFS(DataRegularSeason20242025!$AA$3:$AA$1315,DataRegularSeason20242025!$B$3:$B$1315, "&lt;=" &amp; FE$1, DataRegularSeason20242025!$D$3:$D$1315, $A40)+SUMIFS(DataRegularSeason20242025!$AB$3:$AB$1315,DataRegularSeason20242025!$B$3:$B$1315, "&lt;=" &amp; FE$1, DataRegularSeason20242025!$E$3:$E$1315, $A40)</f>
        <v>58</v>
      </c>
      <c r="FF40">
        <f>SUMIFS(DataRegularSeason20242025!$AA$3:$AA$1315,DataRegularSeason20242025!$B$3:$B$1315, "&lt;=" &amp; FF$1, DataRegularSeason20242025!$D$3:$D$1315, $A40)+SUMIFS(DataRegularSeason20242025!$AB$3:$AB$1315,DataRegularSeason20242025!$B$3:$B$1315, "&lt;=" &amp; FF$1, DataRegularSeason20242025!$E$3:$E$1315, $A40)</f>
        <v>58</v>
      </c>
      <c r="FG40">
        <f>SUMIFS(DataRegularSeason20242025!$AA$3:$AA$1315,DataRegularSeason20242025!$B$3:$B$1315, "&lt;=" &amp; FG$1, DataRegularSeason20242025!$D$3:$D$1315, $A40)+SUMIFS(DataRegularSeason20242025!$AB$3:$AB$1315,DataRegularSeason20242025!$B$3:$B$1315, "&lt;=" &amp; FG$1, DataRegularSeason20242025!$E$3:$E$1315, $A40)</f>
        <v>58</v>
      </c>
      <c r="FH40">
        <f>SUMIFS(DataRegularSeason20242025!$AA$3:$AA$1315,DataRegularSeason20242025!$B$3:$B$1315, "&lt;=" &amp; FH$1, DataRegularSeason20242025!$D$3:$D$1315, $A40)+SUMIFS(DataRegularSeason20242025!$AB$3:$AB$1315,DataRegularSeason20242025!$B$3:$B$1315, "&lt;=" &amp; FH$1, DataRegularSeason20242025!$E$3:$E$1315, $A40)</f>
        <v>58</v>
      </c>
      <c r="FI40">
        <f>SUMIFS(DataRegularSeason20242025!$AA$3:$AA$1315,DataRegularSeason20242025!$B$3:$B$1315, "&lt;=" &amp; FI$1, DataRegularSeason20242025!$D$3:$D$1315, $A40)+SUMIFS(DataRegularSeason20242025!$AB$3:$AB$1315,DataRegularSeason20242025!$B$3:$B$1315, "&lt;=" &amp; FI$1, DataRegularSeason20242025!$E$3:$E$1315, $A40)</f>
        <v>58</v>
      </c>
      <c r="FJ40">
        <f>SUMIFS(DataRegularSeason20242025!$AA$3:$AA$1315,DataRegularSeason20242025!$B$3:$B$1315, "&lt;=" &amp; FJ$1, DataRegularSeason20242025!$D$3:$D$1315, $A40)+SUMIFS(DataRegularSeason20242025!$AB$3:$AB$1315,DataRegularSeason20242025!$B$3:$B$1315, "&lt;=" &amp; FJ$1, DataRegularSeason20242025!$E$3:$E$1315, $A40)</f>
        <v>58</v>
      </c>
      <c r="FK40">
        <f>SUMIFS(DataRegularSeason20242025!$AA$3:$AA$1315,DataRegularSeason20242025!$B$3:$B$1315, "&lt;=" &amp; FK$1, DataRegularSeason20242025!$D$3:$D$1315, $A40)+SUMIFS(DataRegularSeason20242025!$AB$3:$AB$1315,DataRegularSeason20242025!$B$3:$B$1315, "&lt;=" &amp; FK$1, DataRegularSeason20242025!$E$3:$E$1315, $A40)</f>
        <v>58</v>
      </c>
      <c r="FL40">
        <f>SUMIFS(DataRegularSeason20242025!$AA$3:$AA$1315,DataRegularSeason20242025!$B$3:$B$1315, "&lt;=" &amp; FL$1, DataRegularSeason20242025!$D$3:$D$1315, $A40)+SUMIFS(DataRegularSeason20242025!$AB$3:$AB$1315,DataRegularSeason20242025!$B$3:$B$1315, "&lt;=" &amp; FL$1, DataRegularSeason20242025!$E$3:$E$1315, $A40)</f>
        <v>58</v>
      </c>
      <c r="FM40">
        <f>SUMIFS(DataRegularSeason20242025!$AA$3:$AA$1315,DataRegularSeason20242025!$B$3:$B$1315, "&lt;=" &amp; FM$1, DataRegularSeason20242025!$D$3:$D$1315, $A40)+SUMIFS(DataRegularSeason20242025!$AB$3:$AB$1315,DataRegularSeason20242025!$B$3:$B$1315, "&lt;=" &amp; FM$1, DataRegularSeason20242025!$E$3:$E$1315, $A40)</f>
        <v>58</v>
      </c>
      <c r="FN40">
        <f>SUMIFS(DataRegularSeason20242025!$AA$3:$AA$1315,DataRegularSeason20242025!$B$3:$B$1315, "&lt;=" &amp; FN$1, DataRegularSeason20242025!$D$3:$D$1315, $A40)+SUMIFS(DataRegularSeason20242025!$AB$3:$AB$1315,DataRegularSeason20242025!$B$3:$B$1315, "&lt;=" &amp; FN$1, DataRegularSeason20242025!$E$3:$E$1315, $A40)</f>
        <v>58</v>
      </c>
      <c r="FO40">
        <f>SUMIFS(DataRegularSeason20242025!$AA$3:$AA$1315,DataRegularSeason20242025!$B$3:$B$1315, "&lt;=" &amp; FO$1, DataRegularSeason20242025!$D$3:$D$1315, $A40)+SUMIFS(DataRegularSeason20242025!$AB$3:$AB$1315,DataRegularSeason20242025!$B$3:$B$1315, "&lt;=" &amp; FO$1, DataRegularSeason20242025!$E$3:$E$1315, $A40)</f>
        <v>58</v>
      </c>
      <c r="FP40">
        <f>SUMIFS(DataRegularSeason20242025!$AA$3:$AA$1315,DataRegularSeason20242025!$B$3:$B$1315, "&lt;=" &amp; FP$1, DataRegularSeason20242025!$D$3:$D$1315, $A40)+SUMIFS(DataRegularSeason20242025!$AB$3:$AB$1315,DataRegularSeason20242025!$B$3:$B$1315, "&lt;=" &amp; FP$1, DataRegularSeason20242025!$E$3:$E$1315, $A40)</f>
        <v>58</v>
      </c>
      <c r="FQ40">
        <f>SUMIFS(DataRegularSeason20242025!$AA$3:$AA$1315,DataRegularSeason20242025!$B$3:$B$1315, "&lt;=" &amp; FQ$1, DataRegularSeason20242025!$D$3:$D$1315, $A40)+SUMIFS(DataRegularSeason20242025!$AB$3:$AB$1315,DataRegularSeason20242025!$B$3:$B$1315, "&lt;=" &amp; FQ$1, DataRegularSeason20242025!$E$3:$E$1315, $A40)</f>
        <v>58</v>
      </c>
      <c r="FR40">
        <f>SUMIFS(DataRegularSeason20242025!$AA$3:$AA$1315,DataRegularSeason20242025!$B$3:$B$1315, "&lt;=" &amp; FR$1, DataRegularSeason20242025!$D$3:$D$1315, $A40)+SUMIFS(DataRegularSeason20242025!$AB$3:$AB$1315,DataRegularSeason20242025!$B$3:$B$1315, "&lt;=" &amp; FR$1, DataRegularSeason20242025!$E$3:$E$1315, $A40)</f>
        <v>58</v>
      </c>
      <c r="FS40">
        <f>SUMIFS(DataRegularSeason20242025!$AA$3:$AA$1315,DataRegularSeason20242025!$B$3:$B$1315, "&lt;=" &amp; FS$1, DataRegularSeason20242025!$D$3:$D$1315, $A40)+SUMIFS(DataRegularSeason20242025!$AB$3:$AB$1315,DataRegularSeason20242025!$B$3:$B$1315, "&lt;=" &amp; FS$1, DataRegularSeason20242025!$E$3:$E$1315, $A40)</f>
        <v>58</v>
      </c>
      <c r="FT40">
        <f>SUMIFS(DataRegularSeason20242025!$AA$3:$AA$1315,DataRegularSeason20242025!$B$3:$B$1315, "&lt;=" &amp; FT$1, DataRegularSeason20242025!$D$3:$D$1315, $A40)+SUMIFS(DataRegularSeason20242025!$AB$3:$AB$1315,DataRegularSeason20242025!$B$3:$B$1315, "&lt;=" &amp; FT$1, DataRegularSeason20242025!$E$3:$E$1315, $A40)</f>
        <v>58</v>
      </c>
      <c r="FU40">
        <f>SUMIFS(DataRegularSeason20242025!$AA$3:$AA$1315,DataRegularSeason20242025!$B$3:$B$1315, "&lt;=" &amp; FU$1, DataRegularSeason20242025!$D$3:$D$1315, $A40)+SUMIFS(DataRegularSeason20242025!$AB$3:$AB$1315,DataRegularSeason20242025!$B$3:$B$1315, "&lt;=" &amp; FU$1, DataRegularSeason20242025!$E$3:$E$1315, $A40)</f>
        <v>58</v>
      </c>
      <c r="FV40">
        <f>SUMIFS(DataRegularSeason20242025!$AA$3:$AA$1315,DataRegularSeason20242025!$B$3:$B$1315, "&lt;=" &amp; FV$1, DataRegularSeason20242025!$D$3:$D$1315, $A40)+SUMIFS(DataRegularSeason20242025!$AB$3:$AB$1315,DataRegularSeason20242025!$B$3:$B$1315, "&lt;=" &amp; FV$1, DataRegularSeason20242025!$E$3:$E$1315, $A40)</f>
        <v>58</v>
      </c>
      <c r="FW40">
        <f>SUMIFS(DataRegularSeason20242025!$AA$3:$AA$1315,DataRegularSeason20242025!$B$3:$B$1315, "&lt;=" &amp; FW$1, DataRegularSeason20242025!$D$3:$D$1315, $A40)+SUMIFS(DataRegularSeason20242025!$AB$3:$AB$1315,DataRegularSeason20242025!$B$3:$B$1315, "&lt;=" &amp; FW$1, DataRegularSeason20242025!$E$3:$E$1315, $A40)</f>
        <v>58</v>
      </c>
      <c r="FX40">
        <f>SUMIFS(DataRegularSeason20242025!$AA$3:$AA$1315,DataRegularSeason20242025!$B$3:$B$1315, "&lt;=" &amp; FX$1, DataRegularSeason20242025!$D$3:$D$1315, $A40)+SUMIFS(DataRegularSeason20242025!$AB$3:$AB$1315,DataRegularSeason20242025!$B$3:$B$1315, "&lt;=" &amp; FX$1, DataRegularSeason20242025!$E$3:$E$1315, $A40)</f>
        <v>58</v>
      </c>
      <c r="FY40">
        <f>SUMIFS(DataRegularSeason20242025!$AA$3:$AA$1315,DataRegularSeason20242025!$B$3:$B$1315, "&lt;=" &amp; FY$1, DataRegularSeason20242025!$D$3:$D$1315, $A40)+SUMIFS(DataRegularSeason20242025!$AB$3:$AB$1315,DataRegularSeason20242025!$B$3:$B$1315, "&lt;=" &amp; FY$1, DataRegularSeason20242025!$E$3:$E$1315, $A40)</f>
        <v>58</v>
      </c>
      <c r="FZ40">
        <f>SUMIFS(DataRegularSeason20242025!$AA$3:$AA$1315,DataRegularSeason20242025!$B$3:$B$1315, "&lt;=" &amp; FZ$1, DataRegularSeason20242025!$D$3:$D$1315, $A40)+SUMIFS(DataRegularSeason20242025!$AB$3:$AB$1315,DataRegularSeason20242025!$B$3:$B$1315, "&lt;=" &amp; FZ$1, DataRegularSeason20242025!$E$3:$E$1315, $A40)</f>
        <v>58</v>
      </c>
      <c r="GA40">
        <f>SUMIFS(DataRegularSeason20242025!$AA$3:$AA$1315,DataRegularSeason20242025!$B$3:$B$1315, "&lt;=" &amp; GA$1, DataRegularSeason20242025!$D$3:$D$1315, $A40)+SUMIFS(DataRegularSeason20242025!$AB$3:$AB$1315,DataRegularSeason20242025!$B$3:$B$1315, "&lt;=" &amp; GA$1, DataRegularSeason20242025!$E$3:$E$1315, $A40)</f>
        <v>58</v>
      </c>
      <c r="GB40">
        <f>SUMIFS(DataRegularSeason20242025!$AA$3:$AA$1315,DataRegularSeason20242025!$B$3:$B$1315, "&lt;=" &amp; GB$1, DataRegularSeason20242025!$D$3:$D$1315, $A40)+SUMIFS(DataRegularSeason20242025!$AB$3:$AB$1315,DataRegularSeason20242025!$B$3:$B$1315, "&lt;=" &amp; GB$1, DataRegularSeason20242025!$E$3:$E$1315, $A40)</f>
        <v>58</v>
      </c>
      <c r="GC40">
        <f>SUMIFS(DataRegularSeason20242025!$AA$3:$AA$1315,DataRegularSeason20242025!$B$3:$B$1315, "&lt;=" &amp; GC$1, DataRegularSeason20242025!$D$3:$D$1315, $A40)+SUMIFS(DataRegularSeason20242025!$AB$3:$AB$1315,DataRegularSeason20242025!$B$3:$B$1315, "&lt;=" &amp; GC$1, DataRegularSeason20242025!$E$3:$E$1315, $A40)</f>
        <v>58</v>
      </c>
      <c r="GD40">
        <f>SUMIFS(DataRegularSeason20242025!$AA$3:$AA$1315,DataRegularSeason20242025!$B$3:$B$1315, "&lt;=" &amp; GD$1, DataRegularSeason20242025!$D$3:$D$1315, $A40)+SUMIFS(DataRegularSeason20242025!$AB$3:$AB$1315,DataRegularSeason20242025!$B$3:$B$1315, "&lt;=" &amp; GD$1, DataRegularSeason20242025!$E$3:$E$1315, $A40)</f>
        <v>58</v>
      </c>
      <c r="GE40">
        <f>SUMIFS(DataRegularSeason20242025!$AA$3:$AA$1315,DataRegularSeason20242025!$B$3:$B$1315, "&lt;=" &amp; GE$1, DataRegularSeason20242025!$D$3:$D$1315, $A40)+SUMIFS(DataRegularSeason20242025!$AB$3:$AB$1315,DataRegularSeason20242025!$B$3:$B$1315, "&lt;=" &amp; GE$1, DataRegularSeason20242025!$E$3:$E$1315, $A40)</f>
        <v>58</v>
      </c>
      <c r="GF40">
        <f>SUMIFS(DataRegularSeason20242025!$AA$3:$AA$1315,DataRegularSeason20242025!$B$3:$B$1315, "&lt;=" &amp; GF$1, DataRegularSeason20242025!$D$3:$D$1315, $A40)+SUMIFS(DataRegularSeason20242025!$AB$3:$AB$1315,DataRegularSeason20242025!$B$3:$B$1315, "&lt;=" &amp; GF$1, DataRegularSeason20242025!$E$3:$E$1315, $A40)</f>
        <v>58</v>
      </c>
      <c r="GG40">
        <f>SUMIFS(DataRegularSeason20242025!$AA$3:$AA$1315,DataRegularSeason20242025!$B$3:$B$1315, "&lt;=" &amp; GG$1, DataRegularSeason20242025!$D$3:$D$1315, $A40)+SUMIFS(DataRegularSeason20242025!$AB$3:$AB$1315,DataRegularSeason20242025!$B$3:$B$1315, "&lt;=" &amp; GG$1, DataRegularSeason20242025!$E$3:$E$1315, $A40)</f>
        <v>58</v>
      </c>
      <c r="GH40">
        <f>SUMIFS(DataRegularSeason20242025!$AA$3:$AA$1315,DataRegularSeason20242025!$B$3:$B$1315, "&lt;=" &amp; GH$1, DataRegularSeason20242025!$D$3:$D$1315, $A40)+SUMIFS(DataRegularSeason20242025!$AB$3:$AB$1315,DataRegularSeason20242025!$B$3:$B$1315, "&lt;=" &amp; GH$1, DataRegularSeason20242025!$E$3:$E$1315, $A40)</f>
        <v>58</v>
      </c>
      <c r="GI40">
        <f>SUMIFS(DataRegularSeason20242025!$AA$3:$AA$1315,DataRegularSeason20242025!$B$3:$B$1315, "&lt;=" &amp; GI$1, DataRegularSeason20242025!$D$3:$D$1315, $A40)+SUMIFS(DataRegularSeason20242025!$AB$3:$AB$1315,DataRegularSeason20242025!$B$3:$B$1315, "&lt;=" &amp; GI$1, DataRegularSeason20242025!$E$3:$E$1315, $A40)</f>
        <v>58</v>
      </c>
      <c r="GJ40">
        <f>SUMIFS(DataRegularSeason20242025!$AA$3:$AA$1315,DataRegularSeason20242025!$B$3:$B$1315, "&lt;=" &amp; GJ$1, DataRegularSeason20242025!$D$3:$D$1315, $A40)+SUMIFS(DataRegularSeason20242025!$AB$3:$AB$1315,DataRegularSeason20242025!$B$3:$B$1315, "&lt;=" &amp; GJ$1, DataRegularSeason20242025!$E$3:$E$1315, $A40)</f>
        <v>58</v>
      </c>
      <c r="GK40">
        <f>SUMIFS(DataRegularSeason20242025!$AA$3:$AA$1315,DataRegularSeason20242025!$B$3:$B$1315, "&lt;=" &amp; GK$1, DataRegularSeason20242025!$D$3:$D$1315, $A40)+SUMIFS(DataRegularSeason20242025!$AB$3:$AB$1315,DataRegularSeason20242025!$B$3:$B$1315, "&lt;=" &amp; GK$1, DataRegularSeason20242025!$E$3:$E$1315, $A40)</f>
        <v>58</v>
      </c>
      <c r="GL40">
        <f>SUMIFS(DataRegularSeason20242025!$AA$3:$AA$1315,DataRegularSeason20242025!$B$3:$B$1315, "&lt;=" &amp; GL$1, DataRegularSeason20242025!$D$3:$D$1315, $A40)+SUMIFS(DataRegularSeason20242025!$AB$3:$AB$1315,DataRegularSeason20242025!$B$3:$B$1315, "&lt;=" &amp; GL$1, DataRegularSeason20242025!$E$3:$E$1315, $A40)</f>
        <v>58</v>
      </c>
      <c r="GM40">
        <f>SUMIFS(DataRegularSeason20242025!$AA$3:$AA$1315,DataRegularSeason20242025!$B$3:$B$1315, "&lt;=" &amp; GM$1, DataRegularSeason20242025!$D$3:$D$1315, $A40)+SUMIFS(DataRegularSeason20242025!$AB$3:$AB$1315,DataRegularSeason20242025!$B$3:$B$1315, "&lt;=" &amp; GM$1, DataRegularSeason20242025!$E$3:$E$1315, $A40)</f>
        <v>58</v>
      </c>
      <c r="GN40">
        <f>SUMIFS(DataRegularSeason20242025!$AA$3:$AA$1315,DataRegularSeason20242025!$B$3:$B$1315, "&lt;=" &amp; GN$1, DataRegularSeason20242025!$D$3:$D$1315, $A40)+SUMIFS(DataRegularSeason20242025!$AB$3:$AB$1315,DataRegularSeason20242025!$B$3:$B$1315, "&lt;=" &amp; GN$1, DataRegularSeason20242025!$E$3:$E$1315, $A40)</f>
        <v>58</v>
      </c>
      <c r="GO40">
        <f>SUMIFS(DataRegularSeason20242025!$AA$3:$AA$1315,DataRegularSeason20242025!$B$3:$B$1315, "&lt;=" &amp; GO$1, DataRegularSeason20242025!$D$3:$D$1315, $A40)+SUMIFS(DataRegularSeason20242025!$AB$3:$AB$1315,DataRegularSeason20242025!$B$3:$B$1315, "&lt;=" &amp; GO$1, DataRegularSeason20242025!$E$3:$E$1315, $A40)</f>
        <v>58</v>
      </c>
      <c r="GP40">
        <f>SUMIFS(DataRegularSeason20242025!$AA$3:$AA$1315,DataRegularSeason20242025!$B$3:$B$1315, "&lt;=" &amp; GP$1, DataRegularSeason20242025!$D$3:$D$1315, $A40)+SUMIFS(DataRegularSeason20242025!$AB$3:$AB$1315,DataRegularSeason20242025!$B$3:$B$1315, "&lt;=" &amp; GP$1, DataRegularSeason20242025!$E$3:$E$1315, $A40)</f>
        <v>58</v>
      </c>
      <c r="GQ40">
        <f>SUMIFS(DataRegularSeason20242025!$AA$3:$AA$1315,DataRegularSeason20242025!$B$3:$B$1315, "&lt;=" &amp; GQ$1, DataRegularSeason20242025!$D$3:$D$1315, $A40)+SUMIFS(DataRegularSeason20242025!$AB$3:$AB$1315,DataRegularSeason20242025!$B$3:$B$1315, "&lt;=" &amp; GQ$1, DataRegularSeason20242025!$E$3:$E$1315, $A40)</f>
        <v>58</v>
      </c>
      <c r="GR40">
        <f>SUMIFS(DataRegularSeason20242025!$AA$3:$AA$1315,DataRegularSeason20242025!$B$3:$B$1315, "&lt;=" &amp; GR$1, DataRegularSeason20242025!$D$3:$D$1315, $A40)+SUMIFS(DataRegularSeason20242025!$AB$3:$AB$1315,DataRegularSeason20242025!$B$3:$B$1315, "&lt;=" &amp; GR$1, DataRegularSeason20242025!$E$3:$E$1315, $A40)</f>
        <v>58</v>
      </c>
      <c r="GS40">
        <f>SUMIFS(DataRegularSeason20242025!$AA$3:$AA$1315,DataRegularSeason20242025!$B$3:$B$1315, "&lt;=" &amp; GS$1, DataRegularSeason20242025!$D$3:$D$1315, $A40)+SUMIFS(DataRegularSeason20242025!$AB$3:$AB$1315,DataRegularSeason20242025!$B$3:$B$1315, "&lt;=" &amp; GS$1, DataRegularSeason20242025!$E$3:$E$1315, $A40)</f>
        <v>58</v>
      </c>
      <c r="GT40">
        <f>SUMIFS(DataRegularSeason20242025!$AA$3:$AA$1315,DataRegularSeason20242025!$B$3:$B$1315, "&lt;=" &amp; GT$1, DataRegularSeason20242025!$D$3:$D$1315, $A40)+SUMIFS(DataRegularSeason20242025!$AB$3:$AB$1315,DataRegularSeason20242025!$B$3:$B$1315, "&lt;=" &amp; GT$1, DataRegularSeason20242025!$E$3:$E$1315, $A40)</f>
        <v>58</v>
      </c>
      <c r="GU40">
        <f>SUMIFS(DataRegularSeason20242025!$AA$3:$AA$1315,DataRegularSeason20242025!$B$3:$B$1315, "&lt;=" &amp; GU$1, DataRegularSeason20242025!$D$3:$D$1315, $A40)+SUMIFS(DataRegularSeason20242025!$AB$3:$AB$1315,DataRegularSeason20242025!$B$3:$B$1315, "&lt;=" &amp; GU$1, DataRegularSeason20242025!$E$3:$E$1315, $A40)</f>
        <v>58</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58</v>
      </c>
      <c r="DY41">
        <f>SUMIFS(DataRegularSeason20242025!$AA$3:$AA$1315,DataRegularSeason20242025!$B$3:$B$1315, "&lt;=" &amp; DY$1, DataRegularSeason20242025!$D$3:$D$1315, $A41)+SUMIFS(DataRegularSeason20242025!$AB$3:$AB$1315,DataRegularSeason20242025!$B$3:$B$1315, "&lt;=" &amp; DY$1, DataRegularSeason20242025!$E$3:$E$1315, $A41)</f>
        <v>58</v>
      </c>
      <c r="DZ41">
        <f>SUMIFS(DataRegularSeason20242025!$AA$3:$AA$1315,DataRegularSeason20242025!$B$3:$B$1315, "&lt;=" &amp; DZ$1, DataRegularSeason20242025!$D$3:$D$1315, $A41)+SUMIFS(DataRegularSeason20242025!$AB$3:$AB$1315,DataRegularSeason20242025!$B$3:$B$1315, "&lt;=" &amp; DZ$1, DataRegularSeason20242025!$E$3:$E$1315, $A41)</f>
        <v>58</v>
      </c>
      <c r="EA41">
        <f>SUMIFS(DataRegularSeason20242025!$AA$3:$AA$1315,DataRegularSeason20242025!$B$3:$B$1315, "&lt;=" &amp; EA$1, DataRegularSeason20242025!$D$3:$D$1315, $A41)+SUMIFS(DataRegularSeason20242025!$AB$3:$AB$1315,DataRegularSeason20242025!$B$3:$B$1315, "&lt;=" &amp; EA$1, DataRegularSeason20242025!$E$3:$E$1315, $A41)</f>
        <v>58</v>
      </c>
      <c r="EB41">
        <f>SUMIFS(DataRegularSeason20242025!$AA$3:$AA$1315,DataRegularSeason20242025!$B$3:$B$1315, "&lt;=" &amp; EB$1, DataRegularSeason20242025!$D$3:$D$1315, $A41)+SUMIFS(DataRegularSeason20242025!$AB$3:$AB$1315,DataRegularSeason20242025!$B$3:$B$1315, "&lt;=" &amp; EB$1, DataRegularSeason20242025!$E$3:$E$1315, $A41)</f>
        <v>58</v>
      </c>
      <c r="EC41">
        <f>SUMIFS(DataRegularSeason20242025!$AA$3:$AA$1315,DataRegularSeason20242025!$B$3:$B$1315, "&lt;=" &amp; EC$1, DataRegularSeason20242025!$D$3:$D$1315, $A41)+SUMIFS(DataRegularSeason20242025!$AB$3:$AB$1315,DataRegularSeason20242025!$B$3:$B$1315, "&lt;=" &amp; EC$1, DataRegularSeason20242025!$E$3:$E$1315, $A41)</f>
        <v>58</v>
      </c>
      <c r="ED41">
        <f>SUMIFS(DataRegularSeason20242025!$AA$3:$AA$1315,DataRegularSeason20242025!$B$3:$B$1315, "&lt;=" &amp; ED$1, DataRegularSeason20242025!$D$3:$D$1315, $A41)+SUMIFS(DataRegularSeason20242025!$AB$3:$AB$1315,DataRegularSeason20242025!$B$3:$B$1315, "&lt;=" &amp; ED$1, DataRegularSeason20242025!$E$3:$E$1315, $A41)</f>
        <v>58</v>
      </c>
      <c r="EE41">
        <f>SUMIFS(DataRegularSeason20242025!$AA$3:$AA$1315,DataRegularSeason20242025!$B$3:$B$1315, "&lt;=" &amp; EE$1, DataRegularSeason20242025!$D$3:$D$1315, $A41)+SUMIFS(DataRegularSeason20242025!$AB$3:$AB$1315,DataRegularSeason20242025!$B$3:$B$1315, "&lt;=" &amp; EE$1, DataRegularSeason20242025!$E$3:$E$1315, $A41)</f>
        <v>58</v>
      </c>
      <c r="EF41">
        <f>SUMIFS(DataRegularSeason20242025!$AA$3:$AA$1315,DataRegularSeason20242025!$B$3:$B$1315, "&lt;=" &amp; EF$1, DataRegularSeason20242025!$D$3:$D$1315, $A41)+SUMIFS(DataRegularSeason20242025!$AB$3:$AB$1315,DataRegularSeason20242025!$B$3:$B$1315, "&lt;=" &amp; EF$1, DataRegularSeason20242025!$E$3:$E$1315, $A41)</f>
        <v>58</v>
      </c>
      <c r="EG41">
        <f>SUMIFS(DataRegularSeason20242025!$AA$3:$AA$1315,DataRegularSeason20242025!$B$3:$B$1315, "&lt;=" &amp; EG$1, DataRegularSeason20242025!$D$3:$D$1315, $A41)+SUMIFS(DataRegularSeason20242025!$AB$3:$AB$1315,DataRegularSeason20242025!$B$3:$B$1315, "&lt;=" &amp; EG$1, DataRegularSeason20242025!$E$3:$E$1315, $A41)</f>
        <v>58</v>
      </c>
      <c r="EH41">
        <f>SUMIFS(DataRegularSeason20242025!$AA$3:$AA$1315,DataRegularSeason20242025!$B$3:$B$1315, "&lt;=" &amp; EH$1, DataRegularSeason20242025!$D$3:$D$1315, $A41)+SUMIFS(DataRegularSeason20242025!$AB$3:$AB$1315,DataRegularSeason20242025!$B$3:$B$1315, "&lt;=" &amp; EH$1, DataRegularSeason20242025!$E$3:$E$1315, $A41)</f>
        <v>58</v>
      </c>
      <c r="EI41">
        <f>SUMIFS(DataRegularSeason20242025!$AA$3:$AA$1315,DataRegularSeason20242025!$B$3:$B$1315, "&lt;=" &amp; EI$1, DataRegularSeason20242025!$D$3:$D$1315, $A41)+SUMIFS(DataRegularSeason20242025!$AB$3:$AB$1315,DataRegularSeason20242025!$B$3:$B$1315, "&lt;=" &amp; EI$1, DataRegularSeason20242025!$E$3:$E$1315, $A41)</f>
        <v>58</v>
      </c>
      <c r="EJ41">
        <f>SUMIFS(DataRegularSeason20242025!$AA$3:$AA$1315,DataRegularSeason20242025!$B$3:$B$1315, "&lt;=" &amp; EJ$1, DataRegularSeason20242025!$D$3:$D$1315, $A41)+SUMIFS(DataRegularSeason20242025!$AB$3:$AB$1315,DataRegularSeason20242025!$B$3:$B$1315, "&lt;=" &amp; EJ$1, DataRegularSeason20242025!$E$3:$E$1315, $A41)</f>
        <v>58</v>
      </c>
      <c r="EK41">
        <f>SUMIFS(DataRegularSeason20242025!$AA$3:$AA$1315,DataRegularSeason20242025!$B$3:$B$1315, "&lt;=" &amp; EK$1, DataRegularSeason20242025!$D$3:$D$1315, $A41)+SUMIFS(DataRegularSeason20242025!$AB$3:$AB$1315,DataRegularSeason20242025!$B$3:$B$1315, "&lt;=" &amp; EK$1, DataRegularSeason20242025!$E$3:$E$1315, $A41)</f>
        <v>58</v>
      </c>
      <c r="EL41">
        <f>SUMIFS(DataRegularSeason20242025!$AA$3:$AA$1315,DataRegularSeason20242025!$B$3:$B$1315, "&lt;=" &amp; EL$1, DataRegularSeason20242025!$D$3:$D$1315, $A41)+SUMIFS(DataRegularSeason20242025!$AB$3:$AB$1315,DataRegularSeason20242025!$B$3:$B$1315, "&lt;=" &amp; EL$1, DataRegularSeason20242025!$E$3:$E$1315, $A41)</f>
        <v>58</v>
      </c>
      <c r="EM41">
        <f>SUMIFS(DataRegularSeason20242025!$AA$3:$AA$1315,DataRegularSeason20242025!$B$3:$B$1315, "&lt;=" &amp; EM$1, DataRegularSeason20242025!$D$3:$D$1315, $A41)+SUMIFS(DataRegularSeason20242025!$AB$3:$AB$1315,DataRegularSeason20242025!$B$3:$B$1315, "&lt;=" &amp; EM$1, DataRegularSeason20242025!$E$3:$E$1315, $A41)</f>
        <v>58</v>
      </c>
      <c r="EN41">
        <f>SUMIFS(DataRegularSeason20242025!$AA$3:$AA$1315,DataRegularSeason20242025!$B$3:$B$1315, "&lt;=" &amp; EN$1, DataRegularSeason20242025!$D$3:$D$1315, $A41)+SUMIFS(DataRegularSeason20242025!$AB$3:$AB$1315,DataRegularSeason20242025!$B$3:$B$1315, "&lt;=" &amp; EN$1, DataRegularSeason20242025!$E$3:$E$1315, $A41)</f>
        <v>58</v>
      </c>
      <c r="EO41">
        <f>SUMIFS(DataRegularSeason20242025!$AA$3:$AA$1315,DataRegularSeason20242025!$B$3:$B$1315, "&lt;=" &amp; EO$1, DataRegularSeason20242025!$D$3:$D$1315, $A41)+SUMIFS(DataRegularSeason20242025!$AB$3:$AB$1315,DataRegularSeason20242025!$B$3:$B$1315, "&lt;=" &amp; EO$1, DataRegularSeason20242025!$E$3:$E$1315, $A41)</f>
        <v>58</v>
      </c>
      <c r="EP41">
        <f>SUMIFS(DataRegularSeason20242025!$AA$3:$AA$1315,DataRegularSeason20242025!$B$3:$B$1315, "&lt;=" &amp; EP$1, DataRegularSeason20242025!$D$3:$D$1315, $A41)+SUMIFS(DataRegularSeason20242025!$AB$3:$AB$1315,DataRegularSeason20242025!$B$3:$B$1315, "&lt;=" &amp; EP$1, DataRegularSeason20242025!$E$3:$E$1315, $A41)</f>
        <v>58</v>
      </c>
      <c r="EQ41">
        <f>SUMIFS(DataRegularSeason20242025!$AA$3:$AA$1315,DataRegularSeason20242025!$B$3:$B$1315, "&lt;=" &amp; EQ$1, DataRegularSeason20242025!$D$3:$D$1315, $A41)+SUMIFS(DataRegularSeason20242025!$AB$3:$AB$1315,DataRegularSeason20242025!$B$3:$B$1315, "&lt;=" &amp; EQ$1, DataRegularSeason20242025!$E$3:$E$1315, $A41)</f>
        <v>58</v>
      </c>
      <c r="ER41">
        <f>SUMIFS(DataRegularSeason20242025!$AA$3:$AA$1315,DataRegularSeason20242025!$B$3:$B$1315, "&lt;=" &amp; ER$1, DataRegularSeason20242025!$D$3:$D$1315, $A41)+SUMIFS(DataRegularSeason20242025!$AB$3:$AB$1315,DataRegularSeason20242025!$B$3:$B$1315, "&lt;=" &amp; ER$1, DataRegularSeason20242025!$E$3:$E$1315, $A41)</f>
        <v>58</v>
      </c>
      <c r="ES41">
        <f>SUMIFS(DataRegularSeason20242025!$AA$3:$AA$1315,DataRegularSeason20242025!$B$3:$B$1315, "&lt;=" &amp; ES$1, DataRegularSeason20242025!$D$3:$D$1315, $A41)+SUMIFS(DataRegularSeason20242025!$AB$3:$AB$1315,DataRegularSeason20242025!$B$3:$B$1315, "&lt;=" &amp; ES$1, DataRegularSeason20242025!$E$3:$E$1315, $A41)</f>
        <v>58</v>
      </c>
      <c r="ET41">
        <f>SUMIFS(DataRegularSeason20242025!$AA$3:$AA$1315,DataRegularSeason20242025!$B$3:$B$1315, "&lt;=" &amp; ET$1, DataRegularSeason20242025!$D$3:$D$1315, $A41)+SUMIFS(DataRegularSeason20242025!$AB$3:$AB$1315,DataRegularSeason20242025!$B$3:$B$1315, "&lt;=" &amp; ET$1, DataRegularSeason20242025!$E$3:$E$1315, $A41)</f>
        <v>58</v>
      </c>
      <c r="EU41">
        <f>SUMIFS(DataRegularSeason20242025!$AA$3:$AA$1315,DataRegularSeason20242025!$B$3:$B$1315, "&lt;=" &amp; EU$1, DataRegularSeason20242025!$D$3:$D$1315, $A41)+SUMIFS(DataRegularSeason20242025!$AB$3:$AB$1315,DataRegularSeason20242025!$B$3:$B$1315, "&lt;=" &amp; EU$1, DataRegularSeason20242025!$E$3:$E$1315, $A41)</f>
        <v>58</v>
      </c>
      <c r="EV41">
        <f>SUMIFS(DataRegularSeason20242025!$AA$3:$AA$1315,DataRegularSeason20242025!$B$3:$B$1315, "&lt;=" &amp; EV$1, DataRegularSeason20242025!$D$3:$D$1315, $A41)+SUMIFS(DataRegularSeason20242025!$AB$3:$AB$1315,DataRegularSeason20242025!$B$3:$B$1315, "&lt;=" &amp; EV$1, DataRegularSeason20242025!$E$3:$E$1315, $A41)</f>
        <v>58</v>
      </c>
      <c r="EW41">
        <f>SUMIFS(DataRegularSeason20242025!$AA$3:$AA$1315,DataRegularSeason20242025!$B$3:$B$1315, "&lt;=" &amp; EW$1, DataRegularSeason20242025!$D$3:$D$1315, $A41)+SUMIFS(DataRegularSeason20242025!$AB$3:$AB$1315,DataRegularSeason20242025!$B$3:$B$1315, "&lt;=" &amp; EW$1, DataRegularSeason20242025!$E$3:$E$1315, $A41)</f>
        <v>58</v>
      </c>
      <c r="EX41">
        <f>SUMIFS(DataRegularSeason20242025!$AA$3:$AA$1315,DataRegularSeason20242025!$B$3:$B$1315, "&lt;=" &amp; EX$1, DataRegularSeason20242025!$D$3:$D$1315, $A41)+SUMIFS(DataRegularSeason20242025!$AB$3:$AB$1315,DataRegularSeason20242025!$B$3:$B$1315, "&lt;=" &amp; EX$1, DataRegularSeason20242025!$E$3:$E$1315, $A41)</f>
        <v>58</v>
      </c>
      <c r="EY41">
        <f>SUMIFS(DataRegularSeason20242025!$AA$3:$AA$1315,DataRegularSeason20242025!$B$3:$B$1315, "&lt;=" &amp; EY$1, DataRegularSeason20242025!$D$3:$D$1315, $A41)+SUMIFS(DataRegularSeason20242025!$AB$3:$AB$1315,DataRegularSeason20242025!$B$3:$B$1315, "&lt;=" &amp; EY$1, DataRegularSeason20242025!$E$3:$E$1315, $A41)</f>
        <v>58</v>
      </c>
      <c r="EZ41">
        <f>SUMIFS(DataRegularSeason20242025!$AA$3:$AA$1315,DataRegularSeason20242025!$B$3:$B$1315, "&lt;=" &amp; EZ$1, DataRegularSeason20242025!$D$3:$D$1315, $A41)+SUMIFS(DataRegularSeason20242025!$AB$3:$AB$1315,DataRegularSeason20242025!$B$3:$B$1315, "&lt;=" &amp; EZ$1, DataRegularSeason20242025!$E$3:$E$1315, $A41)</f>
        <v>58</v>
      </c>
      <c r="FA41">
        <f>SUMIFS(DataRegularSeason20242025!$AA$3:$AA$1315,DataRegularSeason20242025!$B$3:$B$1315, "&lt;=" &amp; FA$1, DataRegularSeason20242025!$D$3:$D$1315, $A41)+SUMIFS(DataRegularSeason20242025!$AB$3:$AB$1315,DataRegularSeason20242025!$B$3:$B$1315, "&lt;=" &amp; FA$1, DataRegularSeason20242025!$E$3:$E$1315, $A41)</f>
        <v>58</v>
      </c>
      <c r="FB41">
        <f>SUMIFS(DataRegularSeason20242025!$AA$3:$AA$1315,DataRegularSeason20242025!$B$3:$B$1315, "&lt;=" &amp; FB$1, DataRegularSeason20242025!$D$3:$D$1315, $A41)+SUMIFS(DataRegularSeason20242025!$AB$3:$AB$1315,DataRegularSeason20242025!$B$3:$B$1315, "&lt;=" &amp; FB$1, DataRegularSeason20242025!$E$3:$E$1315, $A41)</f>
        <v>58</v>
      </c>
      <c r="FC41">
        <f>SUMIFS(DataRegularSeason20242025!$AA$3:$AA$1315,DataRegularSeason20242025!$B$3:$B$1315, "&lt;=" &amp; FC$1, DataRegularSeason20242025!$D$3:$D$1315, $A41)+SUMIFS(DataRegularSeason20242025!$AB$3:$AB$1315,DataRegularSeason20242025!$B$3:$B$1315, "&lt;=" &amp; FC$1, DataRegularSeason20242025!$E$3:$E$1315, $A41)</f>
        <v>58</v>
      </c>
      <c r="FD41">
        <f>SUMIFS(DataRegularSeason20242025!$AA$3:$AA$1315,DataRegularSeason20242025!$B$3:$B$1315, "&lt;=" &amp; FD$1, DataRegularSeason20242025!$D$3:$D$1315, $A41)+SUMIFS(DataRegularSeason20242025!$AB$3:$AB$1315,DataRegularSeason20242025!$B$3:$B$1315, "&lt;=" &amp; FD$1, DataRegularSeason20242025!$E$3:$E$1315, $A41)</f>
        <v>58</v>
      </c>
      <c r="FE41">
        <f>SUMIFS(DataRegularSeason20242025!$AA$3:$AA$1315,DataRegularSeason20242025!$B$3:$B$1315, "&lt;=" &amp; FE$1, DataRegularSeason20242025!$D$3:$D$1315, $A41)+SUMIFS(DataRegularSeason20242025!$AB$3:$AB$1315,DataRegularSeason20242025!$B$3:$B$1315, "&lt;=" &amp; FE$1, DataRegularSeason20242025!$E$3:$E$1315, $A41)</f>
        <v>58</v>
      </c>
      <c r="FF41">
        <f>SUMIFS(DataRegularSeason20242025!$AA$3:$AA$1315,DataRegularSeason20242025!$B$3:$B$1315, "&lt;=" &amp; FF$1, DataRegularSeason20242025!$D$3:$D$1315, $A41)+SUMIFS(DataRegularSeason20242025!$AB$3:$AB$1315,DataRegularSeason20242025!$B$3:$B$1315, "&lt;=" &amp; FF$1, DataRegularSeason20242025!$E$3:$E$1315, $A41)</f>
        <v>58</v>
      </c>
      <c r="FG41">
        <f>SUMIFS(DataRegularSeason20242025!$AA$3:$AA$1315,DataRegularSeason20242025!$B$3:$B$1315, "&lt;=" &amp; FG$1, DataRegularSeason20242025!$D$3:$D$1315, $A41)+SUMIFS(DataRegularSeason20242025!$AB$3:$AB$1315,DataRegularSeason20242025!$B$3:$B$1315, "&lt;=" &amp; FG$1, DataRegularSeason20242025!$E$3:$E$1315, $A41)</f>
        <v>58</v>
      </c>
      <c r="FH41">
        <f>SUMIFS(DataRegularSeason20242025!$AA$3:$AA$1315,DataRegularSeason20242025!$B$3:$B$1315, "&lt;=" &amp; FH$1, DataRegularSeason20242025!$D$3:$D$1315, $A41)+SUMIFS(DataRegularSeason20242025!$AB$3:$AB$1315,DataRegularSeason20242025!$B$3:$B$1315, "&lt;=" &amp; FH$1, DataRegularSeason20242025!$E$3:$E$1315, $A41)</f>
        <v>58</v>
      </c>
      <c r="FI41">
        <f>SUMIFS(DataRegularSeason20242025!$AA$3:$AA$1315,DataRegularSeason20242025!$B$3:$B$1315, "&lt;=" &amp; FI$1, DataRegularSeason20242025!$D$3:$D$1315, $A41)+SUMIFS(DataRegularSeason20242025!$AB$3:$AB$1315,DataRegularSeason20242025!$B$3:$B$1315, "&lt;=" &amp; FI$1, DataRegularSeason20242025!$E$3:$E$1315, $A41)</f>
        <v>58</v>
      </c>
      <c r="FJ41">
        <f>SUMIFS(DataRegularSeason20242025!$AA$3:$AA$1315,DataRegularSeason20242025!$B$3:$B$1315, "&lt;=" &amp; FJ$1, DataRegularSeason20242025!$D$3:$D$1315, $A41)+SUMIFS(DataRegularSeason20242025!$AB$3:$AB$1315,DataRegularSeason20242025!$B$3:$B$1315, "&lt;=" &amp; FJ$1, DataRegularSeason20242025!$E$3:$E$1315, $A41)</f>
        <v>58</v>
      </c>
      <c r="FK41">
        <f>SUMIFS(DataRegularSeason20242025!$AA$3:$AA$1315,DataRegularSeason20242025!$B$3:$B$1315, "&lt;=" &amp; FK$1, DataRegularSeason20242025!$D$3:$D$1315, $A41)+SUMIFS(DataRegularSeason20242025!$AB$3:$AB$1315,DataRegularSeason20242025!$B$3:$B$1315, "&lt;=" &amp; FK$1, DataRegularSeason20242025!$E$3:$E$1315, $A41)</f>
        <v>58</v>
      </c>
      <c r="FL41">
        <f>SUMIFS(DataRegularSeason20242025!$AA$3:$AA$1315,DataRegularSeason20242025!$B$3:$B$1315, "&lt;=" &amp; FL$1, DataRegularSeason20242025!$D$3:$D$1315, $A41)+SUMIFS(DataRegularSeason20242025!$AB$3:$AB$1315,DataRegularSeason20242025!$B$3:$B$1315, "&lt;=" &amp; FL$1, DataRegularSeason20242025!$E$3:$E$1315, $A41)</f>
        <v>58</v>
      </c>
      <c r="FM41">
        <f>SUMIFS(DataRegularSeason20242025!$AA$3:$AA$1315,DataRegularSeason20242025!$B$3:$B$1315, "&lt;=" &amp; FM$1, DataRegularSeason20242025!$D$3:$D$1315, $A41)+SUMIFS(DataRegularSeason20242025!$AB$3:$AB$1315,DataRegularSeason20242025!$B$3:$B$1315, "&lt;=" &amp; FM$1, DataRegularSeason20242025!$E$3:$E$1315, $A41)</f>
        <v>58</v>
      </c>
      <c r="FN41">
        <f>SUMIFS(DataRegularSeason20242025!$AA$3:$AA$1315,DataRegularSeason20242025!$B$3:$B$1315, "&lt;=" &amp; FN$1, DataRegularSeason20242025!$D$3:$D$1315, $A41)+SUMIFS(DataRegularSeason20242025!$AB$3:$AB$1315,DataRegularSeason20242025!$B$3:$B$1315, "&lt;=" &amp; FN$1, DataRegularSeason20242025!$E$3:$E$1315, $A41)</f>
        <v>58</v>
      </c>
      <c r="FO41">
        <f>SUMIFS(DataRegularSeason20242025!$AA$3:$AA$1315,DataRegularSeason20242025!$B$3:$B$1315, "&lt;=" &amp; FO$1, DataRegularSeason20242025!$D$3:$D$1315, $A41)+SUMIFS(DataRegularSeason20242025!$AB$3:$AB$1315,DataRegularSeason20242025!$B$3:$B$1315, "&lt;=" &amp; FO$1, DataRegularSeason20242025!$E$3:$E$1315, $A41)</f>
        <v>58</v>
      </c>
      <c r="FP41">
        <f>SUMIFS(DataRegularSeason20242025!$AA$3:$AA$1315,DataRegularSeason20242025!$B$3:$B$1315, "&lt;=" &amp; FP$1, DataRegularSeason20242025!$D$3:$D$1315, $A41)+SUMIFS(DataRegularSeason20242025!$AB$3:$AB$1315,DataRegularSeason20242025!$B$3:$B$1315, "&lt;=" &amp; FP$1, DataRegularSeason20242025!$E$3:$E$1315, $A41)</f>
        <v>58</v>
      </c>
      <c r="FQ41">
        <f>SUMIFS(DataRegularSeason20242025!$AA$3:$AA$1315,DataRegularSeason20242025!$B$3:$B$1315, "&lt;=" &amp; FQ$1, DataRegularSeason20242025!$D$3:$D$1315, $A41)+SUMIFS(DataRegularSeason20242025!$AB$3:$AB$1315,DataRegularSeason20242025!$B$3:$B$1315, "&lt;=" &amp; FQ$1, DataRegularSeason20242025!$E$3:$E$1315, $A41)</f>
        <v>58</v>
      </c>
      <c r="FR41">
        <f>SUMIFS(DataRegularSeason20242025!$AA$3:$AA$1315,DataRegularSeason20242025!$B$3:$B$1315, "&lt;=" &amp; FR$1, DataRegularSeason20242025!$D$3:$D$1315, $A41)+SUMIFS(DataRegularSeason20242025!$AB$3:$AB$1315,DataRegularSeason20242025!$B$3:$B$1315, "&lt;=" &amp; FR$1, DataRegularSeason20242025!$E$3:$E$1315, $A41)</f>
        <v>58</v>
      </c>
      <c r="FS41">
        <f>SUMIFS(DataRegularSeason20242025!$AA$3:$AA$1315,DataRegularSeason20242025!$B$3:$B$1315, "&lt;=" &amp; FS$1, DataRegularSeason20242025!$D$3:$D$1315, $A41)+SUMIFS(DataRegularSeason20242025!$AB$3:$AB$1315,DataRegularSeason20242025!$B$3:$B$1315, "&lt;=" &amp; FS$1, DataRegularSeason20242025!$E$3:$E$1315, $A41)</f>
        <v>58</v>
      </c>
      <c r="FT41">
        <f>SUMIFS(DataRegularSeason20242025!$AA$3:$AA$1315,DataRegularSeason20242025!$B$3:$B$1315, "&lt;=" &amp; FT$1, DataRegularSeason20242025!$D$3:$D$1315, $A41)+SUMIFS(DataRegularSeason20242025!$AB$3:$AB$1315,DataRegularSeason20242025!$B$3:$B$1315, "&lt;=" &amp; FT$1, DataRegularSeason20242025!$E$3:$E$1315, $A41)</f>
        <v>58</v>
      </c>
      <c r="FU41">
        <f>SUMIFS(DataRegularSeason20242025!$AA$3:$AA$1315,DataRegularSeason20242025!$B$3:$B$1315, "&lt;=" &amp; FU$1, DataRegularSeason20242025!$D$3:$D$1315, $A41)+SUMIFS(DataRegularSeason20242025!$AB$3:$AB$1315,DataRegularSeason20242025!$B$3:$B$1315, "&lt;=" &amp; FU$1, DataRegularSeason20242025!$E$3:$E$1315, $A41)</f>
        <v>58</v>
      </c>
      <c r="FV41">
        <f>SUMIFS(DataRegularSeason20242025!$AA$3:$AA$1315,DataRegularSeason20242025!$B$3:$B$1315, "&lt;=" &amp; FV$1, DataRegularSeason20242025!$D$3:$D$1315, $A41)+SUMIFS(DataRegularSeason20242025!$AB$3:$AB$1315,DataRegularSeason20242025!$B$3:$B$1315, "&lt;=" &amp; FV$1, DataRegularSeason20242025!$E$3:$E$1315, $A41)</f>
        <v>58</v>
      </c>
      <c r="FW41">
        <f>SUMIFS(DataRegularSeason20242025!$AA$3:$AA$1315,DataRegularSeason20242025!$B$3:$B$1315, "&lt;=" &amp; FW$1, DataRegularSeason20242025!$D$3:$D$1315, $A41)+SUMIFS(DataRegularSeason20242025!$AB$3:$AB$1315,DataRegularSeason20242025!$B$3:$B$1315, "&lt;=" &amp; FW$1, DataRegularSeason20242025!$E$3:$E$1315, $A41)</f>
        <v>58</v>
      </c>
      <c r="FX41">
        <f>SUMIFS(DataRegularSeason20242025!$AA$3:$AA$1315,DataRegularSeason20242025!$B$3:$B$1315, "&lt;=" &amp; FX$1, DataRegularSeason20242025!$D$3:$D$1315, $A41)+SUMIFS(DataRegularSeason20242025!$AB$3:$AB$1315,DataRegularSeason20242025!$B$3:$B$1315, "&lt;=" &amp; FX$1, DataRegularSeason20242025!$E$3:$E$1315, $A41)</f>
        <v>58</v>
      </c>
      <c r="FY41">
        <f>SUMIFS(DataRegularSeason20242025!$AA$3:$AA$1315,DataRegularSeason20242025!$B$3:$B$1315, "&lt;=" &amp; FY$1, DataRegularSeason20242025!$D$3:$D$1315, $A41)+SUMIFS(DataRegularSeason20242025!$AB$3:$AB$1315,DataRegularSeason20242025!$B$3:$B$1315, "&lt;=" &amp; FY$1, DataRegularSeason20242025!$E$3:$E$1315, $A41)</f>
        <v>58</v>
      </c>
      <c r="FZ41">
        <f>SUMIFS(DataRegularSeason20242025!$AA$3:$AA$1315,DataRegularSeason20242025!$B$3:$B$1315, "&lt;=" &amp; FZ$1, DataRegularSeason20242025!$D$3:$D$1315, $A41)+SUMIFS(DataRegularSeason20242025!$AB$3:$AB$1315,DataRegularSeason20242025!$B$3:$B$1315, "&lt;=" &amp; FZ$1, DataRegularSeason20242025!$E$3:$E$1315, $A41)</f>
        <v>58</v>
      </c>
      <c r="GA41">
        <f>SUMIFS(DataRegularSeason20242025!$AA$3:$AA$1315,DataRegularSeason20242025!$B$3:$B$1315, "&lt;=" &amp; GA$1, DataRegularSeason20242025!$D$3:$D$1315, $A41)+SUMIFS(DataRegularSeason20242025!$AB$3:$AB$1315,DataRegularSeason20242025!$B$3:$B$1315, "&lt;=" &amp; GA$1, DataRegularSeason20242025!$E$3:$E$1315, $A41)</f>
        <v>58</v>
      </c>
      <c r="GB41">
        <f>SUMIFS(DataRegularSeason20242025!$AA$3:$AA$1315,DataRegularSeason20242025!$B$3:$B$1315, "&lt;=" &amp; GB$1, DataRegularSeason20242025!$D$3:$D$1315, $A41)+SUMIFS(DataRegularSeason20242025!$AB$3:$AB$1315,DataRegularSeason20242025!$B$3:$B$1315, "&lt;=" &amp; GB$1, DataRegularSeason20242025!$E$3:$E$1315, $A41)</f>
        <v>58</v>
      </c>
      <c r="GC41">
        <f>SUMIFS(DataRegularSeason20242025!$AA$3:$AA$1315,DataRegularSeason20242025!$B$3:$B$1315, "&lt;=" &amp; GC$1, DataRegularSeason20242025!$D$3:$D$1315, $A41)+SUMIFS(DataRegularSeason20242025!$AB$3:$AB$1315,DataRegularSeason20242025!$B$3:$B$1315, "&lt;=" &amp; GC$1, DataRegularSeason20242025!$E$3:$E$1315, $A41)</f>
        <v>58</v>
      </c>
      <c r="GD41">
        <f>SUMIFS(DataRegularSeason20242025!$AA$3:$AA$1315,DataRegularSeason20242025!$B$3:$B$1315, "&lt;=" &amp; GD$1, DataRegularSeason20242025!$D$3:$D$1315, $A41)+SUMIFS(DataRegularSeason20242025!$AB$3:$AB$1315,DataRegularSeason20242025!$B$3:$B$1315, "&lt;=" &amp; GD$1, DataRegularSeason20242025!$E$3:$E$1315, $A41)</f>
        <v>58</v>
      </c>
      <c r="GE41">
        <f>SUMIFS(DataRegularSeason20242025!$AA$3:$AA$1315,DataRegularSeason20242025!$B$3:$B$1315, "&lt;=" &amp; GE$1, DataRegularSeason20242025!$D$3:$D$1315, $A41)+SUMIFS(DataRegularSeason20242025!$AB$3:$AB$1315,DataRegularSeason20242025!$B$3:$B$1315, "&lt;=" &amp; GE$1, DataRegularSeason20242025!$E$3:$E$1315, $A41)</f>
        <v>58</v>
      </c>
      <c r="GF41">
        <f>SUMIFS(DataRegularSeason20242025!$AA$3:$AA$1315,DataRegularSeason20242025!$B$3:$B$1315, "&lt;=" &amp; GF$1, DataRegularSeason20242025!$D$3:$D$1315, $A41)+SUMIFS(DataRegularSeason20242025!$AB$3:$AB$1315,DataRegularSeason20242025!$B$3:$B$1315, "&lt;=" &amp; GF$1, DataRegularSeason20242025!$E$3:$E$1315, $A41)</f>
        <v>58</v>
      </c>
      <c r="GG41">
        <f>SUMIFS(DataRegularSeason20242025!$AA$3:$AA$1315,DataRegularSeason20242025!$B$3:$B$1315, "&lt;=" &amp; GG$1, DataRegularSeason20242025!$D$3:$D$1315, $A41)+SUMIFS(DataRegularSeason20242025!$AB$3:$AB$1315,DataRegularSeason20242025!$B$3:$B$1315, "&lt;=" &amp; GG$1, DataRegularSeason20242025!$E$3:$E$1315, $A41)</f>
        <v>58</v>
      </c>
      <c r="GH41">
        <f>SUMIFS(DataRegularSeason20242025!$AA$3:$AA$1315,DataRegularSeason20242025!$B$3:$B$1315, "&lt;=" &amp; GH$1, DataRegularSeason20242025!$D$3:$D$1315, $A41)+SUMIFS(DataRegularSeason20242025!$AB$3:$AB$1315,DataRegularSeason20242025!$B$3:$B$1315, "&lt;=" &amp; GH$1, DataRegularSeason20242025!$E$3:$E$1315, $A41)</f>
        <v>58</v>
      </c>
      <c r="GI41">
        <f>SUMIFS(DataRegularSeason20242025!$AA$3:$AA$1315,DataRegularSeason20242025!$B$3:$B$1315, "&lt;=" &amp; GI$1, DataRegularSeason20242025!$D$3:$D$1315, $A41)+SUMIFS(DataRegularSeason20242025!$AB$3:$AB$1315,DataRegularSeason20242025!$B$3:$B$1315, "&lt;=" &amp; GI$1, DataRegularSeason20242025!$E$3:$E$1315, $A41)</f>
        <v>58</v>
      </c>
      <c r="GJ41">
        <f>SUMIFS(DataRegularSeason20242025!$AA$3:$AA$1315,DataRegularSeason20242025!$B$3:$B$1315, "&lt;=" &amp; GJ$1, DataRegularSeason20242025!$D$3:$D$1315, $A41)+SUMIFS(DataRegularSeason20242025!$AB$3:$AB$1315,DataRegularSeason20242025!$B$3:$B$1315, "&lt;=" &amp; GJ$1, DataRegularSeason20242025!$E$3:$E$1315, $A41)</f>
        <v>58</v>
      </c>
      <c r="GK41">
        <f>SUMIFS(DataRegularSeason20242025!$AA$3:$AA$1315,DataRegularSeason20242025!$B$3:$B$1315, "&lt;=" &amp; GK$1, DataRegularSeason20242025!$D$3:$D$1315, $A41)+SUMIFS(DataRegularSeason20242025!$AB$3:$AB$1315,DataRegularSeason20242025!$B$3:$B$1315, "&lt;=" &amp; GK$1, DataRegularSeason20242025!$E$3:$E$1315, $A41)</f>
        <v>58</v>
      </c>
      <c r="GL41">
        <f>SUMIFS(DataRegularSeason20242025!$AA$3:$AA$1315,DataRegularSeason20242025!$B$3:$B$1315, "&lt;=" &amp; GL$1, DataRegularSeason20242025!$D$3:$D$1315, $A41)+SUMIFS(DataRegularSeason20242025!$AB$3:$AB$1315,DataRegularSeason20242025!$B$3:$B$1315, "&lt;=" &amp; GL$1, DataRegularSeason20242025!$E$3:$E$1315, $A41)</f>
        <v>58</v>
      </c>
      <c r="GM41">
        <f>SUMIFS(DataRegularSeason20242025!$AA$3:$AA$1315,DataRegularSeason20242025!$B$3:$B$1315, "&lt;=" &amp; GM$1, DataRegularSeason20242025!$D$3:$D$1315, $A41)+SUMIFS(DataRegularSeason20242025!$AB$3:$AB$1315,DataRegularSeason20242025!$B$3:$B$1315, "&lt;=" &amp; GM$1, DataRegularSeason20242025!$E$3:$E$1315, $A41)</f>
        <v>58</v>
      </c>
      <c r="GN41">
        <f>SUMIFS(DataRegularSeason20242025!$AA$3:$AA$1315,DataRegularSeason20242025!$B$3:$B$1315, "&lt;=" &amp; GN$1, DataRegularSeason20242025!$D$3:$D$1315, $A41)+SUMIFS(DataRegularSeason20242025!$AB$3:$AB$1315,DataRegularSeason20242025!$B$3:$B$1315, "&lt;=" &amp; GN$1, DataRegularSeason20242025!$E$3:$E$1315, $A41)</f>
        <v>58</v>
      </c>
      <c r="GO41">
        <f>SUMIFS(DataRegularSeason20242025!$AA$3:$AA$1315,DataRegularSeason20242025!$B$3:$B$1315, "&lt;=" &amp; GO$1, DataRegularSeason20242025!$D$3:$D$1315, $A41)+SUMIFS(DataRegularSeason20242025!$AB$3:$AB$1315,DataRegularSeason20242025!$B$3:$B$1315, "&lt;=" &amp; GO$1, DataRegularSeason20242025!$E$3:$E$1315, $A41)</f>
        <v>58</v>
      </c>
      <c r="GP41">
        <f>SUMIFS(DataRegularSeason20242025!$AA$3:$AA$1315,DataRegularSeason20242025!$B$3:$B$1315, "&lt;=" &amp; GP$1, DataRegularSeason20242025!$D$3:$D$1315, $A41)+SUMIFS(DataRegularSeason20242025!$AB$3:$AB$1315,DataRegularSeason20242025!$B$3:$B$1315, "&lt;=" &amp; GP$1, DataRegularSeason20242025!$E$3:$E$1315, $A41)</f>
        <v>58</v>
      </c>
      <c r="GQ41">
        <f>SUMIFS(DataRegularSeason20242025!$AA$3:$AA$1315,DataRegularSeason20242025!$B$3:$B$1315, "&lt;=" &amp; GQ$1, DataRegularSeason20242025!$D$3:$D$1315, $A41)+SUMIFS(DataRegularSeason20242025!$AB$3:$AB$1315,DataRegularSeason20242025!$B$3:$B$1315, "&lt;=" &amp; GQ$1, DataRegularSeason20242025!$E$3:$E$1315, $A41)</f>
        <v>58</v>
      </c>
      <c r="GR41">
        <f>SUMIFS(DataRegularSeason20242025!$AA$3:$AA$1315,DataRegularSeason20242025!$B$3:$B$1315, "&lt;=" &amp; GR$1, DataRegularSeason20242025!$D$3:$D$1315, $A41)+SUMIFS(DataRegularSeason20242025!$AB$3:$AB$1315,DataRegularSeason20242025!$B$3:$B$1315, "&lt;=" &amp; GR$1, DataRegularSeason20242025!$E$3:$E$1315, $A41)</f>
        <v>58</v>
      </c>
      <c r="GS41">
        <f>SUMIFS(DataRegularSeason20242025!$AA$3:$AA$1315,DataRegularSeason20242025!$B$3:$B$1315, "&lt;=" &amp; GS$1, DataRegularSeason20242025!$D$3:$D$1315, $A41)+SUMIFS(DataRegularSeason20242025!$AB$3:$AB$1315,DataRegularSeason20242025!$B$3:$B$1315, "&lt;=" &amp; GS$1, DataRegularSeason20242025!$E$3:$E$1315, $A41)</f>
        <v>58</v>
      </c>
      <c r="GT41">
        <f>SUMIFS(DataRegularSeason20242025!$AA$3:$AA$1315,DataRegularSeason20242025!$B$3:$B$1315, "&lt;=" &amp; GT$1, DataRegularSeason20242025!$D$3:$D$1315, $A41)+SUMIFS(DataRegularSeason20242025!$AB$3:$AB$1315,DataRegularSeason20242025!$B$3:$B$1315, "&lt;=" &amp; GT$1, DataRegularSeason20242025!$E$3:$E$1315, $A41)</f>
        <v>58</v>
      </c>
      <c r="GU41">
        <f>SUMIFS(DataRegularSeason20242025!$AA$3:$AA$1315,DataRegularSeason20242025!$B$3:$B$1315, "&lt;=" &amp; GU$1, DataRegularSeason20242025!$D$3:$D$1315, $A41)+SUMIFS(DataRegularSeason20242025!$AB$3:$AB$1315,DataRegularSeason20242025!$B$3:$B$1315, "&lt;=" &amp; GU$1, DataRegularSeason20242025!$E$3:$E$1315, $A41)</f>
        <v>58</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60</v>
      </c>
      <c r="DX42">
        <f>SUMIFS(DataRegularSeason20242025!$AA$3:$AA$1315,DataRegularSeason20242025!$B$3:$B$1315, "&lt;=" &amp; DX$1, DataRegularSeason20242025!$D$3:$D$1315, $A42)+SUMIFS(DataRegularSeason20242025!$AB$3:$AB$1315,DataRegularSeason20242025!$B$3:$B$1315, "&lt;=" &amp; DX$1, DataRegularSeason20242025!$E$3:$E$1315, $A42)</f>
        <v>60</v>
      </c>
      <c r="DY42">
        <f>SUMIFS(DataRegularSeason20242025!$AA$3:$AA$1315,DataRegularSeason20242025!$B$3:$B$1315, "&lt;=" &amp; DY$1, DataRegularSeason20242025!$D$3:$D$1315, $A42)+SUMIFS(DataRegularSeason20242025!$AB$3:$AB$1315,DataRegularSeason20242025!$B$3:$B$1315, "&lt;=" &amp; DY$1, DataRegularSeason20242025!$E$3:$E$1315, $A42)</f>
        <v>60</v>
      </c>
      <c r="DZ42">
        <f>SUMIFS(DataRegularSeason20242025!$AA$3:$AA$1315,DataRegularSeason20242025!$B$3:$B$1315, "&lt;=" &amp; DZ$1, DataRegularSeason20242025!$D$3:$D$1315, $A42)+SUMIFS(DataRegularSeason20242025!$AB$3:$AB$1315,DataRegularSeason20242025!$B$3:$B$1315, "&lt;=" &amp; DZ$1, DataRegularSeason20242025!$E$3:$E$1315, $A42)</f>
        <v>60</v>
      </c>
      <c r="EA42">
        <f>SUMIFS(DataRegularSeason20242025!$AA$3:$AA$1315,DataRegularSeason20242025!$B$3:$B$1315, "&lt;=" &amp; EA$1, DataRegularSeason20242025!$D$3:$D$1315, $A42)+SUMIFS(DataRegularSeason20242025!$AB$3:$AB$1315,DataRegularSeason20242025!$B$3:$B$1315, "&lt;=" &amp; EA$1, DataRegularSeason20242025!$E$3:$E$1315, $A42)</f>
        <v>60</v>
      </c>
      <c r="EB42">
        <f>SUMIFS(DataRegularSeason20242025!$AA$3:$AA$1315,DataRegularSeason20242025!$B$3:$B$1315, "&lt;=" &amp; EB$1, DataRegularSeason20242025!$D$3:$D$1315, $A42)+SUMIFS(DataRegularSeason20242025!$AB$3:$AB$1315,DataRegularSeason20242025!$B$3:$B$1315, "&lt;=" &amp; EB$1, DataRegularSeason20242025!$E$3:$E$1315, $A42)</f>
        <v>60</v>
      </c>
      <c r="EC42">
        <f>SUMIFS(DataRegularSeason20242025!$AA$3:$AA$1315,DataRegularSeason20242025!$B$3:$B$1315, "&lt;=" &amp; EC$1, DataRegularSeason20242025!$D$3:$D$1315, $A42)+SUMIFS(DataRegularSeason20242025!$AB$3:$AB$1315,DataRegularSeason20242025!$B$3:$B$1315, "&lt;=" &amp; EC$1, DataRegularSeason20242025!$E$3:$E$1315, $A42)</f>
        <v>60</v>
      </c>
      <c r="ED42">
        <f>SUMIFS(DataRegularSeason20242025!$AA$3:$AA$1315,DataRegularSeason20242025!$B$3:$B$1315, "&lt;=" &amp; ED$1, DataRegularSeason20242025!$D$3:$D$1315, $A42)+SUMIFS(DataRegularSeason20242025!$AB$3:$AB$1315,DataRegularSeason20242025!$B$3:$B$1315, "&lt;=" &amp; ED$1, DataRegularSeason20242025!$E$3:$E$1315, $A42)</f>
        <v>60</v>
      </c>
      <c r="EE42">
        <f>SUMIFS(DataRegularSeason20242025!$AA$3:$AA$1315,DataRegularSeason20242025!$B$3:$B$1315, "&lt;=" &amp; EE$1, DataRegularSeason20242025!$D$3:$D$1315, $A42)+SUMIFS(DataRegularSeason20242025!$AB$3:$AB$1315,DataRegularSeason20242025!$B$3:$B$1315, "&lt;=" &amp; EE$1, DataRegularSeason20242025!$E$3:$E$1315, $A42)</f>
        <v>60</v>
      </c>
      <c r="EF42">
        <f>SUMIFS(DataRegularSeason20242025!$AA$3:$AA$1315,DataRegularSeason20242025!$B$3:$B$1315, "&lt;=" &amp; EF$1, DataRegularSeason20242025!$D$3:$D$1315, $A42)+SUMIFS(DataRegularSeason20242025!$AB$3:$AB$1315,DataRegularSeason20242025!$B$3:$B$1315, "&lt;=" &amp; EF$1, DataRegularSeason20242025!$E$3:$E$1315, $A42)</f>
        <v>60</v>
      </c>
      <c r="EG42">
        <f>SUMIFS(DataRegularSeason20242025!$AA$3:$AA$1315,DataRegularSeason20242025!$B$3:$B$1315, "&lt;=" &amp; EG$1, DataRegularSeason20242025!$D$3:$D$1315, $A42)+SUMIFS(DataRegularSeason20242025!$AB$3:$AB$1315,DataRegularSeason20242025!$B$3:$B$1315, "&lt;=" &amp; EG$1, DataRegularSeason20242025!$E$3:$E$1315, $A42)</f>
        <v>60</v>
      </c>
      <c r="EH42">
        <f>SUMIFS(DataRegularSeason20242025!$AA$3:$AA$1315,DataRegularSeason20242025!$B$3:$B$1315, "&lt;=" &amp; EH$1, DataRegularSeason20242025!$D$3:$D$1315, $A42)+SUMIFS(DataRegularSeason20242025!$AB$3:$AB$1315,DataRegularSeason20242025!$B$3:$B$1315, "&lt;=" &amp; EH$1, DataRegularSeason20242025!$E$3:$E$1315, $A42)</f>
        <v>60</v>
      </c>
      <c r="EI42">
        <f>SUMIFS(DataRegularSeason20242025!$AA$3:$AA$1315,DataRegularSeason20242025!$B$3:$B$1315, "&lt;=" &amp; EI$1, DataRegularSeason20242025!$D$3:$D$1315, $A42)+SUMIFS(DataRegularSeason20242025!$AB$3:$AB$1315,DataRegularSeason20242025!$B$3:$B$1315, "&lt;=" &amp; EI$1, DataRegularSeason20242025!$E$3:$E$1315, $A42)</f>
        <v>60</v>
      </c>
      <c r="EJ42">
        <f>SUMIFS(DataRegularSeason20242025!$AA$3:$AA$1315,DataRegularSeason20242025!$B$3:$B$1315, "&lt;=" &amp; EJ$1, DataRegularSeason20242025!$D$3:$D$1315, $A42)+SUMIFS(DataRegularSeason20242025!$AB$3:$AB$1315,DataRegularSeason20242025!$B$3:$B$1315, "&lt;=" &amp; EJ$1, DataRegularSeason20242025!$E$3:$E$1315, $A42)</f>
        <v>60</v>
      </c>
      <c r="EK42">
        <f>SUMIFS(DataRegularSeason20242025!$AA$3:$AA$1315,DataRegularSeason20242025!$B$3:$B$1315, "&lt;=" &amp; EK$1, DataRegularSeason20242025!$D$3:$D$1315, $A42)+SUMIFS(DataRegularSeason20242025!$AB$3:$AB$1315,DataRegularSeason20242025!$B$3:$B$1315, "&lt;=" &amp; EK$1, DataRegularSeason20242025!$E$3:$E$1315, $A42)</f>
        <v>60</v>
      </c>
      <c r="EL42">
        <f>SUMIFS(DataRegularSeason20242025!$AA$3:$AA$1315,DataRegularSeason20242025!$B$3:$B$1315, "&lt;=" &amp; EL$1, DataRegularSeason20242025!$D$3:$D$1315, $A42)+SUMIFS(DataRegularSeason20242025!$AB$3:$AB$1315,DataRegularSeason20242025!$B$3:$B$1315, "&lt;=" &amp; EL$1, DataRegularSeason20242025!$E$3:$E$1315, $A42)</f>
        <v>60</v>
      </c>
      <c r="EM42">
        <f>SUMIFS(DataRegularSeason20242025!$AA$3:$AA$1315,DataRegularSeason20242025!$B$3:$B$1315, "&lt;=" &amp; EM$1, DataRegularSeason20242025!$D$3:$D$1315, $A42)+SUMIFS(DataRegularSeason20242025!$AB$3:$AB$1315,DataRegularSeason20242025!$B$3:$B$1315, "&lt;=" &amp; EM$1, DataRegularSeason20242025!$E$3:$E$1315, $A42)</f>
        <v>60</v>
      </c>
      <c r="EN42">
        <f>SUMIFS(DataRegularSeason20242025!$AA$3:$AA$1315,DataRegularSeason20242025!$B$3:$B$1315, "&lt;=" &amp; EN$1, DataRegularSeason20242025!$D$3:$D$1315, $A42)+SUMIFS(DataRegularSeason20242025!$AB$3:$AB$1315,DataRegularSeason20242025!$B$3:$B$1315, "&lt;=" &amp; EN$1, DataRegularSeason20242025!$E$3:$E$1315, $A42)</f>
        <v>60</v>
      </c>
      <c r="EO42">
        <f>SUMIFS(DataRegularSeason20242025!$AA$3:$AA$1315,DataRegularSeason20242025!$B$3:$B$1315, "&lt;=" &amp; EO$1, DataRegularSeason20242025!$D$3:$D$1315, $A42)+SUMIFS(DataRegularSeason20242025!$AB$3:$AB$1315,DataRegularSeason20242025!$B$3:$B$1315, "&lt;=" &amp; EO$1, DataRegularSeason20242025!$E$3:$E$1315, $A42)</f>
        <v>60</v>
      </c>
      <c r="EP42">
        <f>SUMIFS(DataRegularSeason20242025!$AA$3:$AA$1315,DataRegularSeason20242025!$B$3:$B$1315, "&lt;=" &amp; EP$1, DataRegularSeason20242025!$D$3:$D$1315, $A42)+SUMIFS(DataRegularSeason20242025!$AB$3:$AB$1315,DataRegularSeason20242025!$B$3:$B$1315, "&lt;=" &amp; EP$1, DataRegularSeason20242025!$E$3:$E$1315, $A42)</f>
        <v>60</v>
      </c>
      <c r="EQ42">
        <f>SUMIFS(DataRegularSeason20242025!$AA$3:$AA$1315,DataRegularSeason20242025!$B$3:$B$1315, "&lt;=" &amp; EQ$1, DataRegularSeason20242025!$D$3:$D$1315, $A42)+SUMIFS(DataRegularSeason20242025!$AB$3:$AB$1315,DataRegularSeason20242025!$B$3:$B$1315, "&lt;=" &amp; EQ$1, DataRegularSeason20242025!$E$3:$E$1315, $A42)</f>
        <v>60</v>
      </c>
      <c r="ER42">
        <f>SUMIFS(DataRegularSeason20242025!$AA$3:$AA$1315,DataRegularSeason20242025!$B$3:$B$1315, "&lt;=" &amp; ER$1, DataRegularSeason20242025!$D$3:$D$1315, $A42)+SUMIFS(DataRegularSeason20242025!$AB$3:$AB$1315,DataRegularSeason20242025!$B$3:$B$1315, "&lt;=" &amp; ER$1, DataRegularSeason20242025!$E$3:$E$1315, $A42)</f>
        <v>60</v>
      </c>
      <c r="ES42">
        <f>SUMIFS(DataRegularSeason20242025!$AA$3:$AA$1315,DataRegularSeason20242025!$B$3:$B$1315, "&lt;=" &amp; ES$1, DataRegularSeason20242025!$D$3:$D$1315, $A42)+SUMIFS(DataRegularSeason20242025!$AB$3:$AB$1315,DataRegularSeason20242025!$B$3:$B$1315, "&lt;=" &amp; ES$1, DataRegularSeason20242025!$E$3:$E$1315, $A42)</f>
        <v>60</v>
      </c>
      <c r="ET42">
        <f>SUMIFS(DataRegularSeason20242025!$AA$3:$AA$1315,DataRegularSeason20242025!$B$3:$B$1315, "&lt;=" &amp; ET$1, DataRegularSeason20242025!$D$3:$D$1315, $A42)+SUMIFS(DataRegularSeason20242025!$AB$3:$AB$1315,DataRegularSeason20242025!$B$3:$B$1315, "&lt;=" &amp; ET$1, DataRegularSeason20242025!$E$3:$E$1315, $A42)</f>
        <v>60</v>
      </c>
      <c r="EU42">
        <f>SUMIFS(DataRegularSeason20242025!$AA$3:$AA$1315,DataRegularSeason20242025!$B$3:$B$1315, "&lt;=" &amp; EU$1, DataRegularSeason20242025!$D$3:$D$1315, $A42)+SUMIFS(DataRegularSeason20242025!$AB$3:$AB$1315,DataRegularSeason20242025!$B$3:$B$1315, "&lt;=" &amp; EU$1, DataRegularSeason20242025!$E$3:$E$1315, $A42)</f>
        <v>60</v>
      </c>
      <c r="EV42">
        <f>SUMIFS(DataRegularSeason20242025!$AA$3:$AA$1315,DataRegularSeason20242025!$B$3:$B$1315, "&lt;=" &amp; EV$1, DataRegularSeason20242025!$D$3:$D$1315, $A42)+SUMIFS(DataRegularSeason20242025!$AB$3:$AB$1315,DataRegularSeason20242025!$B$3:$B$1315, "&lt;=" &amp; EV$1, DataRegularSeason20242025!$E$3:$E$1315, $A42)</f>
        <v>60</v>
      </c>
      <c r="EW42">
        <f>SUMIFS(DataRegularSeason20242025!$AA$3:$AA$1315,DataRegularSeason20242025!$B$3:$B$1315, "&lt;=" &amp; EW$1, DataRegularSeason20242025!$D$3:$D$1315, $A42)+SUMIFS(DataRegularSeason20242025!$AB$3:$AB$1315,DataRegularSeason20242025!$B$3:$B$1315, "&lt;=" &amp; EW$1, DataRegularSeason20242025!$E$3:$E$1315, $A42)</f>
        <v>60</v>
      </c>
      <c r="EX42">
        <f>SUMIFS(DataRegularSeason20242025!$AA$3:$AA$1315,DataRegularSeason20242025!$B$3:$B$1315, "&lt;=" &amp; EX$1, DataRegularSeason20242025!$D$3:$D$1315, $A42)+SUMIFS(DataRegularSeason20242025!$AB$3:$AB$1315,DataRegularSeason20242025!$B$3:$B$1315, "&lt;=" &amp; EX$1, DataRegularSeason20242025!$E$3:$E$1315, $A42)</f>
        <v>60</v>
      </c>
      <c r="EY42">
        <f>SUMIFS(DataRegularSeason20242025!$AA$3:$AA$1315,DataRegularSeason20242025!$B$3:$B$1315, "&lt;=" &amp; EY$1, DataRegularSeason20242025!$D$3:$D$1315, $A42)+SUMIFS(DataRegularSeason20242025!$AB$3:$AB$1315,DataRegularSeason20242025!$B$3:$B$1315, "&lt;=" &amp; EY$1, DataRegularSeason20242025!$E$3:$E$1315, $A42)</f>
        <v>60</v>
      </c>
      <c r="EZ42">
        <f>SUMIFS(DataRegularSeason20242025!$AA$3:$AA$1315,DataRegularSeason20242025!$B$3:$B$1315, "&lt;=" &amp; EZ$1, DataRegularSeason20242025!$D$3:$D$1315, $A42)+SUMIFS(DataRegularSeason20242025!$AB$3:$AB$1315,DataRegularSeason20242025!$B$3:$B$1315, "&lt;=" &amp; EZ$1, DataRegularSeason20242025!$E$3:$E$1315, $A42)</f>
        <v>60</v>
      </c>
      <c r="FA42">
        <f>SUMIFS(DataRegularSeason20242025!$AA$3:$AA$1315,DataRegularSeason20242025!$B$3:$B$1315, "&lt;=" &amp; FA$1, DataRegularSeason20242025!$D$3:$D$1315, $A42)+SUMIFS(DataRegularSeason20242025!$AB$3:$AB$1315,DataRegularSeason20242025!$B$3:$B$1315, "&lt;=" &amp; FA$1, DataRegularSeason20242025!$E$3:$E$1315, $A42)</f>
        <v>60</v>
      </c>
      <c r="FB42">
        <f>SUMIFS(DataRegularSeason20242025!$AA$3:$AA$1315,DataRegularSeason20242025!$B$3:$B$1315, "&lt;=" &amp; FB$1, DataRegularSeason20242025!$D$3:$D$1315, $A42)+SUMIFS(DataRegularSeason20242025!$AB$3:$AB$1315,DataRegularSeason20242025!$B$3:$B$1315, "&lt;=" &amp; FB$1, DataRegularSeason20242025!$E$3:$E$1315, $A42)</f>
        <v>60</v>
      </c>
      <c r="FC42">
        <f>SUMIFS(DataRegularSeason20242025!$AA$3:$AA$1315,DataRegularSeason20242025!$B$3:$B$1315, "&lt;=" &amp; FC$1, DataRegularSeason20242025!$D$3:$D$1315, $A42)+SUMIFS(DataRegularSeason20242025!$AB$3:$AB$1315,DataRegularSeason20242025!$B$3:$B$1315, "&lt;=" &amp; FC$1, DataRegularSeason20242025!$E$3:$E$1315, $A42)</f>
        <v>60</v>
      </c>
      <c r="FD42">
        <f>SUMIFS(DataRegularSeason20242025!$AA$3:$AA$1315,DataRegularSeason20242025!$B$3:$B$1315, "&lt;=" &amp; FD$1, DataRegularSeason20242025!$D$3:$D$1315, $A42)+SUMIFS(DataRegularSeason20242025!$AB$3:$AB$1315,DataRegularSeason20242025!$B$3:$B$1315, "&lt;=" &amp; FD$1, DataRegularSeason20242025!$E$3:$E$1315, $A42)</f>
        <v>60</v>
      </c>
      <c r="FE42">
        <f>SUMIFS(DataRegularSeason20242025!$AA$3:$AA$1315,DataRegularSeason20242025!$B$3:$B$1315, "&lt;=" &amp; FE$1, DataRegularSeason20242025!$D$3:$D$1315, $A42)+SUMIFS(DataRegularSeason20242025!$AB$3:$AB$1315,DataRegularSeason20242025!$B$3:$B$1315, "&lt;=" &amp; FE$1, DataRegularSeason20242025!$E$3:$E$1315, $A42)</f>
        <v>60</v>
      </c>
      <c r="FF42">
        <f>SUMIFS(DataRegularSeason20242025!$AA$3:$AA$1315,DataRegularSeason20242025!$B$3:$B$1315, "&lt;=" &amp; FF$1, DataRegularSeason20242025!$D$3:$D$1315, $A42)+SUMIFS(DataRegularSeason20242025!$AB$3:$AB$1315,DataRegularSeason20242025!$B$3:$B$1315, "&lt;=" &amp; FF$1, DataRegularSeason20242025!$E$3:$E$1315, $A42)</f>
        <v>60</v>
      </c>
      <c r="FG42">
        <f>SUMIFS(DataRegularSeason20242025!$AA$3:$AA$1315,DataRegularSeason20242025!$B$3:$B$1315, "&lt;=" &amp; FG$1, DataRegularSeason20242025!$D$3:$D$1315, $A42)+SUMIFS(DataRegularSeason20242025!$AB$3:$AB$1315,DataRegularSeason20242025!$B$3:$B$1315, "&lt;=" &amp; FG$1, DataRegularSeason20242025!$E$3:$E$1315, $A42)</f>
        <v>60</v>
      </c>
      <c r="FH42">
        <f>SUMIFS(DataRegularSeason20242025!$AA$3:$AA$1315,DataRegularSeason20242025!$B$3:$B$1315, "&lt;=" &amp; FH$1, DataRegularSeason20242025!$D$3:$D$1315, $A42)+SUMIFS(DataRegularSeason20242025!$AB$3:$AB$1315,DataRegularSeason20242025!$B$3:$B$1315, "&lt;=" &amp; FH$1, DataRegularSeason20242025!$E$3:$E$1315, $A42)</f>
        <v>60</v>
      </c>
      <c r="FI42">
        <f>SUMIFS(DataRegularSeason20242025!$AA$3:$AA$1315,DataRegularSeason20242025!$B$3:$B$1315, "&lt;=" &amp; FI$1, DataRegularSeason20242025!$D$3:$D$1315, $A42)+SUMIFS(DataRegularSeason20242025!$AB$3:$AB$1315,DataRegularSeason20242025!$B$3:$B$1315, "&lt;=" &amp; FI$1, DataRegularSeason20242025!$E$3:$E$1315, $A42)</f>
        <v>60</v>
      </c>
      <c r="FJ42">
        <f>SUMIFS(DataRegularSeason20242025!$AA$3:$AA$1315,DataRegularSeason20242025!$B$3:$B$1315, "&lt;=" &amp; FJ$1, DataRegularSeason20242025!$D$3:$D$1315, $A42)+SUMIFS(DataRegularSeason20242025!$AB$3:$AB$1315,DataRegularSeason20242025!$B$3:$B$1315, "&lt;=" &amp; FJ$1, DataRegularSeason20242025!$E$3:$E$1315, $A42)</f>
        <v>60</v>
      </c>
      <c r="FK42">
        <f>SUMIFS(DataRegularSeason20242025!$AA$3:$AA$1315,DataRegularSeason20242025!$B$3:$B$1315, "&lt;=" &amp; FK$1, DataRegularSeason20242025!$D$3:$D$1315, $A42)+SUMIFS(DataRegularSeason20242025!$AB$3:$AB$1315,DataRegularSeason20242025!$B$3:$B$1315, "&lt;=" &amp; FK$1, DataRegularSeason20242025!$E$3:$E$1315, $A42)</f>
        <v>60</v>
      </c>
      <c r="FL42">
        <f>SUMIFS(DataRegularSeason20242025!$AA$3:$AA$1315,DataRegularSeason20242025!$B$3:$B$1315, "&lt;=" &amp; FL$1, DataRegularSeason20242025!$D$3:$D$1315, $A42)+SUMIFS(DataRegularSeason20242025!$AB$3:$AB$1315,DataRegularSeason20242025!$B$3:$B$1315, "&lt;=" &amp; FL$1, DataRegularSeason20242025!$E$3:$E$1315, $A42)</f>
        <v>60</v>
      </c>
      <c r="FM42">
        <f>SUMIFS(DataRegularSeason20242025!$AA$3:$AA$1315,DataRegularSeason20242025!$B$3:$B$1315, "&lt;=" &amp; FM$1, DataRegularSeason20242025!$D$3:$D$1315, $A42)+SUMIFS(DataRegularSeason20242025!$AB$3:$AB$1315,DataRegularSeason20242025!$B$3:$B$1315, "&lt;=" &amp; FM$1, DataRegularSeason20242025!$E$3:$E$1315, $A42)</f>
        <v>60</v>
      </c>
      <c r="FN42">
        <f>SUMIFS(DataRegularSeason20242025!$AA$3:$AA$1315,DataRegularSeason20242025!$B$3:$B$1315, "&lt;=" &amp; FN$1, DataRegularSeason20242025!$D$3:$D$1315, $A42)+SUMIFS(DataRegularSeason20242025!$AB$3:$AB$1315,DataRegularSeason20242025!$B$3:$B$1315, "&lt;=" &amp; FN$1, DataRegularSeason20242025!$E$3:$E$1315, $A42)</f>
        <v>60</v>
      </c>
      <c r="FO42">
        <f>SUMIFS(DataRegularSeason20242025!$AA$3:$AA$1315,DataRegularSeason20242025!$B$3:$B$1315, "&lt;=" &amp; FO$1, DataRegularSeason20242025!$D$3:$D$1315, $A42)+SUMIFS(DataRegularSeason20242025!$AB$3:$AB$1315,DataRegularSeason20242025!$B$3:$B$1315, "&lt;=" &amp; FO$1, DataRegularSeason20242025!$E$3:$E$1315, $A42)</f>
        <v>60</v>
      </c>
      <c r="FP42">
        <f>SUMIFS(DataRegularSeason20242025!$AA$3:$AA$1315,DataRegularSeason20242025!$B$3:$B$1315, "&lt;=" &amp; FP$1, DataRegularSeason20242025!$D$3:$D$1315, $A42)+SUMIFS(DataRegularSeason20242025!$AB$3:$AB$1315,DataRegularSeason20242025!$B$3:$B$1315, "&lt;=" &amp; FP$1, DataRegularSeason20242025!$E$3:$E$1315, $A42)</f>
        <v>60</v>
      </c>
      <c r="FQ42">
        <f>SUMIFS(DataRegularSeason20242025!$AA$3:$AA$1315,DataRegularSeason20242025!$B$3:$B$1315, "&lt;=" &amp; FQ$1, DataRegularSeason20242025!$D$3:$D$1315, $A42)+SUMIFS(DataRegularSeason20242025!$AB$3:$AB$1315,DataRegularSeason20242025!$B$3:$B$1315, "&lt;=" &amp; FQ$1, DataRegularSeason20242025!$E$3:$E$1315, $A42)</f>
        <v>60</v>
      </c>
      <c r="FR42">
        <f>SUMIFS(DataRegularSeason20242025!$AA$3:$AA$1315,DataRegularSeason20242025!$B$3:$B$1315, "&lt;=" &amp; FR$1, DataRegularSeason20242025!$D$3:$D$1315, $A42)+SUMIFS(DataRegularSeason20242025!$AB$3:$AB$1315,DataRegularSeason20242025!$B$3:$B$1315, "&lt;=" &amp; FR$1, DataRegularSeason20242025!$E$3:$E$1315, $A42)</f>
        <v>60</v>
      </c>
      <c r="FS42">
        <f>SUMIFS(DataRegularSeason20242025!$AA$3:$AA$1315,DataRegularSeason20242025!$B$3:$B$1315, "&lt;=" &amp; FS$1, DataRegularSeason20242025!$D$3:$D$1315, $A42)+SUMIFS(DataRegularSeason20242025!$AB$3:$AB$1315,DataRegularSeason20242025!$B$3:$B$1315, "&lt;=" &amp; FS$1, DataRegularSeason20242025!$E$3:$E$1315, $A42)</f>
        <v>60</v>
      </c>
      <c r="FT42">
        <f>SUMIFS(DataRegularSeason20242025!$AA$3:$AA$1315,DataRegularSeason20242025!$B$3:$B$1315, "&lt;=" &amp; FT$1, DataRegularSeason20242025!$D$3:$D$1315, $A42)+SUMIFS(DataRegularSeason20242025!$AB$3:$AB$1315,DataRegularSeason20242025!$B$3:$B$1315, "&lt;=" &amp; FT$1, DataRegularSeason20242025!$E$3:$E$1315, $A42)</f>
        <v>60</v>
      </c>
      <c r="FU42">
        <f>SUMIFS(DataRegularSeason20242025!$AA$3:$AA$1315,DataRegularSeason20242025!$B$3:$B$1315, "&lt;=" &amp; FU$1, DataRegularSeason20242025!$D$3:$D$1315, $A42)+SUMIFS(DataRegularSeason20242025!$AB$3:$AB$1315,DataRegularSeason20242025!$B$3:$B$1315, "&lt;=" &amp; FU$1, DataRegularSeason20242025!$E$3:$E$1315, $A42)</f>
        <v>60</v>
      </c>
      <c r="FV42">
        <f>SUMIFS(DataRegularSeason20242025!$AA$3:$AA$1315,DataRegularSeason20242025!$B$3:$B$1315, "&lt;=" &amp; FV$1, DataRegularSeason20242025!$D$3:$D$1315, $A42)+SUMIFS(DataRegularSeason20242025!$AB$3:$AB$1315,DataRegularSeason20242025!$B$3:$B$1315, "&lt;=" &amp; FV$1, DataRegularSeason20242025!$E$3:$E$1315, $A42)</f>
        <v>60</v>
      </c>
      <c r="FW42">
        <f>SUMIFS(DataRegularSeason20242025!$AA$3:$AA$1315,DataRegularSeason20242025!$B$3:$B$1315, "&lt;=" &amp; FW$1, DataRegularSeason20242025!$D$3:$D$1315, $A42)+SUMIFS(DataRegularSeason20242025!$AB$3:$AB$1315,DataRegularSeason20242025!$B$3:$B$1315, "&lt;=" &amp; FW$1, DataRegularSeason20242025!$E$3:$E$1315, $A42)</f>
        <v>60</v>
      </c>
      <c r="FX42">
        <f>SUMIFS(DataRegularSeason20242025!$AA$3:$AA$1315,DataRegularSeason20242025!$B$3:$B$1315, "&lt;=" &amp; FX$1, DataRegularSeason20242025!$D$3:$D$1315, $A42)+SUMIFS(DataRegularSeason20242025!$AB$3:$AB$1315,DataRegularSeason20242025!$B$3:$B$1315, "&lt;=" &amp; FX$1, DataRegularSeason20242025!$E$3:$E$1315, $A42)</f>
        <v>60</v>
      </c>
      <c r="FY42">
        <f>SUMIFS(DataRegularSeason20242025!$AA$3:$AA$1315,DataRegularSeason20242025!$B$3:$B$1315, "&lt;=" &amp; FY$1, DataRegularSeason20242025!$D$3:$D$1315, $A42)+SUMIFS(DataRegularSeason20242025!$AB$3:$AB$1315,DataRegularSeason20242025!$B$3:$B$1315, "&lt;=" &amp; FY$1, DataRegularSeason20242025!$E$3:$E$1315, $A42)</f>
        <v>60</v>
      </c>
      <c r="FZ42">
        <f>SUMIFS(DataRegularSeason20242025!$AA$3:$AA$1315,DataRegularSeason20242025!$B$3:$B$1315, "&lt;=" &amp; FZ$1, DataRegularSeason20242025!$D$3:$D$1315, $A42)+SUMIFS(DataRegularSeason20242025!$AB$3:$AB$1315,DataRegularSeason20242025!$B$3:$B$1315, "&lt;=" &amp; FZ$1, DataRegularSeason20242025!$E$3:$E$1315, $A42)</f>
        <v>60</v>
      </c>
      <c r="GA42">
        <f>SUMIFS(DataRegularSeason20242025!$AA$3:$AA$1315,DataRegularSeason20242025!$B$3:$B$1315, "&lt;=" &amp; GA$1, DataRegularSeason20242025!$D$3:$D$1315, $A42)+SUMIFS(DataRegularSeason20242025!$AB$3:$AB$1315,DataRegularSeason20242025!$B$3:$B$1315, "&lt;=" &amp; GA$1, DataRegularSeason20242025!$E$3:$E$1315, $A42)</f>
        <v>60</v>
      </c>
      <c r="GB42">
        <f>SUMIFS(DataRegularSeason20242025!$AA$3:$AA$1315,DataRegularSeason20242025!$B$3:$B$1315, "&lt;=" &amp; GB$1, DataRegularSeason20242025!$D$3:$D$1315, $A42)+SUMIFS(DataRegularSeason20242025!$AB$3:$AB$1315,DataRegularSeason20242025!$B$3:$B$1315, "&lt;=" &amp; GB$1, DataRegularSeason20242025!$E$3:$E$1315, $A42)</f>
        <v>60</v>
      </c>
      <c r="GC42">
        <f>SUMIFS(DataRegularSeason20242025!$AA$3:$AA$1315,DataRegularSeason20242025!$B$3:$B$1315, "&lt;=" &amp; GC$1, DataRegularSeason20242025!$D$3:$D$1315, $A42)+SUMIFS(DataRegularSeason20242025!$AB$3:$AB$1315,DataRegularSeason20242025!$B$3:$B$1315, "&lt;=" &amp; GC$1, DataRegularSeason20242025!$E$3:$E$1315, $A42)</f>
        <v>60</v>
      </c>
      <c r="GD42">
        <f>SUMIFS(DataRegularSeason20242025!$AA$3:$AA$1315,DataRegularSeason20242025!$B$3:$B$1315, "&lt;=" &amp; GD$1, DataRegularSeason20242025!$D$3:$D$1315, $A42)+SUMIFS(DataRegularSeason20242025!$AB$3:$AB$1315,DataRegularSeason20242025!$B$3:$B$1315, "&lt;=" &amp; GD$1, DataRegularSeason20242025!$E$3:$E$1315, $A42)</f>
        <v>60</v>
      </c>
      <c r="GE42">
        <f>SUMIFS(DataRegularSeason20242025!$AA$3:$AA$1315,DataRegularSeason20242025!$B$3:$B$1315, "&lt;=" &amp; GE$1, DataRegularSeason20242025!$D$3:$D$1315, $A42)+SUMIFS(DataRegularSeason20242025!$AB$3:$AB$1315,DataRegularSeason20242025!$B$3:$B$1315, "&lt;=" &amp; GE$1, DataRegularSeason20242025!$E$3:$E$1315, $A42)</f>
        <v>60</v>
      </c>
      <c r="GF42">
        <f>SUMIFS(DataRegularSeason20242025!$AA$3:$AA$1315,DataRegularSeason20242025!$B$3:$B$1315, "&lt;=" &amp; GF$1, DataRegularSeason20242025!$D$3:$D$1315, $A42)+SUMIFS(DataRegularSeason20242025!$AB$3:$AB$1315,DataRegularSeason20242025!$B$3:$B$1315, "&lt;=" &amp; GF$1, DataRegularSeason20242025!$E$3:$E$1315, $A42)</f>
        <v>60</v>
      </c>
      <c r="GG42">
        <f>SUMIFS(DataRegularSeason20242025!$AA$3:$AA$1315,DataRegularSeason20242025!$B$3:$B$1315, "&lt;=" &amp; GG$1, DataRegularSeason20242025!$D$3:$D$1315, $A42)+SUMIFS(DataRegularSeason20242025!$AB$3:$AB$1315,DataRegularSeason20242025!$B$3:$B$1315, "&lt;=" &amp; GG$1, DataRegularSeason20242025!$E$3:$E$1315, $A42)</f>
        <v>60</v>
      </c>
      <c r="GH42">
        <f>SUMIFS(DataRegularSeason20242025!$AA$3:$AA$1315,DataRegularSeason20242025!$B$3:$B$1315, "&lt;=" &amp; GH$1, DataRegularSeason20242025!$D$3:$D$1315, $A42)+SUMIFS(DataRegularSeason20242025!$AB$3:$AB$1315,DataRegularSeason20242025!$B$3:$B$1315, "&lt;=" &amp; GH$1, DataRegularSeason20242025!$E$3:$E$1315, $A42)</f>
        <v>60</v>
      </c>
      <c r="GI42">
        <f>SUMIFS(DataRegularSeason20242025!$AA$3:$AA$1315,DataRegularSeason20242025!$B$3:$B$1315, "&lt;=" &amp; GI$1, DataRegularSeason20242025!$D$3:$D$1315, $A42)+SUMIFS(DataRegularSeason20242025!$AB$3:$AB$1315,DataRegularSeason20242025!$B$3:$B$1315, "&lt;=" &amp; GI$1, DataRegularSeason20242025!$E$3:$E$1315, $A42)</f>
        <v>60</v>
      </c>
      <c r="GJ42">
        <f>SUMIFS(DataRegularSeason20242025!$AA$3:$AA$1315,DataRegularSeason20242025!$B$3:$B$1315, "&lt;=" &amp; GJ$1, DataRegularSeason20242025!$D$3:$D$1315, $A42)+SUMIFS(DataRegularSeason20242025!$AB$3:$AB$1315,DataRegularSeason20242025!$B$3:$B$1315, "&lt;=" &amp; GJ$1, DataRegularSeason20242025!$E$3:$E$1315, $A42)</f>
        <v>60</v>
      </c>
      <c r="GK42">
        <f>SUMIFS(DataRegularSeason20242025!$AA$3:$AA$1315,DataRegularSeason20242025!$B$3:$B$1315, "&lt;=" &amp; GK$1, DataRegularSeason20242025!$D$3:$D$1315, $A42)+SUMIFS(DataRegularSeason20242025!$AB$3:$AB$1315,DataRegularSeason20242025!$B$3:$B$1315, "&lt;=" &amp; GK$1, DataRegularSeason20242025!$E$3:$E$1315, $A42)</f>
        <v>60</v>
      </c>
      <c r="GL42">
        <f>SUMIFS(DataRegularSeason20242025!$AA$3:$AA$1315,DataRegularSeason20242025!$B$3:$B$1315, "&lt;=" &amp; GL$1, DataRegularSeason20242025!$D$3:$D$1315, $A42)+SUMIFS(DataRegularSeason20242025!$AB$3:$AB$1315,DataRegularSeason20242025!$B$3:$B$1315, "&lt;=" &amp; GL$1, DataRegularSeason20242025!$E$3:$E$1315, $A42)</f>
        <v>60</v>
      </c>
      <c r="GM42">
        <f>SUMIFS(DataRegularSeason20242025!$AA$3:$AA$1315,DataRegularSeason20242025!$B$3:$B$1315, "&lt;=" &amp; GM$1, DataRegularSeason20242025!$D$3:$D$1315, $A42)+SUMIFS(DataRegularSeason20242025!$AB$3:$AB$1315,DataRegularSeason20242025!$B$3:$B$1315, "&lt;=" &amp; GM$1, DataRegularSeason20242025!$E$3:$E$1315, $A42)</f>
        <v>60</v>
      </c>
      <c r="GN42">
        <f>SUMIFS(DataRegularSeason20242025!$AA$3:$AA$1315,DataRegularSeason20242025!$B$3:$B$1315, "&lt;=" &amp; GN$1, DataRegularSeason20242025!$D$3:$D$1315, $A42)+SUMIFS(DataRegularSeason20242025!$AB$3:$AB$1315,DataRegularSeason20242025!$B$3:$B$1315, "&lt;=" &amp; GN$1, DataRegularSeason20242025!$E$3:$E$1315, $A42)</f>
        <v>60</v>
      </c>
      <c r="GO42">
        <f>SUMIFS(DataRegularSeason20242025!$AA$3:$AA$1315,DataRegularSeason20242025!$B$3:$B$1315, "&lt;=" &amp; GO$1, DataRegularSeason20242025!$D$3:$D$1315, $A42)+SUMIFS(DataRegularSeason20242025!$AB$3:$AB$1315,DataRegularSeason20242025!$B$3:$B$1315, "&lt;=" &amp; GO$1, DataRegularSeason20242025!$E$3:$E$1315, $A42)</f>
        <v>60</v>
      </c>
      <c r="GP42">
        <f>SUMIFS(DataRegularSeason20242025!$AA$3:$AA$1315,DataRegularSeason20242025!$B$3:$B$1315, "&lt;=" &amp; GP$1, DataRegularSeason20242025!$D$3:$D$1315, $A42)+SUMIFS(DataRegularSeason20242025!$AB$3:$AB$1315,DataRegularSeason20242025!$B$3:$B$1315, "&lt;=" &amp; GP$1, DataRegularSeason20242025!$E$3:$E$1315, $A42)</f>
        <v>60</v>
      </c>
      <c r="GQ42">
        <f>SUMIFS(DataRegularSeason20242025!$AA$3:$AA$1315,DataRegularSeason20242025!$B$3:$B$1315, "&lt;=" &amp; GQ$1, DataRegularSeason20242025!$D$3:$D$1315, $A42)+SUMIFS(DataRegularSeason20242025!$AB$3:$AB$1315,DataRegularSeason20242025!$B$3:$B$1315, "&lt;=" &amp; GQ$1, DataRegularSeason20242025!$E$3:$E$1315, $A42)</f>
        <v>60</v>
      </c>
      <c r="GR42">
        <f>SUMIFS(DataRegularSeason20242025!$AA$3:$AA$1315,DataRegularSeason20242025!$B$3:$B$1315, "&lt;=" &amp; GR$1, DataRegularSeason20242025!$D$3:$D$1315, $A42)+SUMIFS(DataRegularSeason20242025!$AB$3:$AB$1315,DataRegularSeason20242025!$B$3:$B$1315, "&lt;=" &amp; GR$1, DataRegularSeason20242025!$E$3:$E$1315, $A42)</f>
        <v>60</v>
      </c>
      <c r="GS42">
        <f>SUMIFS(DataRegularSeason20242025!$AA$3:$AA$1315,DataRegularSeason20242025!$B$3:$B$1315, "&lt;=" &amp; GS$1, DataRegularSeason20242025!$D$3:$D$1315, $A42)+SUMIFS(DataRegularSeason20242025!$AB$3:$AB$1315,DataRegularSeason20242025!$B$3:$B$1315, "&lt;=" &amp; GS$1, DataRegularSeason20242025!$E$3:$E$1315, $A42)</f>
        <v>60</v>
      </c>
      <c r="GT42">
        <f>SUMIFS(DataRegularSeason20242025!$AA$3:$AA$1315,DataRegularSeason20242025!$B$3:$B$1315, "&lt;=" &amp; GT$1, DataRegularSeason20242025!$D$3:$D$1315, $A42)+SUMIFS(DataRegularSeason20242025!$AB$3:$AB$1315,DataRegularSeason20242025!$B$3:$B$1315, "&lt;=" &amp; GT$1, DataRegularSeason20242025!$E$3:$E$1315, $A42)</f>
        <v>60</v>
      </c>
      <c r="GU42">
        <f>SUMIFS(DataRegularSeason20242025!$AA$3:$AA$1315,DataRegularSeason20242025!$B$3:$B$1315, "&lt;=" &amp; GU$1, DataRegularSeason20242025!$D$3:$D$1315, $A42)+SUMIFS(DataRegularSeason20242025!$AB$3:$AB$1315,DataRegularSeason20242025!$B$3:$B$1315, "&lt;=" &amp; GU$1, DataRegularSeason20242025!$E$3:$E$1315, $A42)</f>
        <v>60</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57</v>
      </c>
      <c r="DW44">
        <f>SUMIFS(DataRegularSeason20242025!$AA$3:$AA$1315,DataRegularSeason20242025!$B$3:$B$1315, "&lt;=" &amp; DW$1, DataRegularSeason20242025!$D$3:$D$1315, $A44)+SUMIFS(DataRegularSeason20242025!$AB$3:$AB$1315,DataRegularSeason20242025!$B$3:$B$1315, "&lt;=" &amp; DW$1, DataRegularSeason20242025!$E$3:$E$1315, $A44)</f>
        <v>57</v>
      </c>
      <c r="DX44">
        <f>SUMIFS(DataRegularSeason20242025!$AA$3:$AA$1315,DataRegularSeason20242025!$B$3:$B$1315, "&lt;=" &amp; DX$1, DataRegularSeason20242025!$D$3:$D$1315, $A44)+SUMIFS(DataRegularSeason20242025!$AB$3:$AB$1315,DataRegularSeason20242025!$B$3:$B$1315, "&lt;=" &amp; DX$1, DataRegularSeason20242025!$E$3:$E$1315, $A44)</f>
        <v>57</v>
      </c>
      <c r="DY44">
        <f>SUMIFS(DataRegularSeason20242025!$AA$3:$AA$1315,DataRegularSeason20242025!$B$3:$B$1315, "&lt;=" &amp; DY$1, DataRegularSeason20242025!$D$3:$D$1315, $A44)+SUMIFS(DataRegularSeason20242025!$AB$3:$AB$1315,DataRegularSeason20242025!$B$3:$B$1315, "&lt;=" &amp; DY$1, DataRegularSeason20242025!$E$3:$E$1315, $A44)</f>
        <v>57</v>
      </c>
      <c r="DZ44">
        <f>SUMIFS(DataRegularSeason20242025!$AA$3:$AA$1315,DataRegularSeason20242025!$B$3:$B$1315, "&lt;=" &amp; DZ$1, DataRegularSeason20242025!$D$3:$D$1315, $A44)+SUMIFS(DataRegularSeason20242025!$AB$3:$AB$1315,DataRegularSeason20242025!$B$3:$B$1315, "&lt;=" &amp; DZ$1, DataRegularSeason20242025!$E$3:$E$1315, $A44)</f>
        <v>57</v>
      </c>
      <c r="EA44">
        <f>SUMIFS(DataRegularSeason20242025!$AA$3:$AA$1315,DataRegularSeason20242025!$B$3:$B$1315, "&lt;=" &amp; EA$1, DataRegularSeason20242025!$D$3:$D$1315, $A44)+SUMIFS(DataRegularSeason20242025!$AB$3:$AB$1315,DataRegularSeason20242025!$B$3:$B$1315, "&lt;=" &amp; EA$1, DataRegularSeason20242025!$E$3:$E$1315, $A44)</f>
        <v>57</v>
      </c>
      <c r="EB44">
        <f>SUMIFS(DataRegularSeason20242025!$AA$3:$AA$1315,DataRegularSeason20242025!$B$3:$B$1315, "&lt;=" &amp; EB$1, DataRegularSeason20242025!$D$3:$D$1315, $A44)+SUMIFS(DataRegularSeason20242025!$AB$3:$AB$1315,DataRegularSeason20242025!$B$3:$B$1315, "&lt;=" &amp; EB$1, DataRegularSeason20242025!$E$3:$E$1315, $A44)</f>
        <v>57</v>
      </c>
      <c r="EC44">
        <f>SUMIFS(DataRegularSeason20242025!$AA$3:$AA$1315,DataRegularSeason20242025!$B$3:$B$1315, "&lt;=" &amp; EC$1, DataRegularSeason20242025!$D$3:$D$1315, $A44)+SUMIFS(DataRegularSeason20242025!$AB$3:$AB$1315,DataRegularSeason20242025!$B$3:$B$1315, "&lt;=" &amp; EC$1, DataRegularSeason20242025!$E$3:$E$1315, $A44)</f>
        <v>57</v>
      </c>
      <c r="ED44">
        <f>SUMIFS(DataRegularSeason20242025!$AA$3:$AA$1315,DataRegularSeason20242025!$B$3:$B$1315, "&lt;=" &amp; ED$1, DataRegularSeason20242025!$D$3:$D$1315, $A44)+SUMIFS(DataRegularSeason20242025!$AB$3:$AB$1315,DataRegularSeason20242025!$B$3:$B$1315, "&lt;=" &amp; ED$1, DataRegularSeason20242025!$E$3:$E$1315, $A44)</f>
        <v>57</v>
      </c>
      <c r="EE44">
        <f>SUMIFS(DataRegularSeason20242025!$AA$3:$AA$1315,DataRegularSeason20242025!$B$3:$B$1315, "&lt;=" &amp; EE$1, DataRegularSeason20242025!$D$3:$D$1315, $A44)+SUMIFS(DataRegularSeason20242025!$AB$3:$AB$1315,DataRegularSeason20242025!$B$3:$B$1315, "&lt;=" &amp; EE$1, DataRegularSeason20242025!$E$3:$E$1315, $A44)</f>
        <v>57</v>
      </c>
      <c r="EF44">
        <f>SUMIFS(DataRegularSeason20242025!$AA$3:$AA$1315,DataRegularSeason20242025!$B$3:$B$1315, "&lt;=" &amp; EF$1, DataRegularSeason20242025!$D$3:$D$1315, $A44)+SUMIFS(DataRegularSeason20242025!$AB$3:$AB$1315,DataRegularSeason20242025!$B$3:$B$1315, "&lt;=" &amp; EF$1, DataRegularSeason20242025!$E$3:$E$1315, $A44)</f>
        <v>57</v>
      </c>
      <c r="EG44">
        <f>SUMIFS(DataRegularSeason20242025!$AA$3:$AA$1315,DataRegularSeason20242025!$B$3:$B$1315, "&lt;=" &amp; EG$1, DataRegularSeason20242025!$D$3:$D$1315, $A44)+SUMIFS(DataRegularSeason20242025!$AB$3:$AB$1315,DataRegularSeason20242025!$B$3:$B$1315, "&lt;=" &amp; EG$1, DataRegularSeason20242025!$E$3:$E$1315, $A44)</f>
        <v>57</v>
      </c>
      <c r="EH44">
        <f>SUMIFS(DataRegularSeason20242025!$AA$3:$AA$1315,DataRegularSeason20242025!$B$3:$B$1315, "&lt;=" &amp; EH$1, DataRegularSeason20242025!$D$3:$D$1315, $A44)+SUMIFS(DataRegularSeason20242025!$AB$3:$AB$1315,DataRegularSeason20242025!$B$3:$B$1315, "&lt;=" &amp; EH$1, DataRegularSeason20242025!$E$3:$E$1315, $A44)</f>
        <v>57</v>
      </c>
      <c r="EI44">
        <f>SUMIFS(DataRegularSeason20242025!$AA$3:$AA$1315,DataRegularSeason20242025!$B$3:$B$1315, "&lt;=" &amp; EI$1, DataRegularSeason20242025!$D$3:$D$1315, $A44)+SUMIFS(DataRegularSeason20242025!$AB$3:$AB$1315,DataRegularSeason20242025!$B$3:$B$1315, "&lt;=" &amp; EI$1, DataRegularSeason20242025!$E$3:$E$1315, $A44)</f>
        <v>57</v>
      </c>
      <c r="EJ44">
        <f>SUMIFS(DataRegularSeason20242025!$AA$3:$AA$1315,DataRegularSeason20242025!$B$3:$B$1315, "&lt;=" &amp; EJ$1, DataRegularSeason20242025!$D$3:$D$1315, $A44)+SUMIFS(DataRegularSeason20242025!$AB$3:$AB$1315,DataRegularSeason20242025!$B$3:$B$1315, "&lt;=" &amp; EJ$1, DataRegularSeason20242025!$E$3:$E$1315, $A44)</f>
        <v>57</v>
      </c>
      <c r="EK44">
        <f>SUMIFS(DataRegularSeason20242025!$AA$3:$AA$1315,DataRegularSeason20242025!$B$3:$B$1315, "&lt;=" &amp; EK$1, DataRegularSeason20242025!$D$3:$D$1315, $A44)+SUMIFS(DataRegularSeason20242025!$AB$3:$AB$1315,DataRegularSeason20242025!$B$3:$B$1315, "&lt;=" &amp; EK$1, DataRegularSeason20242025!$E$3:$E$1315, $A44)</f>
        <v>57</v>
      </c>
      <c r="EL44">
        <f>SUMIFS(DataRegularSeason20242025!$AA$3:$AA$1315,DataRegularSeason20242025!$B$3:$B$1315, "&lt;=" &amp; EL$1, DataRegularSeason20242025!$D$3:$D$1315, $A44)+SUMIFS(DataRegularSeason20242025!$AB$3:$AB$1315,DataRegularSeason20242025!$B$3:$B$1315, "&lt;=" &amp; EL$1, DataRegularSeason20242025!$E$3:$E$1315, $A44)</f>
        <v>57</v>
      </c>
      <c r="EM44">
        <f>SUMIFS(DataRegularSeason20242025!$AA$3:$AA$1315,DataRegularSeason20242025!$B$3:$B$1315, "&lt;=" &amp; EM$1, DataRegularSeason20242025!$D$3:$D$1315, $A44)+SUMIFS(DataRegularSeason20242025!$AB$3:$AB$1315,DataRegularSeason20242025!$B$3:$B$1315, "&lt;=" &amp; EM$1, DataRegularSeason20242025!$E$3:$E$1315, $A44)</f>
        <v>57</v>
      </c>
      <c r="EN44">
        <f>SUMIFS(DataRegularSeason20242025!$AA$3:$AA$1315,DataRegularSeason20242025!$B$3:$B$1315, "&lt;=" &amp; EN$1, DataRegularSeason20242025!$D$3:$D$1315, $A44)+SUMIFS(DataRegularSeason20242025!$AB$3:$AB$1315,DataRegularSeason20242025!$B$3:$B$1315, "&lt;=" &amp; EN$1, DataRegularSeason20242025!$E$3:$E$1315, $A44)</f>
        <v>57</v>
      </c>
      <c r="EO44">
        <f>SUMIFS(DataRegularSeason20242025!$AA$3:$AA$1315,DataRegularSeason20242025!$B$3:$B$1315, "&lt;=" &amp; EO$1, DataRegularSeason20242025!$D$3:$D$1315, $A44)+SUMIFS(DataRegularSeason20242025!$AB$3:$AB$1315,DataRegularSeason20242025!$B$3:$B$1315, "&lt;=" &amp; EO$1, DataRegularSeason20242025!$E$3:$E$1315, $A44)</f>
        <v>57</v>
      </c>
      <c r="EP44">
        <f>SUMIFS(DataRegularSeason20242025!$AA$3:$AA$1315,DataRegularSeason20242025!$B$3:$B$1315, "&lt;=" &amp; EP$1, DataRegularSeason20242025!$D$3:$D$1315, $A44)+SUMIFS(DataRegularSeason20242025!$AB$3:$AB$1315,DataRegularSeason20242025!$B$3:$B$1315, "&lt;=" &amp; EP$1, DataRegularSeason20242025!$E$3:$E$1315, $A44)</f>
        <v>57</v>
      </c>
      <c r="EQ44">
        <f>SUMIFS(DataRegularSeason20242025!$AA$3:$AA$1315,DataRegularSeason20242025!$B$3:$B$1315, "&lt;=" &amp; EQ$1, DataRegularSeason20242025!$D$3:$D$1315, $A44)+SUMIFS(DataRegularSeason20242025!$AB$3:$AB$1315,DataRegularSeason20242025!$B$3:$B$1315, "&lt;=" &amp; EQ$1, DataRegularSeason20242025!$E$3:$E$1315, $A44)</f>
        <v>57</v>
      </c>
      <c r="ER44">
        <f>SUMIFS(DataRegularSeason20242025!$AA$3:$AA$1315,DataRegularSeason20242025!$B$3:$B$1315, "&lt;=" &amp; ER$1, DataRegularSeason20242025!$D$3:$D$1315, $A44)+SUMIFS(DataRegularSeason20242025!$AB$3:$AB$1315,DataRegularSeason20242025!$B$3:$B$1315, "&lt;=" &amp; ER$1, DataRegularSeason20242025!$E$3:$E$1315, $A44)</f>
        <v>57</v>
      </c>
      <c r="ES44">
        <f>SUMIFS(DataRegularSeason20242025!$AA$3:$AA$1315,DataRegularSeason20242025!$B$3:$B$1315, "&lt;=" &amp; ES$1, DataRegularSeason20242025!$D$3:$D$1315, $A44)+SUMIFS(DataRegularSeason20242025!$AB$3:$AB$1315,DataRegularSeason20242025!$B$3:$B$1315, "&lt;=" &amp; ES$1, DataRegularSeason20242025!$E$3:$E$1315, $A44)</f>
        <v>57</v>
      </c>
      <c r="ET44">
        <f>SUMIFS(DataRegularSeason20242025!$AA$3:$AA$1315,DataRegularSeason20242025!$B$3:$B$1315, "&lt;=" &amp; ET$1, DataRegularSeason20242025!$D$3:$D$1315, $A44)+SUMIFS(DataRegularSeason20242025!$AB$3:$AB$1315,DataRegularSeason20242025!$B$3:$B$1315, "&lt;=" &amp; ET$1, DataRegularSeason20242025!$E$3:$E$1315, $A44)</f>
        <v>57</v>
      </c>
      <c r="EU44">
        <f>SUMIFS(DataRegularSeason20242025!$AA$3:$AA$1315,DataRegularSeason20242025!$B$3:$B$1315, "&lt;=" &amp; EU$1, DataRegularSeason20242025!$D$3:$D$1315, $A44)+SUMIFS(DataRegularSeason20242025!$AB$3:$AB$1315,DataRegularSeason20242025!$B$3:$B$1315, "&lt;=" &amp; EU$1, DataRegularSeason20242025!$E$3:$E$1315, $A44)</f>
        <v>57</v>
      </c>
      <c r="EV44">
        <f>SUMIFS(DataRegularSeason20242025!$AA$3:$AA$1315,DataRegularSeason20242025!$B$3:$B$1315, "&lt;=" &amp; EV$1, DataRegularSeason20242025!$D$3:$D$1315, $A44)+SUMIFS(DataRegularSeason20242025!$AB$3:$AB$1315,DataRegularSeason20242025!$B$3:$B$1315, "&lt;=" &amp; EV$1, DataRegularSeason20242025!$E$3:$E$1315, $A44)</f>
        <v>57</v>
      </c>
      <c r="EW44">
        <f>SUMIFS(DataRegularSeason20242025!$AA$3:$AA$1315,DataRegularSeason20242025!$B$3:$B$1315, "&lt;=" &amp; EW$1, DataRegularSeason20242025!$D$3:$D$1315, $A44)+SUMIFS(DataRegularSeason20242025!$AB$3:$AB$1315,DataRegularSeason20242025!$B$3:$B$1315, "&lt;=" &amp; EW$1, DataRegularSeason20242025!$E$3:$E$1315, $A44)</f>
        <v>57</v>
      </c>
      <c r="EX44">
        <f>SUMIFS(DataRegularSeason20242025!$AA$3:$AA$1315,DataRegularSeason20242025!$B$3:$B$1315, "&lt;=" &amp; EX$1, DataRegularSeason20242025!$D$3:$D$1315, $A44)+SUMIFS(DataRegularSeason20242025!$AB$3:$AB$1315,DataRegularSeason20242025!$B$3:$B$1315, "&lt;=" &amp; EX$1, DataRegularSeason20242025!$E$3:$E$1315, $A44)</f>
        <v>57</v>
      </c>
      <c r="EY44">
        <f>SUMIFS(DataRegularSeason20242025!$AA$3:$AA$1315,DataRegularSeason20242025!$B$3:$B$1315, "&lt;=" &amp; EY$1, DataRegularSeason20242025!$D$3:$D$1315, $A44)+SUMIFS(DataRegularSeason20242025!$AB$3:$AB$1315,DataRegularSeason20242025!$B$3:$B$1315, "&lt;=" &amp; EY$1, DataRegularSeason20242025!$E$3:$E$1315, $A44)</f>
        <v>57</v>
      </c>
      <c r="EZ44">
        <f>SUMIFS(DataRegularSeason20242025!$AA$3:$AA$1315,DataRegularSeason20242025!$B$3:$B$1315, "&lt;=" &amp; EZ$1, DataRegularSeason20242025!$D$3:$D$1315, $A44)+SUMIFS(DataRegularSeason20242025!$AB$3:$AB$1315,DataRegularSeason20242025!$B$3:$B$1315, "&lt;=" &amp; EZ$1, DataRegularSeason20242025!$E$3:$E$1315, $A44)</f>
        <v>57</v>
      </c>
      <c r="FA44">
        <f>SUMIFS(DataRegularSeason20242025!$AA$3:$AA$1315,DataRegularSeason20242025!$B$3:$B$1315, "&lt;=" &amp; FA$1, DataRegularSeason20242025!$D$3:$D$1315, $A44)+SUMIFS(DataRegularSeason20242025!$AB$3:$AB$1315,DataRegularSeason20242025!$B$3:$B$1315, "&lt;=" &amp; FA$1, DataRegularSeason20242025!$E$3:$E$1315, $A44)</f>
        <v>57</v>
      </c>
      <c r="FB44">
        <f>SUMIFS(DataRegularSeason20242025!$AA$3:$AA$1315,DataRegularSeason20242025!$B$3:$B$1315, "&lt;=" &amp; FB$1, DataRegularSeason20242025!$D$3:$D$1315, $A44)+SUMIFS(DataRegularSeason20242025!$AB$3:$AB$1315,DataRegularSeason20242025!$B$3:$B$1315, "&lt;=" &amp; FB$1, DataRegularSeason20242025!$E$3:$E$1315, $A44)</f>
        <v>57</v>
      </c>
      <c r="FC44">
        <f>SUMIFS(DataRegularSeason20242025!$AA$3:$AA$1315,DataRegularSeason20242025!$B$3:$B$1315, "&lt;=" &amp; FC$1, DataRegularSeason20242025!$D$3:$D$1315, $A44)+SUMIFS(DataRegularSeason20242025!$AB$3:$AB$1315,DataRegularSeason20242025!$B$3:$B$1315, "&lt;=" &amp; FC$1, DataRegularSeason20242025!$E$3:$E$1315, $A44)</f>
        <v>57</v>
      </c>
      <c r="FD44">
        <f>SUMIFS(DataRegularSeason20242025!$AA$3:$AA$1315,DataRegularSeason20242025!$B$3:$B$1315, "&lt;=" &amp; FD$1, DataRegularSeason20242025!$D$3:$D$1315, $A44)+SUMIFS(DataRegularSeason20242025!$AB$3:$AB$1315,DataRegularSeason20242025!$B$3:$B$1315, "&lt;=" &amp; FD$1, DataRegularSeason20242025!$E$3:$E$1315, $A44)</f>
        <v>57</v>
      </c>
      <c r="FE44">
        <f>SUMIFS(DataRegularSeason20242025!$AA$3:$AA$1315,DataRegularSeason20242025!$B$3:$B$1315, "&lt;=" &amp; FE$1, DataRegularSeason20242025!$D$3:$D$1315, $A44)+SUMIFS(DataRegularSeason20242025!$AB$3:$AB$1315,DataRegularSeason20242025!$B$3:$B$1315, "&lt;=" &amp; FE$1, DataRegularSeason20242025!$E$3:$E$1315, $A44)</f>
        <v>57</v>
      </c>
      <c r="FF44">
        <f>SUMIFS(DataRegularSeason20242025!$AA$3:$AA$1315,DataRegularSeason20242025!$B$3:$B$1315, "&lt;=" &amp; FF$1, DataRegularSeason20242025!$D$3:$D$1315, $A44)+SUMIFS(DataRegularSeason20242025!$AB$3:$AB$1315,DataRegularSeason20242025!$B$3:$B$1315, "&lt;=" &amp; FF$1, DataRegularSeason20242025!$E$3:$E$1315, $A44)</f>
        <v>57</v>
      </c>
      <c r="FG44">
        <f>SUMIFS(DataRegularSeason20242025!$AA$3:$AA$1315,DataRegularSeason20242025!$B$3:$B$1315, "&lt;=" &amp; FG$1, DataRegularSeason20242025!$D$3:$D$1315, $A44)+SUMIFS(DataRegularSeason20242025!$AB$3:$AB$1315,DataRegularSeason20242025!$B$3:$B$1315, "&lt;=" &amp; FG$1, DataRegularSeason20242025!$E$3:$E$1315, $A44)</f>
        <v>57</v>
      </c>
      <c r="FH44">
        <f>SUMIFS(DataRegularSeason20242025!$AA$3:$AA$1315,DataRegularSeason20242025!$B$3:$B$1315, "&lt;=" &amp; FH$1, DataRegularSeason20242025!$D$3:$D$1315, $A44)+SUMIFS(DataRegularSeason20242025!$AB$3:$AB$1315,DataRegularSeason20242025!$B$3:$B$1315, "&lt;=" &amp; FH$1, DataRegularSeason20242025!$E$3:$E$1315, $A44)</f>
        <v>57</v>
      </c>
      <c r="FI44">
        <f>SUMIFS(DataRegularSeason20242025!$AA$3:$AA$1315,DataRegularSeason20242025!$B$3:$B$1315, "&lt;=" &amp; FI$1, DataRegularSeason20242025!$D$3:$D$1315, $A44)+SUMIFS(DataRegularSeason20242025!$AB$3:$AB$1315,DataRegularSeason20242025!$B$3:$B$1315, "&lt;=" &amp; FI$1, DataRegularSeason20242025!$E$3:$E$1315, $A44)</f>
        <v>57</v>
      </c>
      <c r="FJ44">
        <f>SUMIFS(DataRegularSeason20242025!$AA$3:$AA$1315,DataRegularSeason20242025!$B$3:$B$1315, "&lt;=" &amp; FJ$1, DataRegularSeason20242025!$D$3:$D$1315, $A44)+SUMIFS(DataRegularSeason20242025!$AB$3:$AB$1315,DataRegularSeason20242025!$B$3:$B$1315, "&lt;=" &amp; FJ$1, DataRegularSeason20242025!$E$3:$E$1315, $A44)</f>
        <v>57</v>
      </c>
      <c r="FK44">
        <f>SUMIFS(DataRegularSeason20242025!$AA$3:$AA$1315,DataRegularSeason20242025!$B$3:$B$1315, "&lt;=" &amp; FK$1, DataRegularSeason20242025!$D$3:$D$1315, $A44)+SUMIFS(DataRegularSeason20242025!$AB$3:$AB$1315,DataRegularSeason20242025!$B$3:$B$1315, "&lt;=" &amp; FK$1, DataRegularSeason20242025!$E$3:$E$1315, $A44)</f>
        <v>57</v>
      </c>
      <c r="FL44">
        <f>SUMIFS(DataRegularSeason20242025!$AA$3:$AA$1315,DataRegularSeason20242025!$B$3:$B$1315, "&lt;=" &amp; FL$1, DataRegularSeason20242025!$D$3:$D$1315, $A44)+SUMIFS(DataRegularSeason20242025!$AB$3:$AB$1315,DataRegularSeason20242025!$B$3:$B$1315, "&lt;=" &amp; FL$1, DataRegularSeason20242025!$E$3:$E$1315, $A44)</f>
        <v>57</v>
      </c>
      <c r="FM44">
        <f>SUMIFS(DataRegularSeason20242025!$AA$3:$AA$1315,DataRegularSeason20242025!$B$3:$B$1315, "&lt;=" &amp; FM$1, DataRegularSeason20242025!$D$3:$D$1315, $A44)+SUMIFS(DataRegularSeason20242025!$AB$3:$AB$1315,DataRegularSeason20242025!$B$3:$B$1315, "&lt;=" &amp; FM$1, DataRegularSeason20242025!$E$3:$E$1315, $A44)</f>
        <v>57</v>
      </c>
      <c r="FN44">
        <f>SUMIFS(DataRegularSeason20242025!$AA$3:$AA$1315,DataRegularSeason20242025!$B$3:$B$1315, "&lt;=" &amp; FN$1, DataRegularSeason20242025!$D$3:$D$1315, $A44)+SUMIFS(DataRegularSeason20242025!$AB$3:$AB$1315,DataRegularSeason20242025!$B$3:$B$1315, "&lt;=" &amp; FN$1, DataRegularSeason20242025!$E$3:$E$1315, $A44)</f>
        <v>57</v>
      </c>
      <c r="FO44">
        <f>SUMIFS(DataRegularSeason20242025!$AA$3:$AA$1315,DataRegularSeason20242025!$B$3:$B$1315, "&lt;=" &amp; FO$1, DataRegularSeason20242025!$D$3:$D$1315, $A44)+SUMIFS(DataRegularSeason20242025!$AB$3:$AB$1315,DataRegularSeason20242025!$B$3:$B$1315, "&lt;=" &amp; FO$1, DataRegularSeason20242025!$E$3:$E$1315, $A44)</f>
        <v>57</v>
      </c>
      <c r="FP44">
        <f>SUMIFS(DataRegularSeason20242025!$AA$3:$AA$1315,DataRegularSeason20242025!$B$3:$B$1315, "&lt;=" &amp; FP$1, DataRegularSeason20242025!$D$3:$D$1315, $A44)+SUMIFS(DataRegularSeason20242025!$AB$3:$AB$1315,DataRegularSeason20242025!$B$3:$B$1315, "&lt;=" &amp; FP$1, DataRegularSeason20242025!$E$3:$E$1315, $A44)</f>
        <v>57</v>
      </c>
      <c r="FQ44">
        <f>SUMIFS(DataRegularSeason20242025!$AA$3:$AA$1315,DataRegularSeason20242025!$B$3:$B$1315, "&lt;=" &amp; FQ$1, DataRegularSeason20242025!$D$3:$D$1315, $A44)+SUMIFS(DataRegularSeason20242025!$AB$3:$AB$1315,DataRegularSeason20242025!$B$3:$B$1315, "&lt;=" &amp; FQ$1, DataRegularSeason20242025!$E$3:$E$1315, $A44)</f>
        <v>57</v>
      </c>
      <c r="FR44">
        <f>SUMIFS(DataRegularSeason20242025!$AA$3:$AA$1315,DataRegularSeason20242025!$B$3:$B$1315, "&lt;=" &amp; FR$1, DataRegularSeason20242025!$D$3:$D$1315, $A44)+SUMIFS(DataRegularSeason20242025!$AB$3:$AB$1315,DataRegularSeason20242025!$B$3:$B$1315, "&lt;=" &amp; FR$1, DataRegularSeason20242025!$E$3:$E$1315, $A44)</f>
        <v>57</v>
      </c>
      <c r="FS44">
        <f>SUMIFS(DataRegularSeason20242025!$AA$3:$AA$1315,DataRegularSeason20242025!$B$3:$B$1315, "&lt;=" &amp; FS$1, DataRegularSeason20242025!$D$3:$D$1315, $A44)+SUMIFS(DataRegularSeason20242025!$AB$3:$AB$1315,DataRegularSeason20242025!$B$3:$B$1315, "&lt;=" &amp; FS$1, DataRegularSeason20242025!$E$3:$E$1315, $A44)</f>
        <v>57</v>
      </c>
      <c r="FT44">
        <f>SUMIFS(DataRegularSeason20242025!$AA$3:$AA$1315,DataRegularSeason20242025!$B$3:$B$1315, "&lt;=" &amp; FT$1, DataRegularSeason20242025!$D$3:$D$1315, $A44)+SUMIFS(DataRegularSeason20242025!$AB$3:$AB$1315,DataRegularSeason20242025!$B$3:$B$1315, "&lt;=" &amp; FT$1, DataRegularSeason20242025!$E$3:$E$1315, $A44)</f>
        <v>57</v>
      </c>
      <c r="FU44">
        <f>SUMIFS(DataRegularSeason20242025!$AA$3:$AA$1315,DataRegularSeason20242025!$B$3:$B$1315, "&lt;=" &amp; FU$1, DataRegularSeason20242025!$D$3:$D$1315, $A44)+SUMIFS(DataRegularSeason20242025!$AB$3:$AB$1315,DataRegularSeason20242025!$B$3:$B$1315, "&lt;=" &amp; FU$1, DataRegularSeason20242025!$E$3:$E$1315, $A44)</f>
        <v>57</v>
      </c>
      <c r="FV44">
        <f>SUMIFS(DataRegularSeason20242025!$AA$3:$AA$1315,DataRegularSeason20242025!$B$3:$B$1315, "&lt;=" &amp; FV$1, DataRegularSeason20242025!$D$3:$D$1315, $A44)+SUMIFS(DataRegularSeason20242025!$AB$3:$AB$1315,DataRegularSeason20242025!$B$3:$B$1315, "&lt;=" &amp; FV$1, DataRegularSeason20242025!$E$3:$E$1315, $A44)</f>
        <v>57</v>
      </c>
      <c r="FW44">
        <f>SUMIFS(DataRegularSeason20242025!$AA$3:$AA$1315,DataRegularSeason20242025!$B$3:$B$1315, "&lt;=" &amp; FW$1, DataRegularSeason20242025!$D$3:$D$1315, $A44)+SUMIFS(DataRegularSeason20242025!$AB$3:$AB$1315,DataRegularSeason20242025!$B$3:$B$1315, "&lt;=" &amp; FW$1, DataRegularSeason20242025!$E$3:$E$1315, $A44)</f>
        <v>57</v>
      </c>
      <c r="FX44">
        <f>SUMIFS(DataRegularSeason20242025!$AA$3:$AA$1315,DataRegularSeason20242025!$B$3:$B$1315, "&lt;=" &amp; FX$1, DataRegularSeason20242025!$D$3:$D$1315, $A44)+SUMIFS(DataRegularSeason20242025!$AB$3:$AB$1315,DataRegularSeason20242025!$B$3:$B$1315, "&lt;=" &amp; FX$1, DataRegularSeason20242025!$E$3:$E$1315, $A44)</f>
        <v>57</v>
      </c>
      <c r="FY44">
        <f>SUMIFS(DataRegularSeason20242025!$AA$3:$AA$1315,DataRegularSeason20242025!$B$3:$B$1315, "&lt;=" &amp; FY$1, DataRegularSeason20242025!$D$3:$D$1315, $A44)+SUMIFS(DataRegularSeason20242025!$AB$3:$AB$1315,DataRegularSeason20242025!$B$3:$B$1315, "&lt;=" &amp; FY$1, DataRegularSeason20242025!$E$3:$E$1315, $A44)</f>
        <v>57</v>
      </c>
      <c r="FZ44">
        <f>SUMIFS(DataRegularSeason20242025!$AA$3:$AA$1315,DataRegularSeason20242025!$B$3:$B$1315, "&lt;=" &amp; FZ$1, DataRegularSeason20242025!$D$3:$D$1315, $A44)+SUMIFS(DataRegularSeason20242025!$AB$3:$AB$1315,DataRegularSeason20242025!$B$3:$B$1315, "&lt;=" &amp; FZ$1, DataRegularSeason20242025!$E$3:$E$1315, $A44)</f>
        <v>57</v>
      </c>
      <c r="GA44">
        <f>SUMIFS(DataRegularSeason20242025!$AA$3:$AA$1315,DataRegularSeason20242025!$B$3:$B$1315, "&lt;=" &amp; GA$1, DataRegularSeason20242025!$D$3:$D$1315, $A44)+SUMIFS(DataRegularSeason20242025!$AB$3:$AB$1315,DataRegularSeason20242025!$B$3:$B$1315, "&lt;=" &amp; GA$1, DataRegularSeason20242025!$E$3:$E$1315, $A44)</f>
        <v>57</v>
      </c>
      <c r="GB44">
        <f>SUMIFS(DataRegularSeason20242025!$AA$3:$AA$1315,DataRegularSeason20242025!$B$3:$B$1315, "&lt;=" &amp; GB$1, DataRegularSeason20242025!$D$3:$D$1315, $A44)+SUMIFS(DataRegularSeason20242025!$AB$3:$AB$1315,DataRegularSeason20242025!$B$3:$B$1315, "&lt;=" &amp; GB$1, DataRegularSeason20242025!$E$3:$E$1315, $A44)</f>
        <v>57</v>
      </c>
      <c r="GC44">
        <f>SUMIFS(DataRegularSeason20242025!$AA$3:$AA$1315,DataRegularSeason20242025!$B$3:$B$1315, "&lt;=" &amp; GC$1, DataRegularSeason20242025!$D$3:$D$1315, $A44)+SUMIFS(DataRegularSeason20242025!$AB$3:$AB$1315,DataRegularSeason20242025!$B$3:$B$1315, "&lt;=" &amp; GC$1, DataRegularSeason20242025!$E$3:$E$1315, $A44)</f>
        <v>57</v>
      </c>
      <c r="GD44">
        <f>SUMIFS(DataRegularSeason20242025!$AA$3:$AA$1315,DataRegularSeason20242025!$B$3:$B$1315, "&lt;=" &amp; GD$1, DataRegularSeason20242025!$D$3:$D$1315, $A44)+SUMIFS(DataRegularSeason20242025!$AB$3:$AB$1315,DataRegularSeason20242025!$B$3:$B$1315, "&lt;=" &amp; GD$1, DataRegularSeason20242025!$E$3:$E$1315, $A44)</f>
        <v>57</v>
      </c>
      <c r="GE44">
        <f>SUMIFS(DataRegularSeason20242025!$AA$3:$AA$1315,DataRegularSeason20242025!$B$3:$B$1315, "&lt;=" &amp; GE$1, DataRegularSeason20242025!$D$3:$D$1315, $A44)+SUMIFS(DataRegularSeason20242025!$AB$3:$AB$1315,DataRegularSeason20242025!$B$3:$B$1315, "&lt;=" &amp; GE$1, DataRegularSeason20242025!$E$3:$E$1315, $A44)</f>
        <v>57</v>
      </c>
      <c r="GF44">
        <f>SUMIFS(DataRegularSeason20242025!$AA$3:$AA$1315,DataRegularSeason20242025!$B$3:$B$1315, "&lt;=" &amp; GF$1, DataRegularSeason20242025!$D$3:$D$1315, $A44)+SUMIFS(DataRegularSeason20242025!$AB$3:$AB$1315,DataRegularSeason20242025!$B$3:$B$1315, "&lt;=" &amp; GF$1, DataRegularSeason20242025!$E$3:$E$1315, $A44)</f>
        <v>57</v>
      </c>
      <c r="GG44">
        <f>SUMIFS(DataRegularSeason20242025!$AA$3:$AA$1315,DataRegularSeason20242025!$B$3:$B$1315, "&lt;=" &amp; GG$1, DataRegularSeason20242025!$D$3:$D$1315, $A44)+SUMIFS(DataRegularSeason20242025!$AB$3:$AB$1315,DataRegularSeason20242025!$B$3:$B$1315, "&lt;=" &amp; GG$1, DataRegularSeason20242025!$E$3:$E$1315, $A44)</f>
        <v>57</v>
      </c>
      <c r="GH44">
        <f>SUMIFS(DataRegularSeason20242025!$AA$3:$AA$1315,DataRegularSeason20242025!$B$3:$B$1315, "&lt;=" &amp; GH$1, DataRegularSeason20242025!$D$3:$D$1315, $A44)+SUMIFS(DataRegularSeason20242025!$AB$3:$AB$1315,DataRegularSeason20242025!$B$3:$B$1315, "&lt;=" &amp; GH$1, DataRegularSeason20242025!$E$3:$E$1315, $A44)</f>
        <v>57</v>
      </c>
      <c r="GI44">
        <f>SUMIFS(DataRegularSeason20242025!$AA$3:$AA$1315,DataRegularSeason20242025!$B$3:$B$1315, "&lt;=" &amp; GI$1, DataRegularSeason20242025!$D$3:$D$1315, $A44)+SUMIFS(DataRegularSeason20242025!$AB$3:$AB$1315,DataRegularSeason20242025!$B$3:$B$1315, "&lt;=" &amp; GI$1, DataRegularSeason20242025!$E$3:$E$1315, $A44)</f>
        <v>57</v>
      </c>
      <c r="GJ44">
        <f>SUMIFS(DataRegularSeason20242025!$AA$3:$AA$1315,DataRegularSeason20242025!$B$3:$B$1315, "&lt;=" &amp; GJ$1, DataRegularSeason20242025!$D$3:$D$1315, $A44)+SUMIFS(DataRegularSeason20242025!$AB$3:$AB$1315,DataRegularSeason20242025!$B$3:$B$1315, "&lt;=" &amp; GJ$1, DataRegularSeason20242025!$E$3:$E$1315, $A44)</f>
        <v>57</v>
      </c>
      <c r="GK44">
        <f>SUMIFS(DataRegularSeason20242025!$AA$3:$AA$1315,DataRegularSeason20242025!$B$3:$B$1315, "&lt;=" &amp; GK$1, DataRegularSeason20242025!$D$3:$D$1315, $A44)+SUMIFS(DataRegularSeason20242025!$AB$3:$AB$1315,DataRegularSeason20242025!$B$3:$B$1315, "&lt;=" &amp; GK$1, DataRegularSeason20242025!$E$3:$E$1315, $A44)</f>
        <v>57</v>
      </c>
      <c r="GL44">
        <f>SUMIFS(DataRegularSeason20242025!$AA$3:$AA$1315,DataRegularSeason20242025!$B$3:$B$1315, "&lt;=" &amp; GL$1, DataRegularSeason20242025!$D$3:$D$1315, $A44)+SUMIFS(DataRegularSeason20242025!$AB$3:$AB$1315,DataRegularSeason20242025!$B$3:$B$1315, "&lt;=" &amp; GL$1, DataRegularSeason20242025!$E$3:$E$1315, $A44)</f>
        <v>57</v>
      </c>
      <c r="GM44">
        <f>SUMIFS(DataRegularSeason20242025!$AA$3:$AA$1315,DataRegularSeason20242025!$B$3:$B$1315, "&lt;=" &amp; GM$1, DataRegularSeason20242025!$D$3:$D$1315, $A44)+SUMIFS(DataRegularSeason20242025!$AB$3:$AB$1315,DataRegularSeason20242025!$B$3:$B$1315, "&lt;=" &amp; GM$1, DataRegularSeason20242025!$E$3:$E$1315, $A44)</f>
        <v>57</v>
      </c>
      <c r="GN44">
        <f>SUMIFS(DataRegularSeason20242025!$AA$3:$AA$1315,DataRegularSeason20242025!$B$3:$B$1315, "&lt;=" &amp; GN$1, DataRegularSeason20242025!$D$3:$D$1315, $A44)+SUMIFS(DataRegularSeason20242025!$AB$3:$AB$1315,DataRegularSeason20242025!$B$3:$B$1315, "&lt;=" &amp; GN$1, DataRegularSeason20242025!$E$3:$E$1315, $A44)</f>
        <v>57</v>
      </c>
      <c r="GO44">
        <f>SUMIFS(DataRegularSeason20242025!$AA$3:$AA$1315,DataRegularSeason20242025!$B$3:$B$1315, "&lt;=" &amp; GO$1, DataRegularSeason20242025!$D$3:$D$1315, $A44)+SUMIFS(DataRegularSeason20242025!$AB$3:$AB$1315,DataRegularSeason20242025!$B$3:$B$1315, "&lt;=" &amp; GO$1, DataRegularSeason20242025!$E$3:$E$1315, $A44)</f>
        <v>57</v>
      </c>
      <c r="GP44">
        <f>SUMIFS(DataRegularSeason20242025!$AA$3:$AA$1315,DataRegularSeason20242025!$B$3:$B$1315, "&lt;=" &amp; GP$1, DataRegularSeason20242025!$D$3:$D$1315, $A44)+SUMIFS(DataRegularSeason20242025!$AB$3:$AB$1315,DataRegularSeason20242025!$B$3:$B$1315, "&lt;=" &amp; GP$1, DataRegularSeason20242025!$E$3:$E$1315, $A44)</f>
        <v>57</v>
      </c>
      <c r="GQ44">
        <f>SUMIFS(DataRegularSeason20242025!$AA$3:$AA$1315,DataRegularSeason20242025!$B$3:$B$1315, "&lt;=" &amp; GQ$1, DataRegularSeason20242025!$D$3:$D$1315, $A44)+SUMIFS(DataRegularSeason20242025!$AB$3:$AB$1315,DataRegularSeason20242025!$B$3:$B$1315, "&lt;=" &amp; GQ$1, DataRegularSeason20242025!$E$3:$E$1315, $A44)</f>
        <v>57</v>
      </c>
      <c r="GR44">
        <f>SUMIFS(DataRegularSeason20242025!$AA$3:$AA$1315,DataRegularSeason20242025!$B$3:$B$1315, "&lt;=" &amp; GR$1, DataRegularSeason20242025!$D$3:$D$1315, $A44)+SUMIFS(DataRegularSeason20242025!$AB$3:$AB$1315,DataRegularSeason20242025!$B$3:$B$1315, "&lt;=" &amp; GR$1, DataRegularSeason20242025!$E$3:$E$1315, $A44)</f>
        <v>57</v>
      </c>
      <c r="GS44">
        <f>SUMIFS(DataRegularSeason20242025!$AA$3:$AA$1315,DataRegularSeason20242025!$B$3:$B$1315, "&lt;=" &amp; GS$1, DataRegularSeason20242025!$D$3:$D$1315, $A44)+SUMIFS(DataRegularSeason20242025!$AB$3:$AB$1315,DataRegularSeason20242025!$B$3:$B$1315, "&lt;=" &amp; GS$1, DataRegularSeason20242025!$E$3:$E$1315, $A44)</f>
        <v>57</v>
      </c>
      <c r="GT44">
        <f>SUMIFS(DataRegularSeason20242025!$AA$3:$AA$1315,DataRegularSeason20242025!$B$3:$B$1315, "&lt;=" &amp; GT$1, DataRegularSeason20242025!$D$3:$D$1315, $A44)+SUMIFS(DataRegularSeason20242025!$AB$3:$AB$1315,DataRegularSeason20242025!$B$3:$B$1315, "&lt;=" &amp; GT$1, DataRegularSeason20242025!$E$3:$E$1315, $A44)</f>
        <v>57</v>
      </c>
      <c r="GU44">
        <f>SUMIFS(DataRegularSeason20242025!$AA$3:$AA$1315,DataRegularSeason20242025!$B$3:$B$1315, "&lt;=" &amp; GU$1, DataRegularSeason20242025!$D$3:$D$1315, $A44)+SUMIFS(DataRegularSeason20242025!$AB$3:$AB$1315,DataRegularSeason20242025!$B$3:$B$1315, "&lt;=" &amp; GU$1, DataRegularSeason20242025!$E$3:$E$1315, $A44)</f>
        <v>57</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45</v>
      </c>
      <c r="DW45">
        <f>SUMIFS(DataRegularSeason20242025!$AA$3:$AA$1315,DataRegularSeason20242025!$B$3:$B$1315, "&lt;=" &amp; DW$1, DataRegularSeason20242025!$D$3:$D$1315, $A45)+SUMIFS(DataRegularSeason20242025!$AB$3:$AB$1315,DataRegularSeason20242025!$B$3:$B$1315, "&lt;=" &amp; DW$1, DataRegularSeason20242025!$E$3:$E$1315, $A45)</f>
        <v>45</v>
      </c>
      <c r="DX45">
        <f>SUMIFS(DataRegularSeason20242025!$AA$3:$AA$1315,DataRegularSeason20242025!$B$3:$B$1315, "&lt;=" &amp; DX$1, DataRegularSeason20242025!$D$3:$D$1315, $A45)+SUMIFS(DataRegularSeason20242025!$AB$3:$AB$1315,DataRegularSeason20242025!$B$3:$B$1315, "&lt;=" &amp; DX$1, DataRegularSeason20242025!$E$3:$E$1315, $A45)</f>
        <v>45</v>
      </c>
      <c r="DY45">
        <f>SUMIFS(DataRegularSeason20242025!$AA$3:$AA$1315,DataRegularSeason20242025!$B$3:$B$1315, "&lt;=" &amp; DY$1, DataRegularSeason20242025!$D$3:$D$1315, $A45)+SUMIFS(DataRegularSeason20242025!$AB$3:$AB$1315,DataRegularSeason20242025!$B$3:$B$1315, "&lt;=" &amp; DY$1, DataRegularSeason20242025!$E$3:$E$1315, $A45)</f>
        <v>45</v>
      </c>
      <c r="DZ45">
        <f>SUMIFS(DataRegularSeason20242025!$AA$3:$AA$1315,DataRegularSeason20242025!$B$3:$B$1315, "&lt;=" &amp; DZ$1, DataRegularSeason20242025!$D$3:$D$1315, $A45)+SUMIFS(DataRegularSeason20242025!$AB$3:$AB$1315,DataRegularSeason20242025!$B$3:$B$1315, "&lt;=" &amp; DZ$1, DataRegularSeason20242025!$E$3:$E$1315, $A45)</f>
        <v>45</v>
      </c>
      <c r="EA45">
        <f>SUMIFS(DataRegularSeason20242025!$AA$3:$AA$1315,DataRegularSeason20242025!$B$3:$B$1315, "&lt;=" &amp; EA$1, DataRegularSeason20242025!$D$3:$D$1315, $A45)+SUMIFS(DataRegularSeason20242025!$AB$3:$AB$1315,DataRegularSeason20242025!$B$3:$B$1315, "&lt;=" &amp; EA$1, DataRegularSeason20242025!$E$3:$E$1315, $A45)</f>
        <v>45</v>
      </c>
      <c r="EB45">
        <f>SUMIFS(DataRegularSeason20242025!$AA$3:$AA$1315,DataRegularSeason20242025!$B$3:$B$1315, "&lt;=" &amp; EB$1, DataRegularSeason20242025!$D$3:$D$1315, $A45)+SUMIFS(DataRegularSeason20242025!$AB$3:$AB$1315,DataRegularSeason20242025!$B$3:$B$1315, "&lt;=" &amp; EB$1, DataRegularSeason20242025!$E$3:$E$1315, $A45)</f>
        <v>45</v>
      </c>
      <c r="EC45">
        <f>SUMIFS(DataRegularSeason20242025!$AA$3:$AA$1315,DataRegularSeason20242025!$B$3:$B$1315, "&lt;=" &amp; EC$1, DataRegularSeason20242025!$D$3:$D$1315, $A45)+SUMIFS(DataRegularSeason20242025!$AB$3:$AB$1315,DataRegularSeason20242025!$B$3:$B$1315, "&lt;=" &amp; EC$1, DataRegularSeason20242025!$E$3:$E$1315, $A45)</f>
        <v>45</v>
      </c>
      <c r="ED45">
        <f>SUMIFS(DataRegularSeason20242025!$AA$3:$AA$1315,DataRegularSeason20242025!$B$3:$B$1315, "&lt;=" &amp; ED$1, DataRegularSeason20242025!$D$3:$D$1315, $A45)+SUMIFS(DataRegularSeason20242025!$AB$3:$AB$1315,DataRegularSeason20242025!$B$3:$B$1315, "&lt;=" &amp; ED$1, DataRegularSeason20242025!$E$3:$E$1315, $A45)</f>
        <v>45</v>
      </c>
      <c r="EE45">
        <f>SUMIFS(DataRegularSeason20242025!$AA$3:$AA$1315,DataRegularSeason20242025!$B$3:$B$1315, "&lt;=" &amp; EE$1, DataRegularSeason20242025!$D$3:$D$1315, $A45)+SUMIFS(DataRegularSeason20242025!$AB$3:$AB$1315,DataRegularSeason20242025!$B$3:$B$1315, "&lt;=" &amp; EE$1, DataRegularSeason20242025!$E$3:$E$1315, $A45)</f>
        <v>45</v>
      </c>
      <c r="EF45">
        <f>SUMIFS(DataRegularSeason20242025!$AA$3:$AA$1315,DataRegularSeason20242025!$B$3:$B$1315, "&lt;=" &amp; EF$1, DataRegularSeason20242025!$D$3:$D$1315, $A45)+SUMIFS(DataRegularSeason20242025!$AB$3:$AB$1315,DataRegularSeason20242025!$B$3:$B$1315, "&lt;=" &amp; EF$1, DataRegularSeason20242025!$E$3:$E$1315, $A45)</f>
        <v>45</v>
      </c>
      <c r="EG45">
        <f>SUMIFS(DataRegularSeason20242025!$AA$3:$AA$1315,DataRegularSeason20242025!$B$3:$B$1315, "&lt;=" &amp; EG$1, DataRegularSeason20242025!$D$3:$D$1315, $A45)+SUMIFS(DataRegularSeason20242025!$AB$3:$AB$1315,DataRegularSeason20242025!$B$3:$B$1315, "&lt;=" &amp; EG$1, DataRegularSeason20242025!$E$3:$E$1315, $A45)</f>
        <v>45</v>
      </c>
      <c r="EH45">
        <f>SUMIFS(DataRegularSeason20242025!$AA$3:$AA$1315,DataRegularSeason20242025!$B$3:$B$1315, "&lt;=" &amp; EH$1, DataRegularSeason20242025!$D$3:$D$1315, $A45)+SUMIFS(DataRegularSeason20242025!$AB$3:$AB$1315,DataRegularSeason20242025!$B$3:$B$1315, "&lt;=" &amp; EH$1, DataRegularSeason20242025!$E$3:$E$1315, $A45)</f>
        <v>45</v>
      </c>
      <c r="EI45">
        <f>SUMIFS(DataRegularSeason20242025!$AA$3:$AA$1315,DataRegularSeason20242025!$B$3:$B$1315, "&lt;=" &amp; EI$1, DataRegularSeason20242025!$D$3:$D$1315, $A45)+SUMIFS(DataRegularSeason20242025!$AB$3:$AB$1315,DataRegularSeason20242025!$B$3:$B$1315, "&lt;=" &amp; EI$1, DataRegularSeason20242025!$E$3:$E$1315, $A45)</f>
        <v>45</v>
      </c>
      <c r="EJ45">
        <f>SUMIFS(DataRegularSeason20242025!$AA$3:$AA$1315,DataRegularSeason20242025!$B$3:$B$1315, "&lt;=" &amp; EJ$1, DataRegularSeason20242025!$D$3:$D$1315, $A45)+SUMIFS(DataRegularSeason20242025!$AB$3:$AB$1315,DataRegularSeason20242025!$B$3:$B$1315, "&lt;=" &amp; EJ$1, DataRegularSeason20242025!$E$3:$E$1315, $A45)</f>
        <v>45</v>
      </c>
      <c r="EK45">
        <f>SUMIFS(DataRegularSeason20242025!$AA$3:$AA$1315,DataRegularSeason20242025!$B$3:$B$1315, "&lt;=" &amp; EK$1, DataRegularSeason20242025!$D$3:$D$1315, $A45)+SUMIFS(DataRegularSeason20242025!$AB$3:$AB$1315,DataRegularSeason20242025!$B$3:$B$1315, "&lt;=" &amp; EK$1, DataRegularSeason20242025!$E$3:$E$1315, $A45)</f>
        <v>45</v>
      </c>
      <c r="EL45">
        <f>SUMIFS(DataRegularSeason20242025!$AA$3:$AA$1315,DataRegularSeason20242025!$B$3:$B$1315, "&lt;=" &amp; EL$1, DataRegularSeason20242025!$D$3:$D$1315, $A45)+SUMIFS(DataRegularSeason20242025!$AB$3:$AB$1315,DataRegularSeason20242025!$B$3:$B$1315, "&lt;=" &amp; EL$1, DataRegularSeason20242025!$E$3:$E$1315, $A45)</f>
        <v>45</v>
      </c>
      <c r="EM45">
        <f>SUMIFS(DataRegularSeason20242025!$AA$3:$AA$1315,DataRegularSeason20242025!$B$3:$B$1315, "&lt;=" &amp; EM$1, DataRegularSeason20242025!$D$3:$D$1315, $A45)+SUMIFS(DataRegularSeason20242025!$AB$3:$AB$1315,DataRegularSeason20242025!$B$3:$B$1315, "&lt;=" &amp; EM$1, DataRegularSeason20242025!$E$3:$E$1315, $A45)</f>
        <v>45</v>
      </c>
      <c r="EN45">
        <f>SUMIFS(DataRegularSeason20242025!$AA$3:$AA$1315,DataRegularSeason20242025!$B$3:$B$1315, "&lt;=" &amp; EN$1, DataRegularSeason20242025!$D$3:$D$1315, $A45)+SUMIFS(DataRegularSeason20242025!$AB$3:$AB$1315,DataRegularSeason20242025!$B$3:$B$1315, "&lt;=" &amp; EN$1, DataRegularSeason20242025!$E$3:$E$1315, $A45)</f>
        <v>45</v>
      </c>
      <c r="EO45">
        <f>SUMIFS(DataRegularSeason20242025!$AA$3:$AA$1315,DataRegularSeason20242025!$B$3:$B$1315, "&lt;=" &amp; EO$1, DataRegularSeason20242025!$D$3:$D$1315, $A45)+SUMIFS(DataRegularSeason20242025!$AB$3:$AB$1315,DataRegularSeason20242025!$B$3:$B$1315, "&lt;=" &amp; EO$1, DataRegularSeason20242025!$E$3:$E$1315, $A45)</f>
        <v>45</v>
      </c>
      <c r="EP45">
        <f>SUMIFS(DataRegularSeason20242025!$AA$3:$AA$1315,DataRegularSeason20242025!$B$3:$B$1315, "&lt;=" &amp; EP$1, DataRegularSeason20242025!$D$3:$D$1315, $A45)+SUMIFS(DataRegularSeason20242025!$AB$3:$AB$1315,DataRegularSeason20242025!$B$3:$B$1315, "&lt;=" &amp; EP$1, DataRegularSeason20242025!$E$3:$E$1315, $A45)</f>
        <v>45</v>
      </c>
      <c r="EQ45">
        <f>SUMIFS(DataRegularSeason20242025!$AA$3:$AA$1315,DataRegularSeason20242025!$B$3:$B$1315, "&lt;=" &amp; EQ$1, DataRegularSeason20242025!$D$3:$D$1315, $A45)+SUMIFS(DataRegularSeason20242025!$AB$3:$AB$1315,DataRegularSeason20242025!$B$3:$B$1315, "&lt;=" &amp; EQ$1, DataRegularSeason20242025!$E$3:$E$1315, $A45)</f>
        <v>45</v>
      </c>
      <c r="ER45">
        <f>SUMIFS(DataRegularSeason20242025!$AA$3:$AA$1315,DataRegularSeason20242025!$B$3:$B$1315, "&lt;=" &amp; ER$1, DataRegularSeason20242025!$D$3:$D$1315, $A45)+SUMIFS(DataRegularSeason20242025!$AB$3:$AB$1315,DataRegularSeason20242025!$B$3:$B$1315, "&lt;=" &amp; ER$1, DataRegularSeason20242025!$E$3:$E$1315, $A45)</f>
        <v>45</v>
      </c>
      <c r="ES45">
        <f>SUMIFS(DataRegularSeason20242025!$AA$3:$AA$1315,DataRegularSeason20242025!$B$3:$B$1315, "&lt;=" &amp; ES$1, DataRegularSeason20242025!$D$3:$D$1315, $A45)+SUMIFS(DataRegularSeason20242025!$AB$3:$AB$1315,DataRegularSeason20242025!$B$3:$B$1315, "&lt;=" &amp; ES$1, DataRegularSeason20242025!$E$3:$E$1315, $A45)</f>
        <v>45</v>
      </c>
      <c r="ET45">
        <f>SUMIFS(DataRegularSeason20242025!$AA$3:$AA$1315,DataRegularSeason20242025!$B$3:$B$1315, "&lt;=" &amp; ET$1, DataRegularSeason20242025!$D$3:$D$1315, $A45)+SUMIFS(DataRegularSeason20242025!$AB$3:$AB$1315,DataRegularSeason20242025!$B$3:$B$1315, "&lt;=" &amp; ET$1, DataRegularSeason20242025!$E$3:$E$1315, $A45)</f>
        <v>45</v>
      </c>
      <c r="EU45">
        <f>SUMIFS(DataRegularSeason20242025!$AA$3:$AA$1315,DataRegularSeason20242025!$B$3:$B$1315, "&lt;=" &amp; EU$1, DataRegularSeason20242025!$D$3:$D$1315, $A45)+SUMIFS(DataRegularSeason20242025!$AB$3:$AB$1315,DataRegularSeason20242025!$B$3:$B$1315, "&lt;=" &amp; EU$1, DataRegularSeason20242025!$E$3:$E$1315, $A45)</f>
        <v>45</v>
      </c>
      <c r="EV45">
        <f>SUMIFS(DataRegularSeason20242025!$AA$3:$AA$1315,DataRegularSeason20242025!$B$3:$B$1315, "&lt;=" &amp; EV$1, DataRegularSeason20242025!$D$3:$D$1315, $A45)+SUMIFS(DataRegularSeason20242025!$AB$3:$AB$1315,DataRegularSeason20242025!$B$3:$B$1315, "&lt;=" &amp; EV$1, DataRegularSeason20242025!$E$3:$E$1315, $A45)</f>
        <v>45</v>
      </c>
      <c r="EW45">
        <f>SUMIFS(DataRegularSeason20242025!$AA$3:$AA$1315,DataRegularSeason20242025!$B$3:$B$1315, "&lt;=" &amp; EW$1, DataRegularSeason20242025!$D$3:$D$1315, $A45)+SUMIFS(DataRegularSeason20242025!$AB$3:$AB$1315,DataRegularSeason20242025!$B$3:$B$1315, "&lt;=" &amp; EW$1, DataRegularSeason20242025!$E$3:$E$1315, $A45)</f>
        <v>45</v>
      </c>
      <c r="EX45">
        <f>SUMIFS(DataRegularSeason20242025!$AA$3:$AA$1315,DataRegularSeason20242025!$B$3:$B$1315, "&lt;=" &amp; EX$1, DataRegularSeason20242025!$D$3:$D$1315, $A45)+SUMIFS(DataRegularSeason20242025!$AB$3:$AB$1315,DataRegularSeason20242025!$B$3:$B$1315, "&lt;=" &amp; EX$1, DataRegularSeason20242025!$E$3:$E$1315, $A45)</f>
        <v>45</v>
      </c>
      <c r="EY45">
        <f>SUMIFS(DataRegularSeason20242025!$AA$3:$AA$1315,DataRegularSeason20242025!$B$3:$B$1315, "&lt;=" &amp; EY$1, DataRegularSeason20242025!$D$3:$D$1315, $A45)+SUMIFS(DataRegularSeason20242025!$AB$3:$AB$1315,DataRegularSeason20242025!$B$3:$B$1315, "&lt;=" &amp; EY$1, DataRegularSeason20242025!$E$3:$E$1315, $A45)</f>
        <v>45</v>
      </c>
      <c r="EZ45">
        <f>SUMIFS(DataRegularSeason20242025!$AA$3:$AA$1315,DataRegularSeason20242025!$B$3:$B$1315, "&lt;=" &amp; EZ$1, DataRegularSeason20242025!$D$3:$D$1315, $A45)+SUMIFS(DataRegularSeason20242025!$AB$3:$AB$1315,DataRegularSeason20242025!$B$3:$B$1315, "&lt;=" &amp; EZ$1, DataRegularSeason20242025!$E$3:$E$1315, $A45)</f>
        <v>45</v>
      </c>
      <c r="FA45">
        <f>SUMIFS(DataRegularSeason20242025!$AA$3:$AA$1315,DataRegularSeason20242025!$B$3:$B$1315, "&lt;=" &amp; FA$1, DataRegularSeason20242025!$D$3:$D$1315, $A45)+SUMIFS(DataRegularSeason20242025!$AB$3:$AB$1315,DataRegularSeason20242025!$B$3:$B$1315, "&lt;=" &amp; FA$1, DataRegularSeason20242025!$E$3:$E$1315, $A45)</f>
        <v>45</v>
      </c>
      <c r="FB45">
        <f>SUMIFS(DataRegularSeason20242025!$AA$3:$AA$1315,DataRegularSeason20242025!$B$3:$B$1315, "&lt;=" &amp; FB$1, DataRegularSeason20242025!$D$3:$D$1315, $A45)+SUMIFS(DataRegularSeason20242025!$AB$3:$AB$1315,DataRegularSeason20242025!$B$3:$B$1315, "&lt;=" &amp; FB$1, DataRegularSeason20242025!$E$3:$E$1315, $A45)</f>
        <v>45</v>
      </c>
      <c r="FC45">
        <f>SUMIFS(DataRegularSeason20242025!$AA$3:$AA$1315,DataRegularSeason20242025!$B$3:$B$1315, "&lt;=" &amp; FC$1, DataRegularSeason20242025!$D$3:$D$1315, $A45)+SUMIFS(DataRegularSeason20242025!$AB$3:$AB$1315,DataRegularSeason20242025!$B$3:$B$1315, "&lt;=" &amp; FC$1, DataRegularSeason20242025!$E$3:$E$1315, $A45)</f>
        <v>45</v>
      </c>
      <c r="FD45">
        <f>SUMIFS(DataRegularSeason20242025!$AA$3:$AA$1315,DataRegularSeason20242025!$B$3:$B$1315, "&lt;=" &amp; FD$1, DataRegularSeason20242025!$D$3:$D$1315, $A45)+SUMIFS(DataRegularSeason20242025!$AB$3:$AB$1315,DataRegularSeason20242025!$B$3:$B$1315, "&lt;=" &amp; FD$1, DataRegularSeason20242025!$E$3:$E$1315, $A45)</f>
        <v>45</v>
      </c>
      <c r="FE45">
        <f>SUMIFS(DataRegularSeason20242025!$AA$3:$AA$1315,DataRegularSeason20242025!$B$3:$B$1315, "&lt;=" &amp; FE$1, DataRegularSeason20242025!$D$3:$D$1315, $A45)+SUMIFS(DataRegularSeason20242025!$AB$3:$AB$1315,DataRegularSeason20242025!$B$3:$B$1315, "&lt;=" &amp; FE$1, DataRegularSeason20242025!$E$3:$E$1315, $A45)</f>
        <v>45</v>
      </c>
      <c r="FF45">
        <f>SUMIFS(DataRegularSeason20242025!$AA$3:$AA$1315,DataRegularSeason20242025!$B$3:$B$1315, "&lt;=" &amp; FF$1, DataRegularSeason20242025!$D$3:$D$1315, $A45)+SUMIFS(DataRegularSeason20242025!$AB$3:$AB$1315,DataRegularSeason20242025!$B$3:$B$1315, "&lt;=" &amp; FF$1, DataRegularSeason20242025!$E$3:$E$1315, $A45)</f>
        <v>45</v>
      </c>
      <c r="FG45">
        <f>SUMIFS(DataRegularSeason20242025!$AA$3:$AA$1315,DataRegularSeason20242025!$B$3:$B$1315, "&lt;=" &amp; FG$1, DataRegularSeason20242025!$D$3:$D$1315, $A45)+SUMIFS(DataRegularSeason20242025!$AB$3:$AB$1315,DataRegularSeason20242025!$B$3:$B$1315, "&lt;=" &amp; FG$1, DataRegularSeason20242025!$E$3:$E$1315, $A45)</f>
        <v>45</v>
      </c>
      <c r="FH45">
        <f>SUMIFS(DataRegularSeason20242025!$AA$3:$AA$1315,DataRegularSeason20242025!$B$3:$B$1315, "&lt;=" &amp; FH$1, DataRegularSeason20242025!$D$3:$D$1315, $A45)+SUMIFS(DataRegularSeason20242025!$AB$3:$AB$1315,DataRegularSeason20242025!$B$3:$B$1315, "&lt;=" &amp; FH$1, DataRegularSeason20242025!$E$3:$E$1315, $A45)</f>
        <v>45</v>
      </c>
      <c r="FI45">
        <f>SUMIFS(DataRegularSeason20242025!$AA$3:$AA$1315,DataRegularSeason20242025!$B$3:$B$1315, "&lt;=" &amp; FI$1, DataRegularSeason20242025!$D$3:$D$1315, $A45)+SUMIFS(DataRegularSeason20242025!$AB$3:$AB$1315,DataRegularSeason20242025!$B$3:$B$1315, "&lt;=" &amp; FI$1, DataRegularSeason20242025!$E$3:$E$1315, $A45)</f>
        <v>45</v>
      </c>
      <c r="FJ45">
        <f>SUMIFS(DataRegularSeason20242025!$AA$3:$AA$1315,DataRegularSeason20242025!$B$3:$B$1315, "&lt;=" &amp; FJ$1, DataRegularSeason20242025!$D$3:$D$1315, $A45)+SUMIFS(DataRegularSeason20242025!$AB$3:$AB$1315,DataRegularSeason20242025!$B$3:$B$1315, "&lt;=" &amp; FJ$1, DataRegularSeason20242025!$E$3:$E$1315, $A45)</f>
        <v>45</v>
      </c>
      <c r="FK45">
        <f>SUMIFS(DataRegularSeason20242025!$AA$3:$AA$1315,DataRegularSeason20242025!$B$3:$B$1315, "&lt;=" &amp; FK$1, DataRegularSeason20242025!$D$3:$D$1315, $A45)+SUMIFS(DataRegularSeason20242025!$AB$3:$AB$1315,DataRegularSeason20242025!$B$3:$B$1315, "&lt;=" &amp; FK$1, DataRegularSeason20242025!$E$3:$E$1315, $A45)</f>
        <v>45</v>
      </c>
      <c r="FL45">
        <f>SUMIFS(DataRegularSeason20242025!$AA$3:$AA$1315,DataRegularSeason20242025!$B$3:$B$1315, "&lt;=" &amp; FL$1, DataRegularSeason20242025!$D$3:$D$1315, $A45)+SUMIFS(DataRegularSeason20242025!$AB$3:$AB$1315,DataRegularSeason20242025!$B$3:$B$1315, "&lt;=" &amp; FL$1, DataRegularSeason20242025!$E$3:$E$1315, $A45)</f>
        <v>45</v>
      </c>
      <c r="FM45">
        <f>SUMIFS(DataRegularSeason20242025!$AA$3:$AA$1315,DataRegularSeason20242025!$B$3:$B$1315, "&lt;=" &amp; FM$1, DataRegularSeason20242025!$D$3:$D$1315, $A45)+SUMIFS(DataRegularSeason20242025!$AB$3:$AB$1315,DataRegularSeason20242025!$B$3:$B$1315, "&lt;=" &amp; FM$1, DataRegularSeason20242025!$E$3:$E$1315, $A45)</f>
        <v>45</v>
      </c>
      <c r="FN45">
        <f>SUMIFS(DataRegularSeason20242025!$AA$3:$AA$1315,DataRegularSeason20242025!$B$3:$B$1315, "&lt;=" &amp; FN$1, DataRegularSeason20242025!$D$3:$D$1315, $A45)+SUMIFS(DataRegularSeason20242025!$AB$3:$AB$1315,DataRegularSeason20242025!$B$3:$B$1315, "&lt;=" &amp; FN$1, DataRegularSeason20242025!$E$3:$E$1315, $A45)</f>
        <v>45</v>
      </c>
      <c r="FO45">
        <f>SUMIFS(DataRegularSeason20242025!$AA$3:$AA$1315,DataRegularSeason20242025!$B$3:$B$1315, "&lt;=" &amp; FO$1, DataRegularSeason20242025!$D$3:$D$1315, $A45)+SUMIFS(DataRegularSeason20242025!$AB$3:$AB$1315,DataRegularSeason20242025!$B$3:$B$1315, "&lt;=" &amp; FO$1, DataRegularSeason20242025!$E$3:$E$1315, $A45)</f>
        <v>45</v>
      </c>
      <c r="FP45">
        <f>SUMIFS(DataRegularSeason20242025!$AA$3:$AA$1315,DataRegularSeason20242025!$B$3:$B$1315, "&lt;=" &amp; FP$1, DataRegularSeason20242025!$D$3:$D$1315, $A45)+SUMIFS(DataRegularSeason20242025!$AB$3:$AB$1315,DataRegularSeason20242025!$B$3:$B$1315, "&lt;=" &amp; FP$1, DataRegularSeason20242025!$E$3:$E$1315, $A45)</f>
        <v>45</v>
      </c>
      <c r="FQ45">
        <f>SUMIFS(DataRegularSeason20242025!$AA$3:$AA$1315,DataRegularSeason20242025!$B$3:$B$1315, "&lt;=" &amp; FQ$1, DataRegularSeason20242025!$D$3:$D$1315, $A45)+SUMIFS(DataRegularSeason20242025!$AB$3:$AB$1315,DataRegularSeason20242025!$B$3:$B$1315, "&lt;=" &amp; FQ$1, DataRegularSeason20242025!$E$3:$E$1315, $A45)</f>
        <v>45</v>
      </c>
      <c r="FR45">
        <f>SUMIFS(DataRegularSeason20242025!$AA$3:$AA$1315,DataRegularSeason20242025!$B$3:$B$1315, "&lt;=" &amp; FR$1, DataRegularSeason20242025!$D$3:$D$1315, $A45)+SUMIFS(DataRegularSeason20242025!$AB$3:$AB$1315,DataRegularSeason20242025!$B$3:$B$1315, "&lt;=" &amp; FR$1, DataRegularSeason20242025!$E$3:$E$1315, $A45)</f>
        <v>45</v>
      </c>
      <c r="FS45">
        <f>SUMIFS(DataRegularSeason20242025!$AA$3:$AA$1315,DataRegularSeason20242025!$B$3:$B$1315, "&lt;=" &amp; FS$1, DataRegularSeason20242025!$D$3:$D$1315, $A45)+SUMIFS(DataRegularSeason20242025!$AB$3:$AB$1315,DataRegularSeason20242025!$B$3:$B$1315, "&lt;=" &amp; FS$1, DataRegularSeason20242025!$E$3:$E$1315, $A45)</f>
        <v>45</v>
      </c>
      <c r="FT45">
        <f>SUMIFS(DataRegularSeason20242025!$AA$3:$AA$1315,DataRegularSeason20242025!$B$3:$B$1315, "&lt;=" &amp; FT$1, DataRegularSeason20242025!$D$3:$D$1315, $A45)+SUMIFS(DataRegularSeason20242025!$AB$3:$AB$1315,DataRegularSeason20242025!$B$3:$B$1315, "&lt;=" &amp; FT$1, DataRegularSeason20242025!$E$3:$E$1315, $A45)</f>
        <v>45</v>
      </c>
      <c r="FU45">
        <f>SUMIFS(DataRegularSeason20242025!$AA$3:$AA$1315,DataRegularSeason20242025!$B$3:$B$1315, "&lt;=" &amp; FU$1, DataRegularSeason20242025!$D$3:$D$1315, $A45)+SUMIFS(DataRegularSeason20242025!$AB$3:$AB$1315,DataRegularSeason20242025!$B$3:$B$1315, "&lt;=" &amp; FU$1, DataRegularSeason20242025!$E$3:$E$1315, $A45)</f>
        <v>45</v>
      </c>
      <c r="FV45">
        <f>SUMIFS(DataRegularSeason20242025!$AA$3:$AA$1315,DataRegularSeason20242025!$B$3:$B$1315, "&lt;=" &amp; FV$1, DataRegularSeason20242025!$D$3:$D$1315, $A45)+SUMIFS(DataRegularSeason20242025!$AB$3:$AB$1315,DataRegularSeason20242025!$B$3:$B$1315, "&lt;=" &amp; FV$1, DataRegularSeason20242025!$E$3:$E$1315, $A45)</f>
        <v>45</v>
      </c>
      <c r="FW45">
        <f>SUMIFS(DataRegularSeason20242025!$AA$3:$AA$1315,DataRegularSeason20242025!$B$3:$B$1315, "&lt;=" &amp; FW$1, DataRegularSeason20242025!$D$3:$D$1315, $A45)+SUMIFS(DataRegularSeason20242025!$AB$3:$AB$1315,DataRegularSeason20242025!$B$3:$B$1315, "&lt;=" &amp; FW$1, DataRegularSeason20242025!$E$3:$E$1315, $A45)</f>
        <v>45</v>
      </c>
      <c r="FX45">
        <f>SUMIFS(DataRegularSeason20242025!$AA$3:$AA$1315,DataRegularSeason20242025!$B$3:$B$1315, "&lt;=" &amp; FX$1, DataRegularSeason20242025!$D$3:$D$1315, $A45)+SUMIFS(DataRegularSeason20242025!$AB$3:$AB$1315,DataRegularSeason20242025!$B$3:$B$1315, "&lt;=" &amp; FX$1, DataRegularSeason20242025!$E$3:$E$1315, $A45)</f>
        <v>45</v>
      </c>
      <c r="FY45">
        <f>SUMIFS(DataRegularSeason20242025!$AA$3:$AA$1315,DataRegularSeason20242025!$B$3:$B$1315, "&lt;=" &amp; FY$1, DataRegularSeason20242025!$D$3:$D$1315, $A45)+SUMIFS(DataRegularSeason20242025!$AB$3:$AB$1315,DataRegularSeason20242025!$B$3:$B$1315, "&lt;=" &amp; FY$1, DataRegularSeason20242025!$E$3:$E$1315, $A45)</f>
        <v>45</v>
      </c>
      <c r="FZ45">
        <f>SUMIFS(DataRegularSeason20242025!$AA$3:$AA$1315,DataRegularSeason20242025!$B$3:$B$1315, "&lt;=" &amp; FZ$1, DataRegularSeason20242025!$D$3:$D$1315, $A45)+SUMIFS(DataRegularSeason20242025!$AB$3:$AB$1315,DataRegularSeason20242025!$B$3:$B$1315, "&lt;=" &amp; FZ$1, DataRegularSeason20242025!$E$3:$E$1315, $A45)</f>
        <v>45</v>
      </c>
      <c r="GA45">
        <f>SUMIFS(DataRegularSeason20242025!$AA$3:$AA$1315,DataRegularSeason20242025!$B$3:$B$1315, "&lt;=" &amp; GA$1, DataRegularSeason20242025!$D$3:$D$1315, $A45)+SUMIFS(DataRegularSeason20242025!$AB$3:$AB$1315,DataRegularSeason20242025!$B$3:$B$1315, "&lt;=" &amp; GA$1, DataRegularSeason20242025!$E$3:$E$1315, $A45)</f>
        <v>45</v>
      </c>
      <c r="GB45">
        <f>SUMIFS(DataRegularSeason20242025!$AA$3:$AA$1315,DataRegularSeason20242025!$B$3:$B$1315, "&lt;=" &amp; GB$1, DataRegularSeason20242025!$D$3:$D$1315, $A45)+SUMIFS(DataRegularSeason20242025!$AB$3:$AB$1315,DataRegularSeason20242025!$B$3:$B$1315, "&lt;=" &amp; GB$1, DataRegularSeason20242025!$E$3:$E$1315, $A45)</f>
        <v>45</v>
      </c>
      <c r="GC45">
        <f>SUMIFS(DataRegularSeason20242025!$AA$3:$AA$1315,DataRegularSeason20242025!$B$3:$B$1315, "&lt;=" &amp; GC$1, DataRegularSeason20242025!$D$3:$D$1315, $A45)+SUMIFS(DataRegularSeason20242025!$AB$3:$AB$1315,DataRegularSeason20242025!$B$3:$B$1315, "&lt;=" &amp; GC$1, DataRegularSeason20242025!$E$3:$E$1315, $A45)</f>
        <v>45</v>
      </c>
      <c r="GD45">
        <f>SUMIFS(DataRegularSeason20242025!$AA$3:$AA$1315,DataRegularSeason20242025!$B$3:$B$1315, "&lt;=" &amp; GD$1, DataRegularSeason20242025!$D$3:$D$1315, $A45)+SUMIFS(DataRegularSeason20242025!$AB$3:$AB$1315,DataRegularSeason20242025!$B$3:$B$1315, "&lt;=" &amp; GD$1, DataRegularSeason20242025!$E$3:$E$1315, $A45)</f>
        <v>45</v>
      </c>
      <c r="GE45">
        <f>SUMIFS(DataRegularSeason20242025!$AA$3:$AA$1315,DataRegularSeason20242025!$B$3:$B$1315, "&lt;=" &amp; GE$1, DataRegularSeason20242025!$D$3:$D$1315, $A45)+SUMIFS(DataRegularSeason20242025!$AB$3:$AB$1315,DataRegularSeason20242025!$B$3:$B$1315, "&lt;=" &amp; GE$1, DataRegularSeason20242025!$E$3:$E$1315, $A45)</f>
        <v>45</v>
      </c>
      <c r="GF45">
        <f>SUMIFS(DataRegularSeason20242025!$AA$3:$AA$1315,DataRegularSeason20242025!$B$3:$B$1315, "&lt;=" &amp; GF$1, DataRegularSeason20242025!$D$3:$D$1315, $A45)+SUMIFS(DataRegularSeason20242025!$AB$3:$AB$1315,DataRegularSeason20242025!$B$3:$B$1315, "&lt;=" &amp; GF$1, DataRegularSeason20242025!$E$3:$E$1315, $A45)</f>
        <v>45</v>
      </c>
      <c r="GG45">
        <f>SUMIFS(DataRegularSeason20242025!$AA$3:$AA$1315,DataRegularSeason20242025!$B$3:$B$1315, "&lt;=" &amp; GG$1, DataRegularSeason20242025!$D$3:$D$1315, $A45)+SUMIFS(DataRegularSeason20242025!$AB$3:$AB$1315,DataRegularSeason20242025!$B$3:$B$1315, "&lt;=" &amp; GG$1, DataRegularSeason20242025!$E$3:$E$1315, $A45)</f>
        <v>45</v>
      </c>
      <c r="GH45">
        <f>SUMIFS(DataRegularSeason20242025!$AA$3:$AA$1315,DataRegularSeason20242025!$B$3:$B$1315, "&lt;=" &amp; GH$1, DataRegularSeason20242025!$D$3:$D$1315, $A45)+SUMIFS(DataRegularSeason20242025!$AB$3:$AB$1315,DataRegularSeason20242025!$B$3:$B$1315, "&lt;=" &amp; GH$1, DataRegularSeason20242025!$E$3:$E$1315, $A45)</f>
        <v>45</v>
      </c>
      <c r="GI45">
        <f>SUMIFS(DataRegularSeason20242025!$AA$3:$AA$1315,DataRegularSeason20242025!$B$3:$B$1315, "&lt;=" &amp; GI$1, DataRegularSeason20242025!$D$3:$D$1315, $A45)+SUMIFS(DataRegularSeason20242025!$AB$3:$AB$1315,DataRegularSeason20242025!$B$3:$B$1315, "&lt;=" &amp; GI$1, DataRegularSeason20242025!$E$3:$E$1315, $A45)</f>
        <v>45</v>
      </c>
      <c r="GJ45">
        <f>SUMIFS(DataRegularSeason20242025!$AA$3:$AA$1315,DataRegularSeason20242025!$B$3:$B$1315, "&lt;=" &amp; GJ$1, DataRegularSeason20242025!$D$3:$D$1315, $A45)+SUMIFS(DataRegularSeason20242025!$AB$3:$AB$1315,DataRegularSeason20242025!$B$3:$B$1315, "&lt;=" &amp; GJ$1, DataRegularSeason20242025!$E$3:$E$1315, $A45)</f>
        <v>45</v>
      </c>
      <c r="GK45">
        <f>SUMIFS(DataRegularSeason20242025!$AA$3:$AA$1315,DataRegularSeason20242025!$B$3:$B$1315, "&lt;=" &amp; GK$1, DataRegularSeason20242025!$D$3:$D$1315, $A45)+SUMIFS(DataRegularSeason20242025!$AB$3:$AB$1315,DataRegularSeason20242025!$B$3:$B$1315, "&lt;=" &amp; GK$1, DataRegularSeason20242025!$E$3:$E$1315, $A45)</f>
        <v>45</v>
      </c>
      <c r="GL45">
        <f>SUMIFS(DataRegularSeason20242025!$AA$3:$AA$1315,DataRegularSeason20242025!$B$3:$B$1315, "&lt;=" &amp; GL$1, DataRegularSeason20242025!$D$3:$D$1315, $A45)+SUMIFS(DataRegularSeason20242025!$AB$3:$AB$1315,DataRegularSeason20242025!$B$3:$B$1315, "&lt;=" &amp; GL$1, DataRegularSeason20242025!$E$3:$E$1315, $A45)</f>
        <v>45</v>
      </c>
      <c r="GM45">
        <f>SUMIFS(DataRegularSeason20242025!$AA$3:$AA$1315,DataRegularSeason20242025!$B$3:$B$1315, "&lt;=" &amp; GM$1, DataRegularSeason20242025!$D$3:$D$1315, $A45)+SUMIFS(DataRegularSeason20242025!$AB$3:$AB$1315,DataRegularSeason20242025!$B$3:$B$1315, "&lt;=" &amp; GM$1, DataRegularSeason20242025!$E$3:$E$1315, $A45)</f>
        <v>45</v>
      </c>
      <c r="GN45">
        <f>SUMIFS(DataRegularSeason20242025!$AA$3:$AA$1315,DataRegularSeason20242025!$B$3:$B$1315, "&lt;=" &amp; GN$1, DataRegularSeason20242025!$D$3:$D$1315, $A45)+SUMIFS(DataRegularSeason20242025!$AB$3:$AB$1315,DataRegularSeason20242025!$B$3:$B$1315, "&lt;=" &amp; GN$1, DataRegularSeason20242025!$E$3:$E$1315, $A45)</f>
        <v>45</v>
      </c>
      <c r="GO45">
        <f>SUMIFS(DataRegularSeason20242025!$AA$3:$AA$1315,DataRegularSeason20242025!$B$3:$B$1315, "&lt;=" &amp; GO$1, DataRegularSeason20242025!$D$3:$D$1315, $A45)+SUMIFS(DataRegularSeason20242025!$AB$3:$AB$1315,DataRegularSeason20242025!$B$3:$B$1315, "&lt;=" &amp; GO$1, DataRegularSeason20242025!$E$3:$E$1315, $A45)</f>
        <v>45</v>
      </c>
      <c r="GP45">
        <f>SUMIFS(DataRegularSeason20242025!$AA$3:$AA$1315,DataRegularSeason20242025!$B$3:$B$1315, "&lt;=" &amp; GP$1, DataRegularSeason20242025!$D$3:$D$1315, $A45)+SUMIFS(DataRegularSeason20242025!$AB$3:$AB$1315,DataRegularSeason20242025!$B$3:$B$1315, "&lt;=" &amp; GP$1, DataRegularSeason20242025!$E$3:$E$1315, $A45)</f>
        <v>45</v>
      </c>
      <c r="GQ45">
        <f>SUMIFS(DataRegularSeason20242025!$AA$3:$AA$1315,DataRegularSeason20242025!$B$3:$B$1315, "&lt;=" &amp; GQ$1, DataRegularSeason20242025!$D$3:$D$1315, $A45)+SUMIFS(DataRegularSeason20242025!$AB$3:$AB$1315,DataRegularSeason20242025!$B$3:$B$1315, "&lt;=" &amp; GQ$1, DataRegularSeason20242025!$E$3:$E$1315, $A45)</f>
        <v>45</v>
      </c>
      <c r="GR45">
        <f>SUMIFS(DataRegularSeason20242025!$AA$3:$AA$1315,DataRegularSeason20242025!$B$3:$B$1315, "&lt;=" &amp; GR$1, DataRegularSeason20242025!$D$3:$D$1315, $A45)+SUMIFS(DataRegularSeason20242025!$AB$3:$AB$1315,DataRegularSeason20242025!$B$3:$B$1315, "&lt;=" &amp; GR$1, DataRegularSeason20242025!$E$3:$E$1315, $A45)</f>
        <v>45</v>
      </c>
      <c r="GS45">
        <f>SUMIFS(DataRegularSeason20242025!$AA$3:$AA$1315,DataRegularSeason20242025!$B$3:$B$1315, "&lt;=" &amp; GS$1, DataRegularSeason20242025!$D$3:$D$1315, $A45)+SUMIFS(DataRegularSeason20242025!$AB$3:$AB$1315,DataRegularSeason20242025!$B$3:$B$1315, "&lt;=" &amp; GS$1, DataRegularSeason20242025!$E$3:$E$1315, $A45)</f>
        <v>45</v>
      </c>
      <c r="GT45">
        <f>SUMIFS(DataRegularSeason20242025!$AA$3:$AA$1315,DataRegularSeason20242025!$B$3:$B$1315, "&lt;=" &amp; GT$1, DataRegularSeason20242025!$D$3:$D$1315, $A45)+SUMIFS(DataRegularSeason20242025!$AB$3:$AB$1315,DataRegularSeason20242025!$B$3:$B$1315, "&lt;=" &amp; GT$1, DataRegularSeason20242025!$E$3:$E$1315, $A45)</f>
        <v>45</v>
      </c>
      <c r="GU45">
        <f>SUMIFS(DataRegularSeason20242025!$AA$3:$AA$1315,DataRegularSeason20242025!$B$3:$B$1315, "&lt;=" &amp; GU$1, DataRegularSeason20242025!$D$3:$D$1315, $A45)+SUMIFS(DataRegularSeason20242025!$AB$3:$AB$1315,DataRegularSeason20242025!$B$3:$B$1315, "&lt;=" &amp; GU$1, DataRegularSeason20242025!$E$3:$E$1315, $A45)</f>
        <v>45</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74</v>
      </c>
      <c r="DV46">
        <f>SUMIFS(DataRegularSeason20242025!$AA$3:$AA$1315,DataRegularSeason20242025!$B$3:$B$1315, "&lt;=" &amp; DV$1, DataRegularSeason20242025!$D$3:$D$1315, $A46)+SUMIFS(DataRegularSeason20242025!$AB$3:$AB$1315,DataRegularSeason20242025!$B$3:$B$1315, "&lt;=" &amp; DV$1, DataRegularSeason20242025!$E$3:$E$1315, $A46)</f>
        <v>74</v>
      </c>
      <c r="DW46">
        <f>SUMIFS(DataRegularSeason20242025!$AA$3:$AA$1315,DataRegularSeason20242025!$B$3:$B$1315, "&lt;=" &amp; DW$1, DataRegularSeason20242025!$D$3:$D$1315, $A46)+SUMIFS(DataRegularSeason20242025!$AB$3:$AB$1315,DataRegularSeason20242025!$B$3:$B$1315, "&lt;=" &amp; DW$1, DataRegularSeason20242025!$E$3:$E$1315, $A46)</f>
        <v>74</v>
      </c>
      <c r="DX46">
        <f>SUMIFS(DataRegularSeason20242025!$AA$3:$AA$1315,DataRegularSeason20242025!$B$3:$B$1315, "&lt;=" &amp; DX$1, DataRegularSeason20242025!$D$3:$D$1315, $A46)+SUMIFS(DataRegularSeason20242025!$AB$3:$AB$1315,DataRegularSeason20242025!$B$3:$B$1315, "&lt;=" &amp; DX$1, DataRegularSeason20242025!$E$3:$E$1315, $A46)</f>
        <v>74</v>
      </c>
      <c r="DY46">
        <f>SUMIFS(DataRegularSeason20242025!$AA$3:$AA$1315,DataRegularSeason20242025!$B$3:$B$1315, "&lt;=" &amp; DY$1, DataRegularSeason20242025!$D$3:$D$1315, $A46)+SUMIFS(DataRegularSeason20242025!$AB$3:$AB$1315,DataRegularSeason20242025!$B$3:$B$1315, "&lt;=" &amp; DY$1, DataRegularSeason20242025!$E$3:$E$1315, $A46)</f>
        <v>74</v>
      </c>
      <c r="DZ46">
        <f>SUMIFS(DataRegularSeason20242025!$AA$3:$AA$1315,DataRegularSeason20242025!$B$3:$B$1315, "&lt;=" &amp; DZ$1, DataRegularSeason20242025!$D$3:$D$1315, $A46)+SUMIFS(DataRegularSeason20242025!$AB$3:$AB$1315,DataRegularSeason20242025!$B$3:$B$1315, "&lt;=" &amp; DZ$1, DataRegularSeason20242025!$E$3:$E$1315, $A46)</f>
        <v>74</v>
      </c>
      <c r="EA46">
        <f>SUMIFS(DataRegularSeason20242025!$AA$3:$AA$1315,DataRegularSeason20242025!$B$3:$B$1315, "&lt;=" &amp; EA$1, DataRegularSeason20242025!$D$3:$D$1315, $A46)+SUMIFS(DataRegularSeason20242025!$AB$3:$AB$1315,DataRegularSeason20242025!$B$3:$B$1315, "&lt;=" &amp; EA$1, DataRegularSeason20242025!$E$3:$E$1315, $A46)</f>
        <v>74</v>
      </c>
      <c r="EB46">
        <f>SUMIFS(DataRegularSeason20242025!$AA$3:$AA$1315,DataRegularSeason20242025!$B$3:$B$1315, "&lt;=" &amp; EB$1, DataRegularSeason20242025!$D$3:$D$1315, $A46)+SUMIFS(DataRegularSeason20242025!$AB$3:$AB$1315,DataRegularSeason20242025!$B$3:$B$1315, "&lt;=" &amp; EB$1, DataRegularSeason20242025!$E$3:$E$1315, $A46)</f>
        <v>74</v>
      </c>
      <c r="EC46">
        <f>SUMIFS(DataRegularSeason20242025!$AA$3:$AA$1315,DataRegularSeason20242025!$B$3:$B$1315, "&lt;=" &amp; EC$1, DataRegularSeason20242025!$D$3:$D$1315, $A46)+SUMIFS(DataRegularSeason20242025!$AB$3:$AB$1315,DataRegularSeason20242025!$B$3:$B$1315, "&lt;=" &amp; EC$1, DataRegularSeason20242025!$E$3:$E$1315, $A46)</f>
        <v>74</v>
      </c>
      <c r="ED46">
        <f>SUMIFS(DataRegularSeason20242025!$AA$3:$AA$1315,DataRegularSeason20242025!$B$3:$B$1315, "&lt;=" &amp; ED$1, DataRegularSeason20242025!$D$3:$D$1315, $A46)+SUMIFS(DataRegularSeason20242025!$AB$3:$AB$1315,DataRegularSeason20242025!$B$3:$B$1315, "&lt;=" &amp; ED$1, DataRegularSeason20242025!$E$3:$E$1315, $A46)</f>
        <v>74</v>
      </c>
      <c r="EE46">
        <f>SUMIFS(DataRegularSeason20242025!$AA$3:$AA$1315,DataRegularSeason20242025!$B$3:$B$1315, "&lt;=" &amp; EE$1, DataRegularSeason20242025!$D$3:$D$1315, $A46)+SUMIFS(DataRegularSeason20242025!$AB$3:$AB$1315,DataRegularSeason20242025!$B$3:$B$1315, "&lt;=" &amp; EE$1, DataRegularSeason20242025!$E$3:$E$1315, $A46)</f>
        <v>74</v>
      </c>
      <c r="EF46">
        <f>SUMIFS(DataRegularSeason20242025!$AA$3:$AA$1315,DataRegularSeason20242025!$B$3:$B$1315, "&lt;=" &amp; EF$1, DataRegularSeason20242025!$D$3:$D$1315, $A46)+SUMIFS(DataRegularSeason20242025!$AB$3:$AB$1315,DataRegularSeason20242025!$B$3:$B$1315, "&lt;=" &amp; EF$1, DataRegularSeason20242025!$E$3:$E$1315, $A46)</f>
        <v>74</v>
      </c>
      <c r="EG46">
        <f>SUMIFS(DataRegularSeason20242025!$AA$3:$AA$1315,DataRegularSeason20242025!$B$3:$B$1315, "&lt;=" &amp; EG$1, DataRegularSeason20242025!$D$3:$D$1315, $A46)+SUMIFS(DataRegularSeason20242025!$AB$3:$AB$1315,DataRegularSeason20242025!$B$3:$B$1315, "&lt;=" &amp; EG$1, DataRegularSeason20242025!$E$3:$E$1315, $A46)</f>
        <v>74</v>
      </c>
      <c r="EH46">
        <f>SUMIFS(DataRegularSeason20242025!$AA$3:$AA$1315,DataRegularSeason20242025!$B$3:$B$1315, "&lt;=" &amp; EH$1, DataRegularSeason20242025!$D$3:$D$1315, $A46)+SUMIFS(DataRegularSeason20242025!$AB$3:$AB$1315,DataRegularSeason20242025!$B$3:$B$1315, "&lt;=" &amp; EH$1, DataRegularSeason20242025!$E$3:$E$1315, $A46)</f>
        <v>74</v>
      </c>
      <c r="EI46">
        <f>SUMIFS(DataRegularSeason20242025!$AA$3:$AA$1315,DataRegularSeason20242025!$B$3:$B$1315, "&lt;=" &amp; EI$1, DataRegularSeason20242025!$D$3:$D$1315, $A46)+SUMIFS(DataRegularSeason20242025!$AB$3:$AB$1315,DataRegularSeason20242025!$B$3:$B$1315, "&lt;=" &amp; EI$1, DataRegularSeason20242025!$E$3:$E$1315, $A46)</f>
        <v>74</v>
      </c>
      <c r="EJ46">
        <f>SUMIFS(DataRegularSeason20242025!$AA$3:$AA$1315,DataRegularSeason20242025!$B$3:$B$1315, "&lt;=" &amp; EJ$1, DataRegularSeason20242025!$D$3:$D$1315, $A46)+SUMIFS(DataRegularSeason20242025!$AB$3:$AB$1315,DataRegularSeason20242025!$B$3:$B$1315, "&lt;=" &amp; EJ$1, DataRegularSeason20242025!$E$3:$E$1315, $A46)</f>
        <v>74</v>
      </c>
      <c r="EK46">
        <f>SUMIFS(DataRegularSeason20242025!$AA$3:$AA$1315,DataRegularSeason20242025!$B$3:$B$1315, "&lt;=" &amp; EK$1, DataRegularSeason20242025!$D$3:$D$1315, $A46)+SUMIFS(DataRegularSeason20242025!$AB$3:$AB$1315,DataRegularSeason20242025!$B$3:$B$1315, "&lt;=" &amp; EK$1, DataRegularSeason20242025!$E$3:$E$1315, $A46)</f>
        <v>74</v>
      </c>
      <c r="EL46">
        <f>SUMIFS(DataRegularSeason20242025!$AA$3:$AA$1315,DataRegularSeason20242025!$B$3:$B$1315, "&lt;=" &amp; EL$1, DataRegularSeason20242025!$D$3:$D$1315, $A46)+SUMIFS(DataRegularSeason20242025!$AB$3:$AB$1315,DataRegularSeason20242025!$B$3:$B$1315, "&lt;=" &amp; EL$1, DataRegularSeason20242025!$E$3:$E$1315, $A46)</f>
        <v>74</v>
      </c>
      <c r="EM46">
        <f>SUMIFS(DataRegularSeason20242025!$AA$3:$AA$1315,DataRegularSeason20242025!$B$3:$B$1315, "&lt;=" &amp; EM$1, DataRegularSeason20242025!$D$3:$D$1315, $A46)+SUMIFS(DataRegularSeason20242025!$AB$3:$AB$1315,DataRegularSeason20242025!$B$3:$B$1315, "&lt;=" &amp; EM$1, DataRegularSeason20242025!$E$3:$E$1315, $A46)</f>
        <v>74</v>
      </c>
      <c r="EN46">
        <f>SUMIFS(DataRegularSeason20242025!$AA$3:$AA$1315,DataRegularSeason20242025!$B$3:$B$1315, "&lt;=" &amp; EN$1, DataRegularSeason20242025!$D$3:$D$1315, $A46)+SUMIFS(DataRegularSeason20242025!$AB$3:$AB$1315,DataRegularSeason20242025!$B$3:$B$1315, "&lt;=" &amp; EN$1, DataRegularSeason20242025!$E$3:$E$1315, $A46)</f>
        <v>74</v>
      </c>
      <c r="EO46">
        <f>SUMIFS(DataRegularSeason20242025!$AA$3:$AA$1315,DataRegularSeason20242025!$B$3:$B$1315, "&lt;=" &amp; EO$1, DataRegularSeason20242025!$D$3:$D$1315, $A46)+SUMIFS(DataRegularSeason20242025!$AB$3:$AB$1315,DataRegularSeason20242025!$B$3:$B$1315, "&lt;=" &amp; EO$1, DataRegularSeason20242025!$E$3:$E$1315, $A46)</f>
        <v>74</v>
      </c>
      <c r="EP46">
        <f>SUMIFS(DataRegularSeason20242025!$AA$3:$AA$1315,DataRegularSeason20242025!$B$3:$B$1315, "&lt;=" &amp; EP$1, DataRegularSeason20242025!$D$3:$D$1315, $A46)+SUMIFS(DataRegularSeason20242025!$AB$3:$AB$1315,DataRegularSeason20242025!$B$3:$B$1315, "&lt;=" &amp; EP$1, DataRegularSeason20242025!$E$3:$E$1315, $A46)</f>
        <v>74</v>
      </c>
      <c r="EQ46">
        <f>SUMIFS(DataRegularSeason20242025!$AA$3:$AA$1315,DataRegularSeason20242025!$B$3:$B$1315, "&lt;=" &amp; EQ$1, DataRegularSeason20242025!$D$3:$D$1315, $A46)+SUMIFS(DataRegularSeason20242025!$AB$3:$AB$1315,DataRegularSeason20242025!$B$3:$B$1315, "&lt;=" &amp; EQ$1, DataRegularSeason20242025!$E$3:$E$1315, $A46)</f>
        <v>74</v>
      </c>
      <c r="ER46">
        <f>SUMIFS(DataRegularSeason20242025!$AA$3:$AA$1315,DataRegularSeason20242025!$B$3:$B$1315, "&lt;=" &amp; ER$1, DataRegularSeason20242025!$D$3:$D$1315, $A46)+SUMIFS(DataRegularSeason20242025!$AB$3:$AB$1315,DataRegularSeason20242025!$B$3:$B$1315, "&lt;=" &amp; ER$1, DataRegularSeason20242025!$E$3:$E$1315, $A46)</f>
        <v>74</v>
      </c>
      <c r="ES46">
        <f>SUMIFS(DataRegularSeason20242025!$AA$3:$AA$1315,DataRegularSeason20242025!$B$3:$B$1315, "&lt;=" &amp; ES$1, DataRegularSeason20242025!$D$3:$D$1315, $A46)+SUMIFS(DataRegularSeason20242025!$AB$3:$AB$1315,DataRegularSeason20242025!$B$3:$B$1315, "&lt;=" &amp; ES$1, DataRegularSeason20242025!$E$3:$E$1315, $A46)</f>
        <v>74</v>
      </c>
      <c r="ET46">
        <f>SUMIFS(DataRegularSeason20242025!$AA$3:$AA$1315,DataRegularSeason20242025!$B$3:$B$1315, "&lt;=" &amp; ET$1, DataRegularSeason20242025!$D$3:$D$1315, $A46)+SUMIFS(DataRegularSeason20242025!$AB$3:$AB$1315,DataRegularSeason20242025!$B$3:$B$1315, "&lt;=" &amp; ET$1, DataRegularSeason20242025!$E$3:$E$1315, $A46)</f>
        <v>74</v>
      </c>
      <c r="EU46">
        <f>SUMIFS(DataRegularSeason20242025!$AA$3:$AA$1315,DataRegularSeason20242025!$B$3:$B$1315, "&lt;=" &amp; EU$1, DataRegularSeason20242025!$D$3:$D$1315, $A46)+SUMIFS(DataRegularSeason20242025!$AB$3:$AB$1315,DataRegularSeason20242025!$B$3:$B$1315, "&lt;=" &amp; EU$1, DataRegularSeason20242025!$E$3:$E$1315, $A46)</f>
        <v>74</v>
      </c>
      <c r="EV46">
        <f>SUMIFS(DataRegularSeason20242025!$AA$3:$AA$1315,DataRegularSeason20242025!$B$3:$B$1315, "&lt;=" &amp; EV$1, DataRegularSeason20242025!$D$3:$D$1315, $A46)+SUMIFS(DataRegularSeason20242025!$AB$3:$AB$1315,DataRegularSeason20242025!$B$3:$B$1315, "&lt;=" &amp; EV$1, DataRegularSeason20242025!$E$3:$E$1315, $A46)</f>
        <v>74</v>
      </c>
      <c r="EW46">
        <f>SUMIFS(DataRegularSeason20242025!$AA$3:$AA$1315,DataRegularSeason20242025!$B$3:$B$1315, "&lt;=" &amp; EW$1, DataRegularSeason20242025!$D$3:$D$1315, $A46)+SUMIFS(DataRegularSeason20242025!$AB$3:$AB$1315,DataRegularSeason20242025!$B$3:$B$1315, "&lt;=" &amp; EW$1, DataRegularSeason20242025!$E$3:$E$1315, $A46)</f>
        <v>74</v>
      </c>
      <c r="EX46">
        <f>SUMIFS(DataRegularSeason20242025!$AA$3:$AA$1315,DataRegularSeason20242025!$B$3:$B$1315, "&lt;=" &amp; EX$1, DataRegularSeason20242025!$D$3:$D$1315, $A46)+SUMIFS(DataRegularSeason20242025!$AB$3:$AB$1315,DataRegularSeason20242025!$B$3:$B$1315, "&lt;=" &amp; EX$1, DataRegularSeason20242025!$E$3:$E$1315, $A46)</f>
        <v>74</v>
      </c>
      <c r="EY46">
        <f>SUMIFS(DataRegularSeason20242025!$AA$3:$AA$1315,DataRegularSeason20242025!$B$3:$B$1315, "&lt;=" &amp; EY$1, DataRegularSeason20242025!$D$3:$D$1315, $A46)+SUMIFS(DataRegularSeason20242025!$AB$3:$AB$1315,DataRegularSeason20242025!$B$3:$B$1315, "&lt;=" &amp; EY$1, DataRegularSeason20242025!$E$3:$E$1315, $A46)</f>
        <v>74</v>
      </c>
      <c r="EZ46">
        <f>SUMIFS(DataRegularSeason20242025!$AA$3:$AA$1315,DataRegularSeason20242025!$B$3:$B$1315, "&lt;=" &amp; EZ$1, DataRegularSeason20242025!$D$3:$D$1315, $A46)+SUMIFS(DataRegularSeason20242025!$AB$3:$AB$1315,DataRegularSeason20242025!$B$3:$B$1315, "&lt;=" &amp; EZ$1, DataRegularSeason20242025!$E$3:$E$1315, $A46)</f>
        <v>74</v>
      </c>
      <c r="FA46">
        <f>SUMIFS(DataRegularSeason20242025!$AA$3:$AA$1315,DataRegularSeason20242025!$B$3:$B$1315, "&lt;=" &amp; FA$1, DataRegularSeason20242025!$D$3:$D$1315, $A46)+SUMIFS(DataRegularSeason20242025!$AB$3:$AB$1315,DataRegularSeason20242025!$B$3:$B$1315, "&lt;=" &amp; FA$1, DataRegularSeason20242025!$E$3:$E$1315, $A46)</f>
        <v>74</v>
      </c>
      <c r="FB46">
        <f>SUMIFS(DataRegularSeason20242025!$AA$3:$AA$1315,DataRegularSeason20242025!$B$3:$B$1315, "&lt;=" &amp; FB$1, DataRegularSeason20242025!$D$3:$D$1315, $A46)+SUMIFS(DataRegularSeason20242025!$AB$3:$AB$1315,DataRegularSeason20242025!$B$3:$B$1315, "&lt;=" &amp; FB$1, DataRegularSeason20242025!$E$3:$E$1315, $A46)</f>
        <v>74</v>
      </c>
      <c r="FC46">
        <f>SUMIFS(DataRegularSeason20242025!$AA$3:$AA$1315,DataRegularSeason20242025!$B$3:$B$1315, "&lt;=" &amp; FC$1, DataRegularSeason20242025!$D$3:$D$1315, $A46)+SUMIFS(DataRegularSeason20242025!$AB$3:$AB$1315,DataRegularSeason20242025!$B$3:$B$1315, "&lt;=" &amp; FC$1, DataRegularSeason20242025!$E$3:$E$1315, $A46)</f>
        <v>74</v>
      </c>
      <c r="FD46">
        <f>SUMIFS(DataRegularSeason20242025!$AA$3:$AA$1315,DataRegularSeason20242025!$B$3:$B$1315, "&lt;=" &amp; FD$1, DataRegularSeason20242025!$D$3:$D$1315, $A46)+SUMIFS(DataRegularSeason20242025!$AB$3:$AB$1315,DataRegularSeason20242025!$B$3:$B$1315, "&lt;=" &amp; FD$1, DataRegularSeason20242025!$E$3:$E$1315, $A46)</f>
        <v>74</v>
      </c>
      <c r="FE46">
        <f>SUMIFS(DataRegularSeason20242025!$AA$3:$AA$1315,DataRegularSeason20242025!$B$3:$B$1315, "&lt;=" &amp; FE$1, DataRegularSeason20242025!$D$3:$D$1315, $A46)+SUMIFS(DataRegularSeason20242025!$AB$3:$AB$1315,DataRegularSeason20242025!$B$3:$B$1315, "&lt;=" &amp; FE$1, DataRegularSeason20242025!$E$3:$E$1315, $A46)</f>
        <v>74</v>
      </c>
      <c r="FF46">
        <f>SUMIFS(DataRegularSeason20242025!$AA$3:$AA$1315,DataRegularSeason20242025!$B$3:$B$1315, "&lt;=" &amp; FF$1, DataRegularSeason20242025!$D$3:$D$1315, $A46)+SUMIFS(DataRegularSeason20242025!$AB$3:$AB$1315,DataRegularSeason20242025!$B$3:$B$1315, "&lt;=" &amp; FF$1, DataRegularSeason20242025!$E$3:$E$1315, $A46)</f>
        <v>74</v>
      </c>
      <c r="FG46">
        <f>SUMIFS(DataRegularSeason20242025!$AA$3:$AA$1315,DataRegularSeason20242025!$B$3:$B$1315, "&lt;=" &amp; FG$1, DataRegularSeason20242025!$D$3:$D$1315, $A46)+SUMIFS(DataRegularSeason20242025!$AB$3:$AB$1315,DataRegularSeason20242025!$B$3:$B$1315, "&lt;=" &amp; FG$1, DataRegularSeason20242025!$E$3:$E$1315, $A46)</f>
        <v>74</v>
      </c>
      <c r="FH46">
        <f>SUMIFS(DataRegularSeason20242025!$AA$3:$AA$1315,DataRegularSeason20242025!$B$3:$B$1315, "&lt;=" &amp; FH$1, DataRegularSeason20242025!$D$3:$D$1315, $A46)+SUMIFS(DataRegularSeason20242025!$AB$3:$AB$1315,DataRegularSeason20242025!$B$3:$B$1315, "&lt;=" &amp; FH$1, DataRegularSeason20242025!$E$3:$E$1315, $A46)</f>
        <v>74</v>
      </c>
      <c r="FI46">
        <f>SUMIFS(DataRegularSeason20242025!$AA$3:$AA$1315,DataRegularSeason20242025!$B$3:$B$1315, "&lt;=" &amp; FI$1, DataRegularSeason20242025!$D$3:$D$1315, $A46)+SUMIFS(DataRegularSeason20242025!$AB$3:$AB$1315,DataRegularSeason20242025!$B$3:$B$1315, "&lt;=" &amp; FI$1, DataRegularSeason20242025!$E$3:$E$1315, $A46)</f>
        <v>74</v>
      </c>
      <c r="FJ46">
        <f>SUMIFS(DataRegularSeason20242025!$AA$3:$AA$1315,DataRegularSeason20242025!$B$3:$B$1315, "&lt;=" &amp; FJ$1, DataRegularSeason20242025!$D$3:$D$1315, $A46)+SUMIFS(DataRegularSeason20242025!$AB$3:$AB$1315,DataRegularSeason20242025!$B$3:$B$1315, "&lt;=" &amp; FJ$1, DataRegularSeason20242025!$E$3:$E$1315, $A46)</f>
        <v>74</v>
      </c>
      <c r="FK46">
        <f>SUMIFS(DataRegularSeason20242025!$AA$3:$AA$1315,DataRegularSeason20242025!$B$3:$B$1315, "&lt;=" &amp; FK$1, DataRegularSeason20242025!$D$3:$D$1315, $A46)+SUMIFS(DataRegularSeason20242025!$AB$3:$AB$1315,DataRegularSeason20242025!$B$3:$B$1315, "&lt;=" &amp; FK$1, DataRegularSeason20242025!$E$3:$E$1315, $A46)</f>
        <v>74</v>
      </c>
      <c r="FL46">
        <f>SUMIFS(DataRegularSeason20242025!$AA$3:$AA$1315,DataRegularSeason20242025!$B$3:$B$1315, "&lt;=" &amp; FL$1, DataRegularSeason20242025!$D$3:$D$1315, $A46)+SUMIFS(DataRegularSeason20242025!$AB$3:$AB$1315,DataRegularSeason20242025!$B$3:$B$1315, "&lt;=" &amp; FL$1, DataRegularSeason20242025!$E$3:$E$1315, $A46)</f>
        <v>74</v>
      </c>
      <c r="FM46">
        <f>SUMIFS(DataRegularSeason20242025!$AA$3:$AA$1315,DataRegularSeason20242025!$B$3:$B$1315, "&lt;=" &amp; FM$1, DataRegularSeason20242025!$D$3:$D$1315, $A46)+SUMIFS(DataRegularSeason20242025!$AB$3:$AB$1315,DataRegularSeason20242025!$B$3:$B$1315, "&lt;=" &amp; FM$1, DataRegularSeason20242025!$E$3:$E$1315, $A46)</f>
        <v>74</v>
      </c>
      <c r="FN46">
        <f>SUMIFS(DataRegularSeason20242025!$AA$3:$AA$1315,DataRegularSeason20242025!$B$3:$B$1315, "&lt;=" &amp; FN$1, DataRegularSeason20242025!$D$3:$D$1315, $A46)+SUMIFS(DataRegularSeason20242025!$AB$3:$AB$1315,DataRegularSeason20242025!$B$3:$B$1315, "&lt;=" &amp; FN$1, DataRegularSeason20242025!$E$3:$E$1315, $A46)</f>
        <v>74</v>
      </c>
      <c r="FO46">
        <f>SUMIFS(DataRegularSeason20242025!$AA$3:$AA$1315,DataRegularSeason20242025!$B$3:$B$1315, "&lt;=" &amp; FO$1, DataRegularSeason20242025!$D$3:$D$1315, $A46)+SUMIFS(DataRegularSeason20242025!$AB$3:$AB$1315,DataRegularSeason20242025!$B$3:$B$1315, "&lt;=" &amp; FO$1, DataRegularSeason20242025!$E$3:$E$1315, $A46)</f>
        <v>74</v>
      </c>
      <c r="FP46">
        <f>SUMIFS(DataRegularSeason20242025!$AA$3:$AA$1315,DataRegularSeason20242025!$B$3:$B$1315, "&lt;=" &amp; FP$1, DataRegularSeason20242025!$D$3:$D$1315, $A46)+SUMIFS(DataRegularSeason20242025!$AB$3:$AB$1315,DataRegularSeason20242025!$B$3:$B$1315, "&lt;=" &amp; FP$1, DataRegularSeason20242025!$E$3:$E$1315, $A46)</f>
        <v>74</v>
      </c>
      <c r="FQ46">
        <f>SUMIFS(DataRegularSeason20242025!$AA$3:$AA$1315,DataRegularSeason20242025!$B$3:$B$1315, "&lt;=" &amp; FQ$1, DataRegularSeason20242025!$D$3:$D$1315, $A46)+SUMIFS(DataRegularSeason20242025!$AB$3:$AB$1315,DataRegularSeason20242025!$B$3:$B$1315, "&lt;=" &amp; FQ$1, DataRegularSeason20242025!$E$3:$E$1315, $A46)</f>
        <v>74</v>
      </c>
      <c r="FR46">
        <f>SUMIFS(DataRegularSeason20242025!$AA$3:$AA$1315,DataRegularSeason20242025!$B$3:$B$1315, "&lt;=" &amp; FR$1, DataRegularSeason20242025!$D$3:$D$1315, $A46)+SUMIFS(DataRegularSeason20242025!$AB$3:$AB$1315,DataRegularSeason20242025!$B$3:$B$1315, "&lt;=" &amp; FR$1, DataRegularSeason20242025!$E$3:$E$1315, $A46)</f>
        <v>74</v>
      </c>
      <c r="FS46">
        <f>SUMIFS(DataRegularSeason20242025!$AA$3:$AA$1315,DataRegularSeason20242025!$B$3:$B$1315, "&lt;=" &amp; FS$1, DataRegularSeason20242025!$D$3:$D$1315, $A46)+SUMIFS(DataRegularSeason20242025!$AB$3:$AB$1315,DataRegularSeason20242025!$B$3:$B$1315, "&lt;=" &amp; FS$1, DataRegularSeason20242025!$E$3:$E$1315, $A46)</f>
        <v>74</v>
      </c>
      <c r="FT46">
        <f>SUMIFS(DataRegularSeason20242025!$AA$3:$AA$1315,DataRegularSeason20242025!$B$3:$B$1315, "&lt;=" &amp; FT$1, DataRegularSeason20242025!$D$3:$D$1315, $A46)+SUMIFS(DataRegularSeason20242025!$AB$3:$AB$1315,DataRegularSeason20242025!$B$3:$B$1315, "&lt;=" &amp; FT$1, DataRegularSeason20242025!$E$3:$E$1315, $A46)</f>
        <v>74</v>
      </c>
      <c r="FU46">
        <f>SUMIFS(DataRegularSeason20242025!$AA$3:$AA$1315,DataRegularSeason20242025!$B$3:$B$1315, "&lt;=" &amp; FU$1, DataRegularSeason20242025!$D$3:$D$1315, $A46)+SUMIFS(DataRegularSeason20242025!$AB$3:$AB$1315,DataRegularSeason20242025!$B$3:$B$1315, "&lt;=" &amp; FU$1, DataRegularSeason20242025!$E$3:$E$1315, $A46)</f>
        <v>74</v>
      </c>
      <c r="FV46">
        <f>SUMIFS(DataRegularSeason20242025!$AA$3:$AA$1315,DataRegularSeason20242025!$B$3:$B$1315, "&lt;=" &amp; FV$1, DataRegularSeason20242025!$D$3:$D$1315, $A46)+SUMIFS(DataRegularSeason20242025!$AB$3:$AB$1315,DataRegularSeason20242025!$B$3:$B$1315, "&lt;=" &amp; FV$1, DataRegularSeason20242025!$E$3:$E$1315, $A46)</f>
        <v>74</v>
      </c>
      <c r="FW46">
        <f>SUMIFS(DataRegularSeason20242025!$AA$3:$AA$1315,DataRegularSeason20242025!$B$3:$B$1315, "&lt;=" &amp; FW$1, DataRegularSeason20242025!$D$3:$D$1315, $A46)+SUMIFS(DataRegularSeason20242025!$AB$3:$AB$1315,DataRegularSeason20242025!$B$3:$B$1315, "&lt;=" &amp; FW$1, DataRegularSeason20242025!$E$3:$E$1315, $A46)</f>
        <v>74</v>
      </c>
      <c r="FX46">
        <f>SUMIFS(DataRegularSeason20242025!$AA$3:$AA$1315,DataRegularSeason20242025!$B$3:$B$1315, "&lt;=" &amp; FX$1, DataRegularSeason20242025!$D$3:$D$1315, $A46)+SUMIFS(DataRegularSeason20242025!$AB$3:$AB$1315,DataRegularSeason20242025!$B$3:$B$1315, "&lt;=" &amp; FX$1, DataRegularSeason20242025!$E$3:$E$1315, $A46)</f>
        <v>74</v>
      </c>
      <c r="FY46">
        <f>SUMIFS(DataRegularSeason20242025!$AA$3:$AA$1315,DataRegularSeason20242025!$B$3:$B$1315, "&lt;=" &amp; FY$1, DataRegularSeason20242025!$D$3:$D$1315, $A46)+SUMIFS(DataRegularSeason20242025!$AB$3:$AB$1315,DataRegularSeason20242025!$B$3:$B$1315, "&lt;=" &amp; FY$1, DataRegularSeason20242025!$E$3:$E$1315, $A46)</f>
        <v>74</v>
      </c>
      <c r="FZ46">
        <f>SUMIFS(DataRegularSeason20242025!$AA$3:$AA$1315,DataRegularSeason20242025!$B$3:$B$1315, "&lt;=" &amp; FZ$1, DataRegularSeason20242025!$D$3:$D$1315, $A46)+SUMIFS(DataRegularSeason20242025!$AB$3:$AB$1315,DataRegularSeason20242025!$B$3:$B$1315, "&lt;=" &amp; FZ$1, DataRegularSeason20242025!$E$3:$E$1315, $A46)</f>
        <v>74</v>
      </c>
      <c r="GA46">
        <f>SUMIFS(DataRegularSeason20242025!$AA$3:$AA$1315,DataRegularSeason20242025!$B$3:$B$1315, "&lt;=" &amp; GA$1, DataRegularSeason20242025!$D$3:$D$1315, $A46)+SUMIFS(DataRegularSeason20242025!$AB$3:$AB$1315,DataRegularSeason20242025!$B$3:$B$1315, "&lt;=" &amp; GA$1, DataRegularSeason20242025!$E$3:$E$1315, $A46)</f>
        <v>74</v>
      </c>
      <c r="GB46">
        <f>SUMIFS(DataRegularSeason20242025!$AA$3:$AA$1315,DataRegularSeason20242025!$B$3:$B$1315, "&lt;=" &amp; GB$1, DataRegularSeason20242025!$D$3:$D$1315, $A46)+SUMIFS(DataRegularSeason20242025!$AB$3:$AB$1315,DataRegularSeason20242025!$B$3:$B$1315, "&lt;=" &amp; GB$1, DataRegularSeason20242025!$E$3:$E$1315, $A46)</f>
        <v>74</v>
      </c>
      <c r="GC46">
        <f>SUMIFS(DataRegularSeason20242025!$AA$3:$AA$1315,DataRegularSeason20242025!$B$3:$B$1315, "&lt;=" &amp; GC$1, DataRegularSeason20242025!$D$3:$D$1315, $A46)+SUMIFS(DataRegularSeason20242025!$AB$3:$AB$1315,DataRegularSeason20242025!$B$3:$B$1315, "&lt;=" &amp; GC$1, DataRegularSeason20242025!$E$3:$E$1315, $A46)</f>
        <v>74</v>
      </c>
      <c r="GD46">
        <f>SUMIFS(DataRegularSeason20242025!$AA$3:$AA$1315,DataRegularSeason20242025!$B$3:$B$1315, "&lt;=" &amp; GD$1, DataRegularSeason20242025!$D$3:$D$1315, $A46)+SUMIFS(DataRegularSeason20242025!$AB$3:$AB$1315,DataRegularSeason20242025!$B$3:$B$1315, "&lt;=" &amp; GD$1, DataRegularSeason20242025!$E$3:$E$1315, $A46)</f>
        <v>74</v>
      </c>
      <c r="GE46">
        <f>SUMIFS(DataRegularSeason20242025!$AA$3:$AA$1315,DataRegularSeason20242025!$B$3:$B$1315, "&lt;=" &amp; GE$1, DataRegularSeason20242025!$D$3:$D$1315, $A46)+SUMIFS(DataRegularSeason20242025!$AB$3:$AB$1315,DataRegularSeason20242025!$B$3:$B$1315, "&lt;=" &amp; GE$1, DataRegularSeason20242025!$E$3:$E$1315, $A46)</f>
        <v>74</v>
      </c>
      <c r="GF46">
        <f>SUMIFS(DataRegularSeason20242025!$AA$3:$AA$1315,DataRegularSeason20242025!$B$3:$B$1315, "&lt;=" &amp; GF$1, DataRegularSeason20242025!$D$3:$D$1315, $A46)+SUMIFS(DataRegularSeason20242025!$AB$3:$AB$1315,DataRegularSeason20242025!$B$3:$B$1315, "&lt;=" &amp; GF$1, DataRegularSeason20242025!$E$3:$E$1315, $A46)</f>
        <v>74</v>
      </c>
      <c r="GG46">
        <f>SUMIFS(DataRegularSeason20242025!$AA$3:$AA$1315,DataRegularSeason20242025!$B$3:$B$1315, "&lt;=" &amp; GG$1, DataRegularSeason20242025!$D$3:$D$1315, $A46)+SUMIFS(DataRegularSeason20242025!$AB$3:$AB$1315,DataRegularSeason20242025!$B$3:$B$1315, "&lt;=" &amp; GG$1, DataRegularSeason20242025!$E$3:$E$1315, $A46)</f>
        <v>74</v>
      </c>
      <c r="GH46">
        <f>SUMIFS(DataRegularSeason20242025!$AA$3:$AA$1315,DataRegularSeason20242025!$B$3:$B$1315, "&lt;=" &amp; GH$1, DataRegularSeason20242025!$D$3:$D$1315, $A46)+SUMIFS(DataRegularSeason20242025!$AB$3:$AB$1315,DataRegularSeason20242025!$B$3:$B$1315, "&lt;=" &amp; GH$1, DataRegularSeason20242025!$E$3:$E$1315, $A46)</f>
        <v>74</v>
      </c>
      <c r="GI46">
        <f>SUMIFS(DataRegularSeason20242025!$AA$3:$AA$1315,DataRegularSeason20242025!$B$3:$B$1315, "&lt;=" &amp; GI$1, DataRegularSeason20242025!$D$3:$D$1315, $A46)+SUMIFS(DataRegularSeason20242025!$AB$3:$AB$1315,DataRegularSeason20242025!$B$3:$B$1315, "&lt;=" &amp; GI$1, DataRegularSeason20242025!$E$3:$E$1315, $A46)</f>
        <v>74</v>
      </c>
      <c r="GJ46">
        <f>SUMIFS(DataRegularSeason20242025!$AA$3:$AA$1315,DataRegularSeason20242025!$B$3:$B$1315, "&lt;=" &amp; GJ$1, DataRegularSeason20242025!$D$3:$D$1315, $A46)+SUMIFS(DataRegularSeason20242025!$AB$3:$AB$1315,DataRegularSeason20242025!$B$3:$B$1315, "&lt;=" &amp; GJ$1, DataRegularSeason20242025!$E$3:$E$1315, $A46)</f>
        <v>74</v>
      </c>
      <c r="GK46">
        <f>SUMIFS(DataRegularSeason20242025!$AA$3:$AA$1315,DataRegularSeason20242025!$B$3:$B$1315, "&lt;=" &amp; GK$1, DataRegularSeason20242025!$D$3:$D$1315, $A46)+SUMIFS(DataRegularSeason20242025!$AB$3:$AB$1315,DataRegularSeason20242025!$B$3:$B$1315, "&lt;=" &amp; GK$1, DataRegularSeason20242025!$E$3:$E$1315, $A46)</f>
        <v>74</v>
      </c>
      <c r="GL46">
        <f>SUMIFS(DataRegularSeason20242025!$AA$3:$AA$1315,DataRegularSeason20242025!$B$3:$B$1315, "&lt;=" &amp; GL$1, DataRegularSeason20242025!$D$3:$D$1315, $A46)+SUMIFS(DataRegularSeason20242025!$AB$3:$AB$1315,DataRegularSeason20242025!$B$3:$B$1315, "&lt;=" &amp; GL$1, DataRegularSeason20242025!$E$3:$E$1315, $A46)</f>
        <v>74</v>
      </c>
      <c r="GM46">
        <f>SUMIFS(DataRegularSeason20242025!$AA$3:$AA$1315,DataRegularSeason20242025!$B$3:$B$1315, "&lt;=" &amp; GM$1, DataRegularSeason20242025!$D$3:$D$1315, $A46)+SUMIFS(DataRegularSeason20242025!$AB$3:$AB$1315,DataRegularSeason20242025!$B$3:$B$1315, "&lt;=" &amp; GM$1, DataRegularSeason20242025!$E$3:$E$1315, $A46)</f>
        <v>74</v>
      </c>
      <c r="GN46">
        <f>SUMIFS(DataRegularSeason20242025!$AA$3:$AA$1315,DataRegularSeason20242025!$B$3:$B$1315, "&lt;=" &amp; GN$1, DataRegularSeason20242025!$D$3:$D$1315, $A46)+SUMIFS(DataRegularSeason20242025!$AB$3:$AB$1315,DataRegularSeason20242025!$B$3:$B$1315, "&lt;=" &amp; GN$1, DataRegularSeason20242025!$E$3:$E$1315, $A46)</f>
        <v>74</v>
      </c>
      <c r="GO46">
        <f>SUMIFS(DataRegularSeason20242025!$AA$3:$AA$1315,DataRegularSeason20242025!$B$3:$B$1315, "&lt;=" &amp; GO$1, DataRegularSeason20242025!$D$3:$D$1315, $A46)+SUMIFS(DataRegularSeason20242025!$AB$3:$AB$1315,DataRegularSeason20242025!$B$3:$B$1315, "&lt;=" &amp; GO$1, DataRegularSeason20242025!$E$3:$E$1315, $A46)</f>
        <v>74</v>
      </c>
      <c r="GP46">
        <f>SUMIFS(DataRegularSeason20242025!$AA$3:$AA$1315,DataRegularSeason20242025!$B$3:$B$1315, "&lt;=" &amp; GP$1, DataRegularSeason20242025!$D$3:$D$1315, $A46)+SUMIFS(DataRegularSeason20242025!$AB$3:$AB$1315,DataRegularSeason20242025!$B$3:$B$1315, "&lt;=" &amp; GP$1, DataRegularSeason20242025!$E$3:$E$1315, $A46)</f>
        <v>74</v>
      </c>
      <c r="GQ46">
        <f>SUMIFS(DataRegularSeason20242025!$AA$3:$AA$1315,DataRegularSeason20242025!$B$3:$B$1315, "&lt;=" &amp; GQ$1, DataRegularSeason20242025!$D$3:$D$1315, $A46)+SUMIFS(DataRegularSeason20242025!$AB$3:$AB$1315,DataRegularSeason20242025!$B$3:$B$1315, "&lt;=" &amp; GQ$1, DataRegularSeason20242025!$E$3:$E$1315, $A46)</f>
        <v>74</v>
      </c>
      <c r="GR46">
        <f>SUMIFS(DataRegularSeason20242025!$AA$3:$AA$1315,DataRegularSeason20242025!$B$3:$B$1315, "&lt;=" &amp; GR$1, DataRegularSeason20242025!$D$3:$D$1315, $A46)+SUMIFS(DataRegularSeason20242025!$AB$3:$AB$1315,DataRegularSeason20242025!$B$3:$B$1315, "&lt;=" &amp; GR$1, DataRegularSeason20242025!$E$3:$E$1315, $A46)</f>
        <v>74</v>
      </c>
      <c r="GS46">
        <f>SUMIFS(DataRegularSeason20242025!$AA$3:$AA$1315,DataRegularSeason20242025!$B$3:$B$1315, "&lt;=" &amp; GS$1, DataRegularSeason20242025!$D$3:$D$1315, $A46)+SUMIFS(DataRegularSeason20242025!$AB$3:$AB$1315,DataRegularSeason20242025!$B$3:$B$1315, "&lt;=" &amp; GS$1, DataRegularSeason20242025!$E$3:$E$1315, $A46)</f>
        <v>74</v>
      </c>
      <c r="GT46">
        <f>SUMIFS(DataRegularSeason20242025!$AA$3:$AA$1315,DataRegularSeason20242025!$B$3:$B$1315, "&lt;=" &amp; GT$1, DataRegularSeason20242025!$D$3:$D$1315, $A46)+SUMIFS(DataRegularSeason20242025!$AB$3:$AB$1315,DataRegularSeason20242025!$B$3:$B$1315, "&lt;=" &amp; GT$1, DataRegularSeason20242025!$E$3:$E$1315, $A46)</f>
        <v>74</v>
      </c>
      <c r="GU46">
        <f>SUMIFS(DataRegularSeason20242025!$AA$3:$AA$1315,DataRegularSeason20242025!$B$3:$B$1315, "&lt;=" &amp; GU$1, DataRegularSeason20242025!$D$3:$D$1315, $A46)+SUMIFS(DataRegularSeason20242025!$AB$3:$AB$1315,DataRegularSeason20242025!$B$3:$B$1315, "&lt;=" &amp; GU$1, DataRegularSeason20242025!$E$3:$E$1315, $A46)</f>
        <v>74</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64</v>
      </c>
      <c r="DY48">
        <f>SUMIFS(DataRegularSeason20242025!$AA$3:$AA$1315,DataRegularSeason20242025!$B$3:$B$1315, "&lt;=" &amp; DY$1, DataRegularSeason20242025!$D$3:$D$1315, $A48)+SUMIFS(DataRegularSeason20242025!$AB$3:$AB$1315,DataRegularSeason20242025!$B$3:$B$1315, "&lt;=" &amp; DY$1, DataRegularSeason20242025!$E$3:$E$1315, $A48)</f>
        <v>64</v>
      </c>
      <c r="DZ48">
        <f>SUMIFS(DataRegularSeason20242025!$AA$3:$AA$1315,DataRegularSeason20242025!$B$3:$B$1315, "&lt;=" &amp; DZ$1, DataRegularSeason20242025!$D$3:$D$1315, $A48)+SUMIFS(DataRegularSeason20242025!$AB$3:$AB$1315,DataRegularSeason20242025!$B$3:$B$1315, "&lt;=" &amp; DZ$1, DataRegularSeason20242025!$E$3:$E$1315, $A48)</f>
        <v>64</v>
      </c>
      <c r="EA48">
        <f>SUMIFS(DataRegularSeason20242025!$AA$3:$AA$1315,DataRegularSeason20242025!$B$3:$B$1315, "&lt;=" &amp; EA$1, DataRegularSeason20242025!$D$3:$D$1315, $A48)+SUMIFS(DataRegularSeason20242025!$AB$3:$AB$1315,DataRegularSeason20242025!$B$3:$B$1315, "&lt;=" &amp; EA$1, DataRegularSeason20242025!$E$3:$E$1315, $A48)</f>
        <v>64</v>
      </c>
      <c r="EB48">
        <f>SUMIFS(DataRegularSeason20242025!$AA$3:$AA$1315,DataRegularSeason20242025!$B$3:$B$1315, "&lt;=" &amp; EB$1, DataRegularSeason20242025!$D$3:$D$1315, $A48)+SUMIFS(DataRegularSeason20242025!$AB$3:$AB$1315,DataRegularSeason20242025!$B$3:$B$1315, "&lt;=" &amp; EB$1, DataRegularSeason20242025!$E$3:$E$1315, $A48)</f>
        <v>64</v>
      </c>
      <c r="EC48">
        <f>SUMIFS(DataRegularSeason20242025!$AA$3:$AA$1315,DataRegularSeason20242025!$B$3:$B$1315, "&lt;=" &amp; EC$1, DataRegularSeason20242025!$D$3:$D$1315, $A48)+SUMIFS(DataRegularSeason20242025!$AB$3:$AB$1315,DataRegularSeason20242025!$B$3:$B$1315, "&lt;=" &amp; EC$1, DataRegularSeason20242025!$E$3:$E$1315, $A48)</f>
        <v>64</v>
      </c>
      <c r="ED48">
        <f>SUMIFS(DataRegularSeason20242025!$AA$3:$AA$1315,DataRegularSeason20242025!$B$3:$B$1315, "&lt;=" &amp; ED$1, DataRegularSeason20242025!$D$3:$D$1315, $A48)+SUMIFS(DataRegularSeason20242025!$AB$3:$AB$1315,DataRegularSeason20242025!$B$3:$B$1315, "&lt;=" &amp; ED$1, DataRegularSeason20242025!$E$3:$E$1315, $A48)</f>
        <v>64</v>
      </c>
      <c r="EE48">
        <f>SUMIFS(DataRegularSeason20242025!$AA$3:$AA$1315,DataRegularSeason20242025!$B$3:$B$1315, "&lt;=" &amp; EE$1, DataRegularSeason20242025!$D$3:$D$1315, $A48)+SUMIFS(DataRegularSeason20242025!$AB$3:$AB$1315,DataRegularSeason20242025!$B$3:$B$1315, "&lt;=" &amp; EE$1, DataRegularSeason20242025!$E$3:$E$1315, $A48)</f>
        <v>64</v>
      </c>
      <c r="EF48">
        <f>SUMIFS(DataRegularSeason20242025!$AA$3:$AA$1315,DataRegularSeason20242025!$B$3:$B$1315, "&lt;=" &amp; EF$1, DataRegularSeason20242025!$D$3:$D$1315, $A48)+SUMIFS(DataRegularSeason20242025!$AB$3:$AB$1315,DataRegularSeason20242025!$B$3:$B$1315, "&lt;=" &amp; EF$1, DataRegularSeason20242025!$E$3:$E$1315, $A48)</f>
        <v>64</v>
      </c>
      <c r="EG48">
        <f>SUMIFS(DataRegularSeason20242025!$AA$3:$AA$1315,DataRegularSeason20242025!$B$3:$B$1315, "&lt;=" &amp; EG$1, DataRegularSeason20242025!$D$3:$D$1315, $A48)+SUMIFS(DataRegularSeason20242025!$AB$3:$AB$1315,DataRegularSeason20242025!$B$3:$B$1315, "&lt;=" &amp; EG$1, DataRegularSeason20242025!$E$3:$E$1315, $A48)</f>
        <v>64</v>
      </c>
      <c r="EH48">
        <f>SUMIFS(DataRegularSeason20242025!$AA$3:$AA$1315,DataRegularSeason20242025!$B$3:$B$1315, "&lt;=" &amp; EH$1, DataRegularSeason20242025!$D$3:$D$1315, $A48)+SUMIFS(DataRegularSeason20242025!$AB$3:$AB$1315,DataRegularSeason20242025!$B$3:$B$1315, "&lt;=" &amp; EH$1, DataRegularSeason20242025!$E$3:$E$1315, $A48)</f>
        <v>64</v>
      </c>
      <c r="EI48">
        <f>SUMIFS(DataRegularSeason20242025!$AA$3:$AA$1315,DataRegularSeason20242025!$B$3:$B$1315, "&lt;=" &amp; EI$1, DataRegularSeason20242025!$D$3:$D$1315, $A48)+SUMIFS(DataRegularSeason20242025!$AB$3:$AB$1315,DataRegularSeason20242025!$B$3:$B$1315, "&lt;=" &amp; EI$1, DataRegularSeason20242025!$E$3:$E$1315, $A48)</f>
        <v>64</v>
      </c>
      <c r="EJ48">
        <f>SUMIFS(DataRegularSeason20242025!$AA$3:$AA$1315,DataRegularSeason20242025!$B$3:$B$1315, "&lt;=" &amp; EJ$1, DataRegularSeason20242025!$D$3:$D$1315, $A48)+SUMIFS(DataRegularSeason20242025!$AB$3:$AB$1315,DataRegularSeason20242025!$B$3:$B$1315, "&lt;=" &amp; EJ$1, DataRegularSeason20242025!$E$3:$E$1315, $A48)</f>
        <v>64</v>
      </c>
      <c r="EK48">
        <f>SUMIFS(DataRegularSeason20242025!$AA$3:$AA$1315,DataRegularSeason20242025!$B$3:$B$1315, "&lt;=" &amp; EK$1, DataRegularSeason20242025!$D$3:$D$1315, $A48)+SUMIFS(DataRegularSeason20242025!$AB$3:$AB$1315,DataRegularSeason20242025!$B$3:$B$1315, "&lt;=" &amp; EK$1, DataRegularSeason20242025!$E$3:$E$1315, $A48)</f>
        <v>64</v>
      </c>
      <c r="EL48">
        <f>SUMIFS(DataRegularSeason20242025!$AA$3:$AA$1315,DataRegularSeason20242025!$B$3:$B$1315, "&lt;=" &amp; EL$1, DataRegularSeason20242025!$D$3:$D$1315, $A48)+SUMIFS(DataRegularSeason20242025!$AB$3:$AB$1315,DataRegularSeason20242025!$B$3:$B$1315, "&lt;=" &amp; EL$1, DataRegularSeason20242025!$E$3:$E$1315, $A48)</f>
        <v>64</v>
      </c>
      <c r="EM48">
        <f>SUMIFS(DataRegularSeason20242025!$AA$3:$AA$1315,DataRegularSeason20242025!$B$3:$B$1315, "&lt;=" &amp; EM$1, DataRegularSeason20242025!$D$3:$D$1315, $A48)+SUMIFS(DataRegularSeason20242025!$AB$3:$AB$1315,DataRegularSeason20242025!$B$3:$B$1315, "&lt;=" &amp; EM$1, DataRegularSeason20242025!$E$3:$E$1315, $A48)</f>
        <v>64</v>
      </c>
      <c r="EN48">
        <f>SUMIFS(DataRegularSeason20242025!$AA$3:$AA$1315,DataRegularSeason20242025!$B$3:$B$1315, "&lt;=" &amp; EN$1, DataRegularSeason20242025!$D$3:$D$1315, $A48)+SUMIFS(DataRegularSeason20242025!$AB$3:$AB$1315,DataRegularSeason20242025!$B$3:$B$1315, "&lt;=" &amp; EN$1, DataRegularSeason20242025!$E$3:$E$1315, $A48)</f>
        <v>64</v>
      </c>
      <c r="EO48">
        <f>SUMIFS(DataRegularSeason20242025!$AA$3:$AA$1315,DataRegularSeason20242025!$B$3:$B$1315, "&lt;=" &amp; EO$1, DataRegularSeason20242025!$D$3:$D$1315, $A48)+SUMIFS(DataRegularSeason20242025!$AB$3:$AB$1315,DataRegularSeason20242025!$B$3:$B$1315, "&lt;=" &amp; EO$1, DataRegularSeason20242025!$E$3:$E$1315, $A48)</f>
        <v>64</v>
      </c>
      <c r="EP48">
        <f>SUMIFS(DataRegularSeason20242025!$AA$3:$AA$1315,DataRegularSeason20242025!$B$3:$B$1315, "&lt;=" &amp; EP$1, DataRegularSeason20242025!$D$3:$D$1315, $A48)+SUMIFS(DataRegularSeason20242025!$AB$3:$AB$1315,DataRegularSeason20242025!$B$3:$B$1315, "&lt;=" &amp; EP$1, DataRegularSeason20242025!$E$3:$E$1315, $A48)</f>
        <v>64</v>
      </c>
      <c r="EQ48">
        <f>SUMIFS(DataRegularSeason20242025!$AA$3:$AA$1315,DataRegularSeason20242025!$B$3:$B$1315, "&lt;=" &amp; EQ$1, DataRegularSeason20242025!$D$3:$D$1315, $A48)+SUMIFS(DataRegularSeason20242025!$AB$3:$AB$1315,DataRegularSeason20242025!$B$3:$B$1315, "&lt;=" &amp; EQ$1, DataRegularSeason20242025!$E$3:$E$1315, $A48)</f>
        <v>64</v>
      </c>
      <c r="ER48">
        <f>SUMIFS(DataRegularSeason20242025!$AA$3:$AA$1315,DataRegularSeason20242025!$B$3:$B$1315, "&lt;=" &amp; ER$1, DataRegularSeason20242025!$D$3:$D$1315, $A48)+SUMIFS(DataRegularSeason20242025!$AB$3:$AB$1315,DataRegularSeason20242025!$B$3:$B$1315, "&lt;=" &amp; ER$1, DataRegularSeason20242025!$E$3:$E$1315, $A48)</f>
        <v>64</v>
      </c>
      <c r="ES48">
        <f>SUMIFS(DataRegularSeason20242025!$AA$3:$AA$1315,DataRegularSeason20242025!$B$3:$B$1315, "&lt;=" &amp; ES$1, DataRegularSeason20242025!$D$3:$D$1315, $A48)+SUMIFS(DataRegularSeason20242025!$AB$3:$AB$1315,DataRegularSeason20242025!$B$3:$B$1315, "&lt;=" &amp; ES$1, DataRegularSeason20242025!$E$3:$E$1315, $A48)</f>
        <v>64</v>
      </c>
      <c r="ET48">
        <f>SUMIFS(DataRegularSeason20242025!$AA$3:$AA$1315,DataRegularSeason20242025!$B$3:$B$1315, "&lt;=" &amp; ET$1, DataRegularSeason20242025!$D$3:$D$1315, $A48)+SUMIFS(DataRegularSeason20242025!$AB$3:$AB$1315,DataRegularSeason20242025!$B$3:$B$1315, "&lt;=" &amp; ET$1, DataRegularSeason20242025!$E$3:$E$1315, $A48)</f>
        <v>64</v>
      </c>
      <c r="EU48">
        <f>SUMIFS(DataRegularSeason20242025!$AA$3:$AA$1315,DataRegularSeason20242025!$B$3:$B$1315, "&lt;=" &amp; EU$1, DataRegularSeason20242025!$D$3:$D$1315, $A48)+SUMIFS(DataRegularSeason20242025!$AB$3:$AB$1315,DataRegularSeason20242025!$B$3:$B$1315, "&lt;=" &amp; EU$1, DataRegularSeason20242025!$E$3:$E$1315, $A48)</f>
        <v>64</v>
      </c>
      <c r="EV48">
        <f>SUMIFS(DataRegularSeason20242025!$AA$3:$AA$1315,DataRegularSeason20242025!$B$3:$B$1315, "&lt;=" &amp; EV$1, DataRegularSeason20242025!$D$3:$D$1315, $A48)+SUMIFS(DataRegularSeason20242025!$AB$3:$AB$1315,DataRegularSeason20242025!$B$3:$B$1315, "&lt;=" &amp; EV$1, DataRegularSeason20242025!$E$3:$E$1315, $A48)</f>
        <v>64</v>
      </c>
      <c r="EW48">
        <f>SUMIFS(DataRegularSeason20242025!$AA$3:$AA$1315,DataRegularSeason20242025!$B$3:$B$1315, "&lt;=" &amp; EW$1, DataRegularSeason20242025!$D$3:$D$1315, $A48)+SUMIFS(DataRegularSeason20242025!$AB$3:$AB$1315,DataRegularSeason20242025!$B$3:$B$1315, "&lt;=" &amp; EW$1, DataRegularSeason20242025!$E$3:$E$1315, $A48)</f>
        <v>64</v>
      </c>
      <c r="EX48">
        <f>SUMIFS(DataRegularSeason20242025!$AA$3:$AA$1315,DataRegularSeason20242025!$B$3:$B$1315, "&lt;=" &amp; EX$1, DataRegularSeason20242025!$D$3:$D$1315, $A48)+SUMIFS(DataRegularSeason20242025!$AB$3:$AB$1315,DataRegularSeason20242025!$B$3:$B$1315, "&lt;=" &amp; EX$1, DataRegularSeason20242025!$E$3:$E$1315, $A48)</f>
        <v>64</v>
      </c>
      <c r="EY48">
        <f>SUMIFS(DataRegularSeason20242025!$AA$3:$AA$1315,DataRegularSeason20242025!$B$3:$B$1315, "&lt;=" &amp; EY$1, DataRegularSeason20242025!$D$3:$D$1315, $A48)+SUMIFS(DataRegularSeason20242025!$AB$3:$AB$1315,DataRegularSeason20242025!$B$3:$B$1315, "&lt;=" &amp; EY$1, DataRegularSeason20242025!$E$3:$E$1315, $A48)</f>
        <v>64</v>
      </c>
      <c r="EZ48">
        <f>SUMIFS(DataRegularSeason20242025!$AA$3:$AA$1315,DataRegularSeason20242025!$B$3:$B$1315, "&lt;=" &amp; EZ$1, DataRegularSeason20242025!$D$3:$D$1315, $A48)+SUMIFS(DataRegularSeason20242025!$AB$3:$AB$1315,DataRegularSeason20242025!$B$3:$B$1315, "&lt;=" &amp; EZ$1, DataRegularSeason20242025!$E$3:$E$1315, $A48)</f>
        <v>64</v>
      </c>
      <c r="FA48">
        <f>SUMIFS(DataRegularSeason20242025!$AA$3:$AA$1315,DataRegularSeason20242025!$B$3:$B$1315, "&lt;=" &amp; FA$1, DataRegularSeason20242025!$D$3:$D$1315, $A48)+SUMIFS(DataRegularSeason20242025!$AB$3:$AB$1315,DataRegularSeason20242025!$B$3:$B$1315, "&lt;=" &amp; FA$1, DataRegularSeason20242025!$E$3:$E$1315, $A48)</f>
        <v>64</v>
      </c>
      <c r="FB48">
        <f>SUMIFS(DataRegularSeason20242025!$AA$3:$AA$1315,DataRegularSeason20242025!$B$3:$B$1315, "&lt;=" &amp; FB$1, DataRegularSeason20242025!$D$3:$D$1315, $A48)+SUMIFS(DataRegularSeason20242025!$AB$3:$AB$1315,DataRegularSeason20242025!$B$3:$B$1315, "&lt;=" &amp; FB$1, DataRegularSeason20242025!$E$3:$E$1315, $A48)</f>
        <v>64</v>
      </c>
      <c r="FC48">
        <f>SUMIFS(DataRegularSeason20242025!$AA$3:$AA$1315,DataRegularSeason20242025!$B$3:$B$1315, "&lt;=" &amp; FC$1, DataRegularSeason20242025!$D$3:$D$1315, $A48)+SUMIFS(DataRegularSeason20242025!$AB$3:$AB$1315,DataRegularSeason20242025!$B$3:$B$1315, "&lt;=" &amp; FC$1, DataRegularSeason20242025!$E$3:$E$1315, $A48)</f>
        <v>64</v>
      </c>
      <c r="FD48">
        <f>SUMIFS(DataRegularSeason20242025!$AA$3:$AA$1315,DataRegularSeason20242025!$B$3:$B$1315, "&lt;=" &amp; FD$1, DataRegularSeason20242025!$D$3:$D$1315, $A48)+SUMIFS(DataRegularSeason20242025!$AB$3:$AB$1315,DataRegularSeason20242025!$B$3:$B$1315, "&lt;=" &amp; FD$1, DataRegularSeason20242025!$E$3:$E$1315, $A48)</f>
        <v>64</v>
      </c>
      <c r="FE48">
        <f>SUMIFS(DataRegularSeason20242025!$AA$3:$AA$1315,DataRegularSeason20242025!$B$3:$B$1315, "&lt;=" &amp; FE$1, DataRegularSeason20242025!$D$3:$D$1315, $A48)+SUMIFS(DataRegularSeason20242025!$AB$3:$AB$1315,DataRegularSeason20242025!$B$3:$B$1315, "&lt;=" &amp; FE$1, DataRegularSeason20242025!$E$3:$E$1315, $A48)</f>
        <v>64</v>
      </c>
      <c r="FF48">
        <f>SUMIFS(DataRegularSeason20242025!$AA$3:$AA$1315,DataRegularSeason20242025!$B$3:$B$1315, "&lt;=" &amp; FF$1, DataRegularSeason20242025!$D$3:$D$1315, $A48)+SUMIFS(DataRegularSeason20242025!$AB$3:$AB$1315,DataRegularSeason20242025!$B$3:$B$1315, "&lt;=" &amp; FF$1, DataRegularSeason20242025!$E$3:$E$1315, $A48)</f>
        <v>64</v>
      </c>
      <c r="FG48">
        <f>SUMIFS(DataRegularSeason20242025!$AA$3:$AA$1315,DataRegularSeason20242025!$B$3:$B$1315, "&lt;=" &amp; FG$1, DataRegularSeason20242025!$D$3:$D$1315, $A48)+SUMIFS(DataRegularSeason20242025!$AB$3:$AB$1315,DataRegularSeason20242025!$B$3:$B$1315, "&lt;=" &amp; FG$1, DataRegularSeason20242025!$E$3:$E$1315, $A48)</f>
        <v>64</v>
      </c>
      <c r="FH48">
        <f>SUMIFS(DataRegularSeason20242025!$AA$3:$AA$1315,DataRegularSeason20242025!$B$3:$B$1315, "&lt;=" &amp; FH$1, DataRegularSeason20242025!$D$3:$D$1315, $A48)+SUMIFS(DataRegularSeason20242025!$AB$3:$AB$1315,DataRegularSeason20242025!$B$3:$B$1315, "&lt;=" &amp; FH$1, DataRegularSeason20242025!$E$3:$E$1315, $A48)</f>
        <v>64</v>
      </c>
      <c r="FI48">
        <f>SUMIFS(DataRegularSeason20242025!$AA$3:$AA$1315,DataRegularSeason20242025!$B$3:$B$1315, "&lt;=" &amp; FI$1, DataRegularSeason20242025!$D$3:$D$1315, $A48)+SUMIFS(DataRegularSeason20242025!$AB$3:$AB$1315,DataRegularSeason20242025!$B$3:$B$1315, "&lt;=" &amp; FI$1, DataRegularSeason20242025!$E$3:$E$1315, $A48)</f>
        <v>64</v>
      </c>
      <c r="FJ48">
        <f>SUMIFS(DataRegularSeason20242025!$AA$3:$AA$1315,DataRegularSeason20242025!$B$3:$B$1315, "&lt;=" &amp; FJ$1, DataRegularSeason20242025!$D$3:$D$1315, $A48)+SUMIFS(DataRegularSeason20242025!$AB$3:$AB$1315,DataRegularSeason20242025!$B$3:$B$1315, "&lt;=" &amp; FJ$1, DataRegularSeason20242025!$E$3:$E$1315, $A48)</f>
        <v>64</v>
      </c>
      <c r="FK48">
        <f>SUMIFS(DataRegularSeason20242025!$AA$3:$AA$1315,DataRegularSeason20242025!$B$3:$B$1315, "&lt;=" &amp; FK$1, DataRegularSeason20242025!$D$3:$D$1315, $A48)+SUMIFS(DataRegularSeason20242025!$AB$3:$AB$1315,DataRegularSeason20242025!$B$3:$B$1315, "&lt;=" &amp; FK$1, DataRegularSeason20242025!$E$3:$E$1315, $A48)</f>
        <v>64</v>
      </c>
      <c r="FL48">
        <f>SUMIFS(DataRegularSeason20242025!$AA$3:$AA$1315,DataRegularSeason20242025!$B$3:$B$1315, "&lt;=" &amp; FL$1, DataRegularSeason20242025!$D$3:$D$1315, $A48)+SUMIFS(DataRegularSeason20242025!$AB$3:$AB$1315,DataRegularSeason20242025!$B$3:$B$1315, "&lt;=" &amp; FL$1, DataRegularSeason20242025!$E$3:$E$1315, $A48)</f>
        <v>64</v>
      </c>
      <c r="FM48">
        <f>SUMIFS(DataRegularSeason20242025!$AA$3:$AA$1315,DataRegularSeason20242025!$B$3:$B$1315, "&lt;=" &amp; FM$1, DataRegularSeason20242025!$D$3:$D$1315, $A48)+SUMIFS(DataRegularSeason20242025!$AB$3:$AB$1315,DataRegularSeason20242025!$B$3:$B$1315, "&lt;=" &amp; FM$1, DataRegularSeason20242025!$E$3:$E$1315, $A48)</f>
        <v>64</v>
      </c>
      <c r="FN48">
        <f>SUMIFS(DataRegularSeason20242025!$AA$3:$AA$1315,DataRegularSeason20242025!$B$3:$B$1315, "&lt;=" &amp; FN$1, DataRegularSeason20242025!$D$3:$D$1315, $A48)+SUMIFS(DataRegularSeason20242025!$AB$3:$AB$1315,DataRegularSeason20242025!$B$3:$B$1315, "&lt;=" &amp; FN$1, DataRegularSeason20242025!$E$3:$E$1315, $A48)</f>
        <v>64</v>
      </c>
      <c r="FO48">
        <f>SUMIFS(DataRegularSeason20242025!$AA$3:$AA$1315,DataRegularSeason20242025!$B$3:$B$1315, "&lt;=" &amp; FO$1, DataRegularSeason20242025!$D$3:$D$1315, $A48)+SUMIFS(DataRegularSeason20242025!$AB$3:$AB$1315,DataRegularSeason20242025!$B$3:$B$1315, "&lt;=" &amp; FO$1, DataRegularSeason20242025!$E$3:$E$1315, $A48)</f>
        <v>64</v>
      </c>
      <c r="FP48">
        <f>SUMIFS(DataRegularSeason20242025!$AA$3:$AA$1315,DataRegularSeason20242025!$B$3:$B$1315, "&lt;=" &amp; FP$1, DataRegularSeason20242025!$D$3:$D$1315, $A48)+SUMIFS(DataRegularSeason20242025!$AB$3:$AB$1315,DataRegularSeason20242025!$B$3:$B$1315, "&lt;=" &amp; FP$1, DataRegularSeason20242025!$E$3:$E$1315, $A48)</f>
        <v>64</v>
      </c>
      <c r="FQ48">
        <f>SUMIFS(DataRegularSeason20242025!$AA$3:$AA$1315,DataRegularSeason20242025!$B$3:$B$1315, "&lt;=" &amp; FQ$1, DataRegularSeason20242025!$D$3:$D$1315, $A48)+SUMIFS(DataRegularSeason20242025!$AB$3:$AB$1315,DataRegularSeason20242025!$B$3:$B$1315, "&lt;=" &amp; FQ$1, DataRegularSeason20242025!$E$3:$E$1315, $A48)</f>
        <v>64</v>
      </c>
      <c r="FR48">
        <f>SUMIFS(DataRegularSeason20242025!$AA$3:$AA$1315,DataRegularSeason20242025!$B$3:$B$1315, "&lt;=" &amp; FR$1, DataRegularSeason20242025!$D$3:$D$1315, $A48)+SUMIFS(DataRegularSeason20242025!$AB$3:$AB$1315,DataRegularSeason20242025!$B$3:$B$1315, "&lt;=" &amp; FR$1, DataRegularSeason20242025!$E$3:$E$1315, $A48)</f>
        <v>64</v>
      </c>
      <c r="FS48">
        <f>SUMIFS(DataRegularSeason20242025!$AA$3:$AA$1315,DataRegularSeason20242025!$B$3:$B$1315, "&lt;=" &amp; FS$1, DataRegularSeason20242025!$D$3:$D$1315, $A48)+SUMIFS(DataRegularSeason20242025!$AB$3:$AB$1315,DataRegularSeason20242025!$B$3:$B$1315, "&lt;=" &amp; FS$1, DataRegularSeason20242025!$E$3:$E$1315, $A48)</f>
        <v>64</v>
      </c>
      <c r="FT48">
        <f>SUMIFS(DataRegularSeason20242025!$AA$3:$AA$1315,DataRegularSeason20242025!$B$3:$B$1315, "&lt;=" &amp; FT$1, DataRegularSeason20242025!$D$3:$D$1315, $A48)+SUMIFS(DataRegularSeason20242025!$AB$3:$AB$1315,DataRegularSeason20242025!$B$3:$B$1315, "&lt;=" &amp; FT$1, DataRegularSeason20242025!$E$3:$E$1315, $A48)</f>
        <v>64</v>
      </c>
      <c r="FU48">
        <f>SUMIFS(DataRegularSeason20242025!$AA$3:$AA$1315,DataRegularSeason20242025!$B$3:$B$1315, "&lt;=" &amp; FU$1, DataRegularSeason20242025!$D$3:$D$1315, $A48)+SUMIFS(DataRegularSeason20242025!$AB$3:$AB$1315,DataRegularSeason20242025!$B$3:$B$1315, "&lt;=" &amp; FU$1, DataRegularSeason20242025!$E$3:$E$1315, $A48)</f>
        <v>64</v>
      </c>
      <c r="FV48">
        <f>SUMIFS(DataRegularSeason20242025!$AA$3:$AA$1315,DataRegularSeason20242025!$B$3:$B$1315, "&lt;=" &amp; FV$1, DataRegularSeason20242025!$D$3:$D$1315, $A48)+SUMIFS(DataRegularSeason20242025!$AB$3:$AB$1315,DataRegularSeason20242025!$B$3:$B$1315, "&lt;=" &amp; FV$1, DataRegularSeason20242025!$E$3:$E$1315, $A48)</f>
        <v>64</v>
      </c>
      <c r="FW48">
        <f>SUMIFS(DataRegularSeason20242025!$AA$3:$AA$1315,DataRegularSeason20242025!$B$3:$B$1315, "&lt;=" &amp; FW$1, DataRegularSeason20242025!$D$3:$D$1315, $A48)+SUMIFS(DataRegularSeason20242025!$AB$3:$AB$1315,DataRegularSeason20242025!$B$3:$B$1315, "&lt;=" &amp; FW$1, DataRegularSeason20242025!$E$3:$E$1315, $A48)</f>
        <v>64</v>
      </c>
      <c r="FX48">
        <f>SUMIFS(DataRegularSeason20242025!$AA$3:$AA$1315,DataRegularSeason20242025!$B$3:$B$1315, "&lt;=" &amp; FX$1, DataRegularSeason20242025!$D$3:$D$1315, $A48)+SUMIFS(DataRegularSeason20242025!$AB$3:$AB$1315,DataRegularSeason20242025!$B$3:$B$1315, "&lt;=" &amp; FX$1, DataRegularSeason20242025!$E$3:$E$1315, $A48)</f>
        <v>64</v>
      </c>
      <c r="FY48">
        <f>SUMIFS(DataRegularSeason20242025!$AA$3:$AA$1315,DataRegularSeason20242025!$B$3:$B$1315, "&lt;=" &amp; FY$1, DataRegularSeason20242025!$D$3:$D$1315, $A48)+SUMIFS(DataRegularSeason20242025!$AB$3:$AB$1315,DataRegularSeason20242025!$B$3:$B$1315, "&lt;=" &amp; FY$1, DataRegularSeason20242025!$E$3:$E$1315, $A48)</f>
        <v>64</v>
      </c>
      <c r="FZ48">
        <f>SUMIFS(DataRegularSeason20242025!$AA$3:$AA$1315,DataRegularSeason20242025!$B$3:$B$1315, "&lt;=" &amp; FZ$1, DataRegularSeason20242025!$D$3:$D$1315, $A48)+SUMIFS(DataRegularSeason20242025!$AB$3:$AB$1315,DataRegularSeason20242025!$B$3:$B$1315, "&lt;=" &amp; FZ$1, DataRegularSeason20242025!$E$3:$E$1315, $A48)</f>
        <v>64</v>
      </c>
      <c r="GA48">
        <f>SUMIFS(DataRegularSeason20242025!$AA$3:$AA$1315,DataRegularSeason20242025!$B$3:$B$1315, "&lt;=" &amp; GA$1, DataRegularSeason20242025!$D$3:$D$1315, $A48)+SUMIFS(DataRegularSeason20242025!$AB$3:$AB$1315,DataRegularSeason20242025!$B$3:$B$1315, "&lt;=" &amp; GA$1, DataRegularSeason20242025!$E$3:$E$1315, $A48)</f>
        <v>64</v>
      </c>
      <c r="GB48">
        <f>SUMIFS(DataRegularSeason20242025!$AA$3:$AA$1315,DataRegularSeason20242025!$B$3:$B$1315, "&lt;=" &amp; GB$1, DataRegularSeason20242025!$D$3:$D$1315, $A48)+SUMIFS(DataRegularSeason20242025!$AB$3:$AB$1315,DataRegularSeason20242025!$B$3:$B$1315, "&lt;=" &amp; GB$1, DataRegularSeason20242025!$E$3:$E$1315, $A48)</f>
        <v>64</v>
      </c>
      <c r="GC48">
        <f>SUMIFS(DataRegularSeason20242025!$AA$3:$AA$1315,DataRegularSeason20242025!$B$3:$B$1315, "&lt;=" &amp; GC$1, DataRegularSeason20242025!$D$3:$D$1315, $A48)+SUMIFS(DataRegularSeason20242025!$AB$3:$AB$1315,DataRegularSeason20242025!$B$3:$B$1315, "&lt;=" &amp; GC$1, DataRegularSeason20242025!$E$3:$E$1315, $A48)</f>
        <v>64</v>
      </c>
      <c r="GD48">
        <f>SUMIFS(DataRegularSeason20242025!$AA$3:$AA$1315,DataRegularSeason20242025!$B$3:$B$1315, "&lt;=" &amp; GD$1, DataRegularSeason20242025!$D$3:$D$1315, $A48)+SUMIFS(DataRegularSeason20242025!$AB$3:$AB$1315,DataRegularSeason20242025!$B$3:$B$1315, "&lt;=" &amp; GD$1, DataRegularSeason20242025!$E$3:$E$1315, $A48)</f>
        <v>64</v>
      </c>
      <c r="GE48">
        <f>SUMIFS(DataRegularSeason20242025!$AA$3:$AA$1315,DataRegularSeason20242025!$B$3:$B$1315, "&lt;=" &amp; GE$1, DataRegularSeason20242025!$D$3:$D$1315, $A48)+SUMIFS(DataRegularSeason20242025!$AB$3:$AB$1315,DataRegularSeason20242025!$B$3:$B$1315, "&lt;=" &amp; GE$1, DataRegularSeason20242025!$E$3:$E$1315, $A48)</f>
        <v>64</v>
      </c>
      <c r="GF48">
        <f>SUMIFS(DataRegularSeason20242025!$AA$3:$AA$1315,DataRegularSeason20242025!$B$3:$B$1315, "&lt;=" &amp; GF$1, DataRegularSeason20242025!$D$3:$D$1315, $A48)+SUMIFS(DataRegularSeason20242025!$AB$3:$AB$1315,DataRegularSeason20242025!$B$3:$B$1315, "&lt;=" &amp; GF$1, DataRegularSeason20242025!$E$3:$E$1315, $A48)</f>
        <v>64</v>
      </c>
      <c r="GG48">
        <f>SUMIFS(DataRegularSeason20242025!$AA$3:$AA$1315,DataRegularSeason20242025!$B$3:$B$1315, "&lt;=" &amp; GG$1, DataRegularSeason20242025!$D$3:$D$1315, $A48)+SUMIFS(DataRegularSeason20242025!$AB$3:$AB$1315,DataRegularSeason20242025!$B$3:$B$1315, "&lt;=" &amp; GG$1, DataRegularSeason20242025!$E$3:$E$1315, $A48)</f>
        <v>64</v>
      </c>
      <c r="GH48">
        <f>SUMIFS(DataRegularSeason20242025!$AA$3:$AA$1315,DataRegularSeason20242025!$B$3:$B$1315, "&lt;=" &amp; GH$1, DataRegularSeason20242025!$D$3:$D$1315, $A48)+SUMIFS(DataRegularSeason20242025!$AB$3:$AB$1315,DataRegularSeason20242025!$B$3:$B$1315, "&lt;=" &amp; GH$1, DataRegularSeason20242025!$E$3:$E$1315, $A48)</f>
        <v>64</v>
      </c>
      <c r="GI48">
        <f>SUMIFS(DataRegularSeason20242025!$AA$3:$AA$1315,DataRegularSeason20242025!$B$3:$B$1315, "&lt;=" &amp; GI$1, DataRegularSeason20242025!$D$3:$D$1315, $A48)+SUMIFS(DataRegularSeason20242025!$AB$3:$AB$1315,DataRegularSeason20242025!$B$3:$B$1315, "&lt;=" &amp; GI$1, DataRegularSeason20242025!$E$3:$E$1315, $A48)</f>
        <v>64</v>
      </c>
      <c r="GJ48">
        <f>SUMIFS(DataRegularSeason20242025!$AA$3:$AA$1315,DataRegularSeason20242025!$B$3:$B$1315, "&lt;=" &amp; GJ$1, DataRegularSeason20242025!$D$3:$D$1315, $A48)+SUMIFS(DataRegularSeason20242025!$AB$3:$AB$1315,DataRegularSeason20242025!$B$3:$B$1315, "&lt;=" &amp; GJ$1, DataRegularSeason20242025!$E$3:$E$1315, $A48)</f>
        <v>64</v>
      </c>
      <c r="GK48">
        <f>SUMIFS(DataRegularSeason20242025!$AA$3:$AA$1315,DataRegularSeason20242025!$B$3:$B$1315, "&lt;=" &amp; GK$1, DataRegularSeason20242025!$D$3:$D$1315, $A48)+SUMIFS(DataRegularSeason20242025!$AB$3:$AB$1315,DataRegularSeason20242025!$B$3:$B$1315, "&lt;=" &amp; GK$1, DataRegularSeason20242025!$E$3:$E$1315, $A48)</f>
        <v>64</v>
      </c>
      <c r="GL48">
        <f>SUMIFS(DataRegularSeason20242025!$AA$3:$AA$1315,DataRegularSeason20242025!$B$3:$B$1315, "&lt;=" &amp; GL$1, DataRegularSeason20242025!$D$3:$D$1315, $A48)+SUMIFS(DataRegularSeason20242025!$AB$3:$AB$1315,DataRegularSeason20242025!$B$3:$B$1315, "&lt;=" &amp; GL$1, DataRegularSeason20242025!$E$3:$E$1315, $A48)</f>
        <v>64</v>
      </c>
      <c r="GM48">
        <f>SUMIFS(DataRegularSeason20242025!$AA$3:$AA$1315,DataRegularSeason20242025!$B$3:$B$1315, "&lt;=" &amp; GM$1, DataRegularSeason20242025!$D$3:$D$1315, $A48)+SUMIFS(DataRegularSeason20242025!$AB$3:$AB$1315,DataRegularSeason20242025!$B$3:$B$1315, "&lt;=" &amp; GM$1, DataRegularSeason20242025!$E$3:$E$1315, $A48)</f>
        <v>64</v>
      </c>
      <c r="GN48">
        <f>SUMIFS(DataRegularSeason20242025!$AA$3:$AA$1315,DataRegularSeason20242025!$B$3:$B$1315, "&lt;=" &amp; GN$1, DataRegularSeason20242025!$D$3:$D$1315, $A48)+SUMIFS(DataRegularSeason20242025!$AB$3:$AB$1315,DataRegularSeason20242025!$B$3:$B$1315, "&lt;=" &amp; GN$1, DataRegularSeason20242025!$E$3:$E$1315, $A48)</f>
        <v>64</v>
      </c>
      <c r="GO48">
        <f>SUMIFS(DataRegularSeason20242025!$AA$3:$AA$1315,DataRegularSeason20242025!$B$3:$B$1315, "&lt;=" &amp; GO$1, DataRegularSeason20242025!$D$3:$D$1315, $A48)+SUMIFS(DataRegularSeason20242025!$AB$3:$AB$1315,DataRegularSeason20242025!$B$3:$B$1315, "&lt;=" &amp; GO$1, DataRegularSeason20242025!$E$3:$E$1315, $A48)</f>
        <v>64</v>
      </c>
      <c r="GP48">
        <f>SUMIFS(DataRegularSeason20242025!$AA$3:$AA$1315,DataRegularSeason20242025!$B$3:$B$1315, "&lt;=" &amp; GP$1, DataRegularSeason20242025!$D$3:$D$1315, $A48)+SUMIFS(DataRegularSeason20242025!$AB$3:$AB$1315,DataRegularSeason20242025!$B$3:$B$1315, "&lt;=" &amp; GP$1, DataRegularSeason20242025!$E$3:$E$1315, $A48)</f>
        <v>64</v>
      </c>
      <c r="GQ48">
        <f>SUMIFS(DataRegularSeason20242025!$AA$3:$AA$1315,DataRegularSeason20242025!$B$3:$B$1315, "&lt;=" &amp; GQ$1, DataRegularSeason20242025!$D$3:$D$1315, $A48)+SUMIFS(DataRegularSeason20242025!$AB$3:$AB$1315,DataRegularSeason20242025!$B$3:$B$1315, "&lt;=" &amp; GQ$1, DataRegularSeason20242025!$E$3:$E$1315, $A48)</f>
        <v>64</v>
      </c>
      <c r="GR48">
        <f>SUMIFS(DataRegularSeason20242025!$AA$3:$AA$1315,DataRegularSeason20242025!$B$3:$B$1315, "&lt;=" &amp; GR$1, DataRegularSeason20242025!$D$3:$D$1315, $A48)+SUMIFS(DataRegularSeason20242025!$AB$3:$AB$1315,DataRegularSeason20242025!$B$3:$B$1315, "&lt;=" &amp; GR$1, DataRegularSeason20242025!$E$3:$E$1315, $A48)</f>
        <v>64</v>
      </c>
      <c r="GS48">
        <f>SUMIFS(DataRegularSeason20242025!$AA$3:$AA$1315,DataRegularSeason20242025!$B$3:$B$1315, "&lt;=" &amp; GS$1, DataRegularSeason20242025!$D$3:$D$1315, $A48)+SUMIFS(DataRegularSeason20242025!$AB$3:$AB$1315,DataRegularSeason20242025!$B$3:$B$1315, "&lt;=" &amp; GS$1, DataRegularSeason20242025!$E$3:$E$1315, $A48)</f>
        <v>64</v>
      </c>
      <c r="GT48">
        <f>SUMIFS(DataRegularSeason20242025!$AA$3:$AA$1315,DataRegularSeason20242025!$B$3:$B$1315, "&lt;=" &amp; GT$1, DataRegularSeason20242025!$D$3:$D$1315, $A48)+SUMIFS(DataRegularSeason20242025!$AB$3:$AB$1315,DataRegularSeason20242025!$B$3:$B$1315, "&lt;=" &amp; GT$1, DataRegularSeason20242025!$E$3:$E$1315, $A48)</f>
        <v>64</v>
      </c>
      <c r="GU48">
        <f>SUMIFS(DataRegularSeason20242025!$AA$3:$AA$1315,DataRegularSeason20242025!$B$3:$B$1315, "&lt;=" &amp; GU$1, DataRegularSeason20242025!$D$3:$D$1315, $A48)+SUMIFS(DataRegularSeason20242025!$AB$3:$AB$1315,DataRegularSeason20242025!$B$3:$B$1315, "&lt;=" &amp; GU$1, DataRegularSeason20242025!$E$3:$E$1315, $A48)</f>
        <v>64</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55</v>
      </c>
      <c r="DY52">
        <f>SUMIFS(DataRegularSeason20242025!$AA$3:$AA$1315,DataRegularSeason20242025!$B$3:$B$1315, "&lt;=" &amp; DY$1, DataRegularSeason20242025!$D$3:$D$1315, $A52)+SUMIFS(DataRegularSeason20242025!$AB$3:$AB$1315,DataRegularSeason20242025!$B$3:$B$1315, "&lt;=" &amp; DY$1, DataRegularSeason20242025!$E$3:$E$1315, $A52)</f>
        <v>55</v>
      </c>
      <c r="DZ52">
        <f>SUMIFS(DataRegularSeason20242025!$AA$3:$AA$1315,DataRegularSeason20242025!$B$3:$B$1315, "&lt;=" &amp; DZ$1, DataRegularSeason20242025!$D$3:$D$1315, $A52)+SUMIFS(DataRegularSeason20242025!$AB$3:$AB$1315,DataRegularSeason20242025!$B$3:$B$1315, "&lt;=" &amp; DZ$1, DataRegularSeason20242025!$E$3:$E$1315, $A52)</f>
        <v>55</v>
      </c>
      <c r="EA52">
        <f>SUMIFS(DataRegularSeason20242025!$AA$3:$AA$1315,DataRegularSeason20242025!$B$3:$B$1315, "&lt;=" &amp; EA$1, DataRegularSeason20242025!$D$3:$D$1315, $A52)+SUMIFS(DataRegularSeason20242025!$AB$3:$AB$1315,DataRegularSeason20242025!$B$3:$B$1315, "&lt;=" &amp; EA$1, DataRegularSeason20242025!$E$3:$E$1315, $A52)</f>
        <v>55</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55</v>
      </c>
      <c r="EQ52">
        <f>SUMIFS(DataRegularSeason20242025!$AA$3:$AA$1315,DataRegularSeason20242025!$B$3:$B$1315, "&lt;=" &amp; EQ$1, DataRegularSeason20242025!$D$3:$D$1315, $A52)+SUMIFS(DataRegularSeason20242025!$AB$3:$AB$1315,DataRegularSeason20242025!$B$3:$B$1315, "&lt;=" &amp; EQ$1, DataRegularSeason20242025!$E$3:$E$1315, $A52)</f>
        <v>55</v>
      </c>
      <c r="ER52">
        <f>SUMIFS(DataRegularSeason20242025!$AA$3:$AA$1315,DataRegularSeason20242025!$B$3:$B$1315, "&lt;=" &amp; ER$1, DataRegularSeason20242025!$D$3:$D$1315, $A52)+SUMIFS(DataRegularSeason20242025!$AB$3:$AB$1315,DataRegularSeason20242025!$B$3:$B$1315, "&lt;=" &amp; ER$1, DataRegularSeason20242025!$E$3:$E$1315, $A52)</f>
        <v>55</v>
      </c>
      <c r="ES52">
        <f>SUMIFS(DataRegularSeason20242025!$AA$3:$AA$1315,DataRegularSeason20242025!$B$3:$B$1315, "&lt;=" &amp; ES$1, DataRegularSeason20242025!$D$3:$D$1315, $A52)+SUMIFS(DataRegularSeason20242025!$AB$3:$AB$1315,DataRegularSeason20242025!$B$3:$B$1315, "&lt;=" &amp; ES$1, DataRegularSeason20242025!$E$3:$E$1315, $A52)</f>
        <v>55</v>
      </c>
      <c r="ET52">
        <f>SUMIFS(DataRegularSeason20242025!$AA$3:$AA$1315,DataRegularSeason20242025!$B$3:$B$1315, "&lt;=" &amp; ET$1, DataRegularSeason20242025!$D$3:$D$1315, $A52)+SUMIFS(DataRegularSeason20242025!$AB$3:$AB$1315,DataRegularSeason20242025!$B$3:$B$1315, "&lt;=" &amp; ET$1, DataRegularSeason20242025!$E$3:$E$1315, $A52)</f>
        <v>55</v>
      </c>
      <c r="EU52">
        <f>SUMIFS(DataRegularSeason20242025!$AA$3:$AA$1315,DataRegularSeason20242025!$B$3:$B$1315, "&lt;=" &amp; EU$1, DataRegularSeason20242025!$D$3:$D$1315, $A52)+SUMIFS(DataRegularSeason20242025!$AB$3:$AB$1315,DataRegularSeason20242025!$B$3:$B$1315, "&lt;=" &amp; EU$1, DataRegularSeason20242025!$E$3:$E$1315, $A52)</f>
        <v>55</v>
      </c>
      <c r="EV52">
        <f>SUMIFS(DataRegularSeason20242025!$AA$3:$AA$1315,DataRegularSeason20242025!$B$3:$B$1315, "&lt;=" &amp; EV$1, DataRegularSeason20242025!$D$3:$D$1315, $A52)+SUMIFS(DataRegularSeason20242025!$AB$3:$AB$1315,DataRegularSeason20242025!$B$3:$B$1315, "&lt;=" &amp; EV$1, DataRegularSeason20242025!$E$3:$E$1315, $A52)</f>
        <v>55</v>
      </c>
      <c r="EW52">
        <f>SUMIFS(DataRegularSeason20242025!$AA$3:$AA$1315,DataRegularSeason20242025!$B$3:$B$1315, "&lt;=" &amp; EW$1, DataRegularSeason20242025!$D$3:$D$1315, $A52)+SUMIFS(DataRegularSeason20242025!$AB$3:$AB$1315,DataRegularSeason20242025!$B$3:$B$1315, "&lt;=" &amp; EW$1, DataRegularSeason20242025!$E$3:$E$1315, $A52)</f>
        <v>55</v>
      </c>
      <c r="EX52">
        <f>SUMIFS(DataRegularSeason20242025!$AA$3:$AA$1315,DataRegularSeason20242025!$B$3:$B$1315, "&lt;=" &amp; EX$1, DataRegularSeason20242025!$D$3:$D$1315, $A52)+SUMIFS(DataRegularSeason20242025!$AB$3:$AB$1315,DataRegularSeason20242025!$B$3:$B$1315, "&lt;=" &amp; EX$1, DataRegularSeason20242025!$E$3:$E$1315, $A52)</f>
        <v>55</v>
      </c>
      <c r="EY52">
        <f>SUMIFS(DataRegularSeason20242025!$AA$3:$AA$1315,DataRegularSeason20242025!$B$3:$B$1315, "&lt;=" &amp; EY$1, DataRegularSeason20242025!$D$3:$D$1315, $A52)+SUMIFS(DataRegularSeason20242025!$AB$3:$AB$1315,DataRegularSeason20242025!$B$3:$B$1315, "&lt;=" &amp; EY$1, DataRegularSeason20242025!$E$3:$E$1315, $A52)</f>
        <v>55</v>
      </c>
      <c r="EZ52">
        <f>SUMIFS(DataRegularSeason20242025!$AA$3:$AA$1315,DataRegularSeason20242025!$B$3:$B$1315, "&lt;=" &amp; EZ$1, DataRegularSeason20242025!$D$3:$D$1315, $A52)+SUMIFS(DataRegularSeason20242025!$AB$3:$AB$1315,DataRegularSeason20242025!$B$3:$B$1315, "&lt;=" &amp; EZ$1, DataRegularSeason20242025!$E$3:$E$1315, $A52)</f>
        <v>55</v>
      </c>
      <c r="FA52">
        <f>SUMIFS(DataRegularSeason20242025!$AA$3:$AA$1315,DataRegularSeason20242025!$B$3:$B$1315, "&lt;=" &amp; FA$1, DataRegularSeason20242025!$D$3:$D$1315, $A52)+SUMIFS(DataRegularSeason20242025!$AB$3:$AB$1315,DataRegularSeason20242025!$B$3:$B$1315, "&lt;=" &amp; FA$1, DataRegularSeason20242025!$E$3:$E$1315, $A52)</f>
        <v>55</v>
      </c>
      <c r="FB52">
        <f>SUMIFS(DataRegularSeason20242025!$AA$3:$AA$1315,DataRegularSeason20242025!$B$3:$B$1315, "&lt;=" &amp; FB$1, DataRegularSeason20242025!$D$3:$D$1315, $A52)+SUMIFS(DataRegularSeason20242025!$AB$3:$AB$1315,DataRegularSeason20242025!$B$3:$B$1315, "&lt;=" &amp; FB$1, DataRegularSeason20242025!$E$3:$E$1315, $A52)</f>
        <v>55</v>
      </c>
      <c r="FC52">
        <f>SUMIFS(DataRegularSeason20242025!$AA$3:$AA$1315,DataRegularSeason20242025!$B$3:$B$1315, "&lt;=" &amp; FC$1, DataRegularSeason20242025!$D$3:$D$1315, $A52)+SUMIFS(DataRegularSeason20242025!$AB$3:$AB$1315,DataRegularSeason20242025!$B$3:$B$1315, "&lt;=" &amp; FC$1, DataRegularSeason20242025!$E$3:$E$1315, $A52)</f>
        <v>55</v>
      </c>
      <c r="FD52">
        <f>SUMIFS(DataRegularSeason20242025!$AA$3:$AA$1315,DataRegularSeason20242025!$B$3:$B$1315, "&lt;=" &amp; FD$1, DataRegularSeason20242025!$D$3:$D$1315, $A52)+SUMIFS(DataRegularSeason20242025!$AB$3:$AB$1315,DataRegularSeason20242025!$B$3:$B$1315, "&lt;=" &amp; FD$1, DataRegularSeason20242025!$E$3:$E$1315, $A52)</f>
        <v>55</v>
      </c>
      <c r="FE52">
        <f>SUMIFS(DataRegularSeason20242025!$AA$3:$AA$1315,DataRegularSeason20242025!$B$3:$B$1315, "&lt;=" &amp; FE$1, DataRegularSeason20242025!$D$3:$D$1315, $A52)+SUMIFS(DataRegularSeason20242025!$AB$3:$AB$1315,DataRegularSeason20242025!$B$3:$B$1315, "&lt;=" &amp; FE$1, DataRegularSeason20242025!$E$3:$E$1315, $A52)</f>
        <v>55</v>
      </c>
      <c r="FF52">
        <f>SUMIFS(DataRegularSeason20242025!$AA$3:$AA$1315,DataRegularSeason20242025!$B$3:$B$1315, "&lt;=" &amp; FF$1, DataRegularSeason20242025!$D$3:$D$1315, $A52)+SUMIFS(DataRegularSeason20242025!$AB$3:$AB$1315,DataRegularSeason20242025!$B$3:$B$1315, "&lt;=" &amp; FF$1, DataRegularSeason20242025!$E$3:$E$1315, $A52)</f>
        <v>55</v>
      </c>
      <c r="FG52">
        <f>SUMIFS(DataRegularSeason20242025!$AA$3:$AA$1315,DataRegularSeason20242025!$B$3:$B$1315, "&lt;=" &amp; FG$1, DataRegularSeason20242025!$D$3:$D$1315, $A52)+SUMIFS(DataRegularSeason20242025!$AB$3:$AB$1315,DataRegularSeason20242025!$B$3:$B$1315, "&lt;=" &amp; FG$1, DataRegularSeason20242025!$E$3:$E$1315, $A52)</f>
        <v>55</v>
      </c>
      <c r="FH52">
        <f>SUMIFS(DataRegularSeason20242025!$AA$3:$AA$1315,DataRegularSeason20242025!$B$3:$B$1315, "&lt;=" &amp; FH$1, DataRegularSeason20242025!$D$3:$D$1315, $A52)+SUMIFS(DataRegularSeason20242025!$AB$3:$AB$1315,DataRegularSeason20242025!$B$3:$B$1315, "&lt;=" &amp; FH$1, DataRegularSeason20242025!$E$3:$E$1315, $A52)</f>
        <v>55</v>
      </c>
      <c r="FI52">
        <f>SUMIFS(DataRegularSeason20242025!$AA$3:$AA$1315,DataRegularSeason20242025!$B$3:$B$1315, "&lt;=" &amp; FI$1, DataRegularSeason20242025!$D$3:$D$1315, $A52)+SUMIFS(DataRegularSeason20242025!$AB$3:$AB$1315,DataRegularSeason20242025!$B$3:$B$1315, "&lt;=" &amp; FI$1, DataRegularSeason20242025!$E$3:$E$1315, $A52)</f>
        <v>55</v>
      </c>
      <c r="FJ52">
        <f>SUMIFS(DataRegularSeason20242025!$AA$3:$AA$1315,DataRegularSeason20242025!$B$3:$B$1315, "&lt;=" &amp; FJ$1, DataRegularSeason20242025!$D$3:$D$1315, $A52)+SUMIFS(DataRegularSeason20242025!$AB$3:$AB$1315,DataRegularSeason20242025!$B$3:$B$1315, "&lt;=" &amp; FJ$1, DataRegularSeason20242025!$E$3:$E$1315, $A52)</f>
        <v>55</v>
      </c>
      <c r="FK52">
        <f>SUMIFS(DataRegularSeason20242025!$AA$3:$AA$1315,DataRegularSeason20242025!$B$3:$B$1315, "&lt;=" &amp; FK$1, DataRegularSeason20242025!$D$3:$D$1315, $A52)+SUMIFS(DataRegularSeason20242025!$AB$3:$AB$1315,DataRegularSeason20242025!$B$3:$B$1315, "&lt;=" &amp; FK$1, DataRegularSeason20242025!$E$3:$E$1315, $A52)</f>
        <v>55</v>
      </c>
      <c r="FL52">
        <f>SUMIFS(DataRegularSeason20242025!$AA$3:$AA$1315,DataRegularSeason20242025!$B$3:$B$1315, "&lt;=" &amp; FL$1, DataRegularSeason20242025!$D$3:$D$1315, $A52)+SUMIFS(DataRegularSeason20242025!$AB$3:$AB$1315,DataRegularSeason20242025!$B$3:$B$1315, "&lt;=" &amp; FL$1, DataRegularSeason20242025!$E$3:$E$1315, $A52)</f>
        <v>55</v>
      </c>
      <c r="FM52">
        <f>SUMIFS(DataRegularSeason20242025!$AA$3:$AA$1315,DataRegularSeason20242025!$B$3:$B$1315, "&lt;=" &amp; FM$1, DataRegularSeason20242025!$D$3:$D$1315, $A52)+SUMIFS(DataRegularSeason20242025!$AB$3:$AB$1315,DataRegularSeason20242025!$B$3:$B$1315, "&lt;=" &amp; FM$1, DataRegularSeason20242025!$E$3:$E$1315, $A52)</f>
        <v>55</v>
      </c>
      <c r="FN52">
        <f>SUMIFS(DataRegularSeason20242025!$AA$3:$AA$1315,DataRegularSeason20242025!$B$3:$B$1315, "&lt;=" &amp; FN$1, DataRegularSeason20242025!$D$3:$D$1315, $A52)+SUMIFS(DataRegularSeason20242025!$AB$3:$AB$1315,DataRegularSeason20242025!$B$3:$B$1315, "&lt;=" &amp; FN$1, DataRegularSeason20242025!$E$3:$E$1315, $A52)</f>
        <v>55</v>
      </c>
      <c r="FO52">
        <f>SUMIFS(DataRegularSeason20242025!$AA$3:$AA$1315,DataRegularSeason20242025!$B$3:$B$1315, "&lt;=" &amp; FO$1, DataRegularSeason20242025!$D$3:$D$1315, $A52)+SUMIFS(DataRegularSeason20242025!$AB$3:$AB$1315,DataRegularSeason20242025!$B$3:$B$1315, "&lt;=" &amp; FO$1, DataRegularSeason20242025!$E$3:$E$1315, $A52)</f>
        <v>55</v>
      </c>
      <c r="FP52">
        <f>SUMIFS(DataRegularSeason20242025!$AA$3:$AA$1315,DataRegularSeason20242025!$B$3:$B$1315, "&lt;=" &amp; FP$1, DataRegularSeason20242025!$D$3:$D$1315, $A52)+SUMIFS(DataRegularSeason20242025!$AB$3:$AB$1315,DataRegularSeason20242025!$B$3:$B$1315, "&lt;=" &amp; FP$1, DataRegularSeason20242025!$E$3:$E$1315, $A52)</f>
        <v>55</v>
      </c>
      <c r="FQ52">
        <f>SUMIFS(DataRegularSeason20242025!$AA$3:$AA$1315,DataRegularSeason20242025!$B$3:$B$1315, "&lt;=" &amp; FQ$1, DataRegularSeason20242025!$D$3:$D$1315, $A52)+SUMIFS(DataRegularSeason20242025!$AB$3:$AB$1315,DataRegularSeason20242025!$B$3:$B$1315, "&lt;=" &amp; FQ$1, DataRegularSeason20242025!$E$3:$E$1315, $A52)</f>
        <v>55</v>
      </c>
      <c r="FR52">
        <f>SUMIFS(DataRegularSeason20242025!$AA$3:$AA$1315,DataRegularSeason20242025!$B$3:$B$1315, "&lt;=" &amp; FR$1, DataRegularSeason20242025!$D$3:$D$1315, $A52)+SUMIFS(DataRegularSeason20242025!$AB$3:$AB$1315,DataRegularSeason20242025!$B$3:$B$1315, "&lt;=" &amp; FR$1, DataRegularSeason20242025!$E$3:$E$1315, $A52)</f>
        <v>55</v>
      </c>
      <c r="FS52">
        <f>SUMIFS(DataRegularSeason20242025!$AA$3:$AA$1315,DataRegularSeason20242025!$B$3:$B$1315, "&lt;=" &amp; FS$1, DataRegularSeason20242025!$D$3:$D$1315, $A52)+SUMIFS(DataRegularSeason20242025!$AB$3:$AB$1315,DataRegularSeason20242025!$B$3:$B$1315, "&lt;=" &amp; FS$1, DataRegularSeason20242025!$E$3:$E$1315, $A52)</f>
        <v>55</v>
      </c>
      <c r="FT52">
        <f>SUMIFS(DataRegularSeason20242025!$AA$3:$AA$1315,DataRegularSeason20242025!$B$3:$B$1315, "&lt;=" &amp; FT$1, DataRegularSeason20242025!$D$3:$D$1315, $A52)+SUMIFS(DataRegularSeason20242025!$AB$3:$AB$1315,DataRegularSeason20242025!$B$3:$B$1315, "&lt;=" &amp; FT$1, DataRegularSeason20242025!$E$3:$E$1315, $A52)</f>
        <v>55</v>
      </c>
      <c r="FU52">
        <f>SUMIFS(DataRegularSeason20242025!$AA$3:$AA$1315,DataRegularSeason20242025!$B$3:$B$1315, "&lt;=" &amp; FU$1, DataRegularSeason20242025!$D$3:$D$1315, $A52)+SUMIFS(DataRegularSeason20242025!$AB$3:$AB$1315,DataRegularSeason20242025!$B$3:$B$1315, "&lt;=" &amp; FU$1, DataRegularSeason20242025!$E$3:$E$1315, $A52)</f>
        <v>55</v>
      </c>
      <c r="FV52">
        <f>SUMIFS(DataRegularSeason20242025!$AA$3:$AA$1315,DataRegularSeason20242025!$B$3:$B$1315, "&lt;=" &amp; FV$1, DataRegularSeason20242025!$D$3:$D$1315, $A52)+SUMIFS(DataRegularSeason20242025!$AB$3:$AB$1315,DataRegularSeason20242025!$B$3:$B$1315, "&lt;=" &amp; FV$1, DataRegularSeason20242025!$E$3:$E$1315, $A52)</f>
        <v>55</v>
      </c>
      <c r="FW52">
        <f>SUMIFS(DataRegularSeason20242025!$AA$3:$AA$1315,DataRegularSeason20242025!$B$3:$B$1315, "&lt;=" &amp; FW$1, DataRegularSeason20242025!$D$3:$D$1315, $A52)+SUMIFS(DataRegularSeason20242025!$AB$3:$AB$1315,DataRegularSeason20242025!$B$3:$B$1315, "&lt;=" &amp; FW$1, DataRegularSeason20242025!$E$3:$E$1315, $A52)</f>
        <v>55</v>
      </c>
      <c r="FX52">
        <f>SUMIFS(DataRegularSeason20242025!$AA$3:$AA$1315,DataRegularSeason20242025!$B$3:$B$1315, "&lt;=" &amp; FX$1, DataRegularSeason20242025!$D$3:$D$1315, $A52)+SUMIFS(DataRegularSeason20242025!$AB$3:$AB$1315,DataRegularSeason20242025!$B$3:$B$1315, "&lt;=" &amp; FX$1, DataRegularSeason20242025!$E$3:$E$1315, $A52)</f>
        <v>55</v>
      </c>
      <c r="FY52">
        <f>SUMIFS(DataRegularSeason20242025!$AA$3:$AA$1315,DataRegularSeason20242025!$B$3:$B$1315, "&lt;=" &amp; FY$1, DataRegularSeason20242025!$D$3:$D$1315, $A52)+SUMIFS(DataRegularSeason20242025!$AB$3:$AB$1315,DataRegularSeason20242025!$B$3:$B$1315, "&lt;=" &amp; FY$1, DataRegularSeason20242025!$E$3:$E$1315, $A52)</f>
        <v>55</v>
      </c>
      <c r="FZ52">
        <f>SUMIFS(DataRegularSeason20242025!$AA$3:$AA$1315,DataRegularSeason20242025!$B$3:$B$1315, "&lt;=" &amp; FZ$1, DataRegularSeason20242025!$D$3:$D$1315, $A52)+SUMIFS(DataRegularSeason20242025!$AB$3:$AB$1315,DataRegularSeason20242025!$B$3:$B$1315, "&lt;=" &amp; FZ$1, DataRegularSeason20242025!$E$3:$E$1315, $A52)</f>
        <v>55</v>
      </c>
      <c r="GA52">
        <f>SUMIFS(DataRegularSeason20242025!$AA$3:$AA$1315,DataRegularSeason20242025!$B$3:$B$1315, "&lt;=" &amp; GA$1, DataRegularSeason20242025!$D$3:$D$1315, $A52)+SUMIFS(DataRegularSeason20242025!$AB$3:$AB$1315,DataRegularSeason20242025!$B$3:$B$1315, "&lt;=" &amp; GA$1, DataRegularSeason20242025!$E$3:$E$1315, $A52)</f>
        <v>55</v>
      </c>
      <c r="GB52">
        <f>SUMIFS(DataRegularSeason20242025!$AA$3:$AA$1315,DataRegularSeason20242025!$B$3:$B$1315, "&lt;=" &amp; GB$1, DataRegularSeason20242025!$D$3:$D$1315, $A52)+SUMIFS(DataRegularSeason20242025!$AB$3:$AB$1315,DataRegularSeason20242025!$B$3:$B$1315, "&lt;=" &amp; GB$1, DataRegularSeason20242025!$E$3:$E$1315, $A52)</f>
        <v>55</v>
      </c>
      <c r="GC52">
        <f>SUMIFS(DataRegularSeason20242025!$AA$3:$AA$1315,DataRegularSeason20242025!$B$3:$B$1315, "&lt;=" &amp; GC$1, DataRegularSeason20242025!$D$3:$D$1315, $A52)+SUMIFS(DataRegularSeason20242025!$AB$3:$AB$1315,DataRegularSeason20242025!$B$3:$B$1315, "&lt;=" &amp; GC$1, DataRegularSeason20242025!$E$3:$E$1315, $A52)</f>
        <v>55</v>
      </c>
      <c r="GD52">
        <f>SUMIFS(DataRegularSeason20242025!$AA$3:$AA$1315,DataRegularSeason20242025!$B$3:$B$1315, "&lt;=" &amp; GD$1, DataRegularSeason20242025!$D$3:$D$1315, $A52)+SUMIFS(DataRegularSeason20242025!$AB$3:$AB$1315,DataRegularSeason20242025!$B$3:$B$1315, "&lt;=" &amp; GD$1, DataRegularSeason20242025!$E$3:$E$1315, $A52)</f>
        <v>55</v>
      </c>
      <c r="GE52">
        <f>SUMIFS(DataRegularSeason20242025!$AA$3:$AA$1315,DataRegularSeason20242025!$B$3:$B$1315, "&lt;=" &amp; GE$1, DataRegularSeason20242025!$D$3:$D$1315, $A52)+SUMIFS(DataRegularSeason20242025!$AB$3:$AB$1315,DataRegularSeason20242025!$B$3:$B$1315, "&lt;=" &amp; GE$1, DataRegularSeason20242025!$E$3:$E$1315, $A52)</f>
        <v>55</v>
      </c>
      <c r="GF52">
        <f>SUMIFS(DataRegularSeason20242025!$AA$3:$AA$1315,DataRegularSeason20242025!$B$3:$B$1315, "&lt;=" &amp; GF$1, DataRegularSeason20242025!$D$3:$D$1315, $A52)+SUMIFS(DataRegularSeason20242025!$AB$3:$AB$1315,DataRegularSeason20242025!$B$3:$B$1315, "&lt;=" &amp; GF$1, DataRegularSeason20242025!$E$3:$E$1315, $A52)</f>
        <v>55</v>
      </c>
      <c r="GG52">
        <f>SUMIFS(DataRegularSeason20242025!$AA$3:$AA$1315,DataRegularSeason20242025!$B$3:$B$1315, "&lt;=" &amp; GG$1, DataRegularSeason20242025!$D$3:$D$1315, $A52)+SUMIFS(DataRegularSeason20242025!$AB$3:$AB$1315,DataRegularSeason20242025!$B$3:$B$1315, "&lt;=" &amp; GG$1, DataRegularSeason20242025!$E$3:$E$1315, $A52)</f>
        <v>55</v>
      </c>
      <c r="GH52">
        <f>SUMIFS(DataRegularSeason20242025!$AA$3:$AA$1315,DataRegularSeason20242025!$B$3:$B$1315, "&lt;=" &amp; GH$1, DataRegularSeason20242025!$D$3:$D$1315, $A52)+SUMIFS(DataRegularSeason20242025!$AB$3:$AB$1315,DataRegularSeason20242025!$B$3:$B$1315, "&lt;=" &amp; GH$1, DataRegularSeason20242025!$E$3:$E$1315, $A52)</f>
        <v>55</v>
      </c>
      <c r="GI52">
        <f>SUMIFS(DataRegularSeason20242025!$AA$3:$AA$1315,DataRegularSeason20242025!$B$3:$B$1315, "&lt;=" &amp; GI$1, DataRegularSeason20242025!$D$3:$D$1315, $A52)+SUMIFS(DataRegularSeason20242025!$AB$3:$AB$1315,DataRegularSeason20242025!$B$3:$B$1315, "&lt;=" &amp; GI$1, DataRegularSeason20242025!$E$3:$E$1315, $A52)</f>
        <v>55</v>
      </c>
      <c r="GJ52">
        <f>SUMIFS(DataRegularSeason20242025!$AA$3:$AA$1315,DataRegularSeason20242025!$B$3:$B$1315, "&lt;=" &amp; GJ$1, DataRegularSeason20242025!$D$3:$D$1315, $A52)+SUMIFS(DataRegularSeason20242025!$AB$3:$AB$1315,DataRegularSeason20242025!$B$3:$B$1315, "&lt;=" &amp; GJ$1, DataRegularSeason20242025!$E$3:$E$1315, $A52)</f>
        <v>55</v>
      </c>
      <c r="GK52">
        <f>SUMIFS(DataRegularSeason20242025!$AA$3:$AA$1315,DataRegularSeason20242025!$B$3:$B$1315, "&lt;=" &amp; GK$1, DataRegularSeason20242025!$D$3:$D$1315, $A52)+SUMIFS(DataRegularSeason20242025!$AB$3:$AB$1315,DataRegularSeason20242025!$B$3:$B$1315, "&lt;=" &amp; GK$1, DataRegularSeason20242025!$E$3:$E$1315, $A52)</f>
        <v>55</v>
      </c>
      <c r="GL52">
        <f>SUMIFS(DataRegularSeason20242025!$AA$3:$AA$1315,DataRegularSeason20242025!$B$3:$B$1315, "&lt;=" &amp; GL$1, DataRegularSeason20242025!$D$3:$D$1315, $A52)+SUMIFS(DataRegularSeason20242025!$AB$3:$AB$1315,DataRegularSeason20242025!$B$3:$B$1315, "&lt;=" &amp; GL$1, DataRegularSeason20242025!$E$3:$E$1315, $A52)</f>
        <v>55</v>
      </c>
      <c r="GM52">
        <f>SUMIFS(DataRegularSeason20242025!$AA$3:$AA$1315,DataRegularSeason20242025!$B$3:$B$1315, "&lt;=" &amp; GM$1, DataRegularSeason20242025!$D$3:$D$1315, $A52)+SUMIFS(DataRegularSeason20242025!$AB$3:$AB$1315,DataRegularSeason20242025!$B$3:$B$1315, "&lt;=" &amp; GM$1, DataRegularSeason20242025!$E$3:$E$1315, $A52)</f>
        <v>55</v>
      </c>
      <c r="GN52">
        <f>SUMIFS(DataRegularSeason20242025!$AA$3:$AA$1315,DataRegularSeason20242025!$B$3:$B$1315, "&lt;=" &amp; GN$1, DataRegularSeason20242025!$D$3:$D$1315, $A52)+SUMIFS(DataRegularSeason20242025!$AB$3:$AB$1315,DataRegularSeason20242025!$B$3:$B$1315, "&lt;=" &amp; GN$1, DataRegularSeason20242025!$E$3:$E$1315, $A52)</f>
        <v>55</v>
      </c>
      <c r="GO52">
        <f>SUMIFS(DataRegularSeason20242025!$AA$3:$AA$1315,DataRegularSeason20242025!$B$3:$B$1315, "&lt;=" &amp; GO$1, DataRegularSeason20242025!$D$3:$D$1315, $A52)+SUMIFS(DataRegularSeason20242025!$AB$3:$AB$1315,DataRegularSeason20242025!$B$3:$B$1315, "&lt;=" &amp; GO$1, DataRegularSeason20242025!$E$3:$E$1315, $A52)</f>
        <v>55</v>
      </c>
      <c r="GP52">
        <f>SUMIFS(DataRegularSeason20242025!$AA$3:$AA$1315,DataRegularSeason20242025!$B$3:$B$1315, "&lt;=" &amp; GP$1, DataRegularSeason20242025!$D$3:$D$1315, $A52)+SUMIFS(DataRegularSeason20242025!$AB$3:$AB$1315,DataRegularSeason20242025!$B$3:$B$1315, "&lt;=" &amp; GP$1, DataRegularSeason20242025!$E$3:$E$1315, $A52)</f>
        <v>55</v>
      </c>
      <c r="GQ52">
        <f>SUMIFS(DataRegularSeason20242025!$AA$3:$AA$1315,DataRegularSeason20242025!$B$3:$B$1315, "&lt;=" &amp; GQ$1, DataRegularSeason20242025!$D$3:$D$1315, $A52)+SUMIFS(DataRegularSeason20242025!$AB$3:$AB$1315,DataRegularSeason20242025!$B$3:$B$1315, "&lt;=" &amp; GQ$1, DataRegularSeason20242025!$E$3:$E$1315, $A52)</f>
        <v>55</v>
      </c>
      <c r="GR52">
        <f>SUMIFS(DataRegularSeason20242025!$AA$3:$AA$1315,DataRegularSeason20242025!$B$3:$B$1315, "&lt;=" &amp; GR$1, DataRegularSeason20242025!$D$3:$D$1315, $A52)+SUMIFS(DataRegularSeason20242025!$AB$3:$AB$1315,DataRegularSeason20242025!$B$3:$B$1315, "&lt;=" &amp; GR$1, DataRegularSeason20242025!$E$3:$E$1315, $A52)</f>
        <v>55</v>
      </c>
      <c r="GS52">
        <f>SUMIFS(DataRegularSeason20242025!$AA$3:$AA$1315,DataRegularSeason20242025!$B$3:$B$1315, "&lt;=" &amp; GS$1, DataRegularSeason20242025!$D$3:$D$1315, $A52)+SUMIFS(DataRegularSeason20242025!$AB$3:$AB$1315,DataRegularSeason20242025!$B$3:$B$1315, "&lt;=" &amp; GS$1, DataRegularSeason20242025!$E$3:$E$1315, $A52)</f>
        <v>55</v>
      </c>
      <c r="GT52">
        <f>SUMIFS(DataRegularSeason20242025!$AA$3:$AA$1315,DataRegularSeason20242025!$B$3:$B$1315, "&lt;=" &amp; GT$1, DataRegularSeason20242025!$D$3:$D$1315, $A52)+SUMIFS(DataRegularSeason20242025!$AB$3:$AB$1315,DataRegularSeason20242025!$B$3:$B$1315, "&lt;=" &amp; GT$1, DataRegularSeason20242025!$E$3:$E$1315, $A52)</f>
        <v>55</v>
      </c>
      <c r="GU52">
        <f>SUMIFS(DataRegularSeason20242025!$AA$3:$AA$1315,DataRegularSeason20242025!$B$3:$B$1315, "&lt;=" &amp; GU$1, DataRegularSeason20242025!$D$3:$D$1315, $A52)+SUMIFS(DataRegularSeason20242025!$AB$3:$AB$1315,DataRegularSeason20242025!$B$3:$B$1315, "&lt;=" &amp; GU$1, DataRegularSeason20242025!$E$3:$E$1315, $A52)</f>
        <v>55</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52</v>
      </c>
      <c r="DY53">
        <f>SUMIFS(DataRegularSeason20242025!$AA$3:$AA$1315,DataRegularSeason20242025!$B$3:$B$1315, "&lt;=" &amp; DY$1, DataRegularSeason20242025!$D$3:$D$1315, $A53)+SUMIFS(DataRegularSeason20242025!$AB$3:$AB$1315,DataRegularSeason20242025!$B$3:$B$1315, "&lt;=" &amp; DY$1, DataRegularSeason20242025!$E$3:$E$1315, $A53)</f>
        <v>52</v>
      </c>
      <c r="DZ53">
        <f>SUMIFS(DataRegularSeason20242025!$AA$3:$AA$1315,DataRegularSeason20242025!$B$3:$B$1315, "&lt;=" &amp; DZ$1, DataRegularSeason20242025!$D$3:$D$1315, $A53)+SUMIFS(DataRegularSeason20242025!$AB$3:$AB$1315,DataRegularSeason20242025!$B$3:$B$1315, "&lt;=" &amp; DZ$1, DataRegularSeason20242025!$E$3:$E$1315, $A53)</f>
        <v>52</v>
      </c>
      <c r="EA53">
        <f>SUMIFS(DataRegularSeason20242025!$AA$3:$AA$1315,DataRegularSeason20242025!$B$3:$B$1315, "&lt;=" &amp; EA$1, DataRegularSeason20242025!$D$3:$D$1315, $A53)+SUMIFS(DataRegularSeason20242025!$AB$3:$AB$1315,DataRegularSeason20242025!$B$3:$B$1315, "&lt;=" &amp; EA$1, DataRegularSeason20242025!$E$3:$E$1315, $A53)</f>
        <v>52</v>
      </c>
      <c r="EB53">
        <f>SUMIFS(DataRegularSeason20242025!$AA$3:$AA$1315,DataRegularSeason20242025!$B$3:$B$1315, "&lt;=" &amp; EB$1, DataRegularSeason20242025!$D$3:$D$1315, $A53)+SUMIFS(DataRegularSeason20242025!$AB$3:$AB$1315,DataRegularSeason20242025!$B$3:$B$1315, "&lt;=" &amp; EB$1, DataRegularSeason20242025!$E$3:$E$1315, $A53)</f>
        <v>52</v>
      </c>
      <c r="EC53">
        <f>SUMIFS(DataRegularSeason20242025!$AA$3:$AA$1315,DataRegularSeason20242025!$B$3:$B$1315, "&lt;=" &amp; EC$1, DataRegularSeason20242025!$D$3:$D$1315, $A53)+SUMIFS(DataRegularSeason20242025!$AB$3:$AB$1315,DataRegularSeason20242025!$B$3:$B$1315, "&lt;=" &amp; EC$1, DataRegularSeason20242025!$E$3:$E$1315, $A53)</f>
        <v>52</v>
      </c>
      <c r="ED53">
        <f>SUMIFS(DataRegularSeason20242025!$AA$3:$AA$1315,DataRegularSeason20242025!$B$3:$B$1315, "&lt;=" &amp; ED$1, DataRegularSeason20242025!$D$3:$D$1315, $A53)+SUMIFS(DataRegularSeason20242025!$AB$3:$AB$1315,DataRegularSeason20242025!$B$3:$B$1315, "&lt;=" &amp; ED$1, DataRegularSeason20242025!$E$3:$E$1315, $A53)</f>
        <v>52</v>
      </c>
      <c r="EE53">
        <f>SUMIFS(DataRegularSeason20242025!$AA$3:$AA$1315,DataRegularSeason20242025!$B$3:$B$1315, "&lt;=" &amp; EE$1, DataRegularSeason20242025!$D$3:$D$1315, $A53)+SUMIFS(DataRegularSeason20242025!$AB$3:$AB$1315,DataRegularSeason20242025!$B$3:$B$1315, "&lt;=" &amp; EE$1, DataRegularSeason20242025!$E$3:$E$1315, $A53)</f>
        <v>52</v>
      </c>
      <c r="EF53">
        <f>SUMIFS(DataRegularSeason20242025!$AA$3:$AA$1315,DataRegularSeason20242025!$B$3:$B$1315, "&lt;=" &amp; EF$1, DataRegularSeason20242025!$D$3:$D$1315, $A53)+SUMIFS(DataRegularSeason20242025!$AB$3:$AB$1315,DataRegularSeason20242025!$B$3:$B$1315, "&lt;=" &amp; EF$1, DataRegularSeason20242025!$E$3:$E$1315, $A53)</f>
        <v>52</v>
      </c>
      <c r="EG53">
        <f>SUMIFS(DataRegularSeason20242025!$AA$3:$AA$1315,DataRegularSeason20242025!$B$3:$B$1315, "&lt;=" &amp; EG$1, DataRegularSeason20242025!$D$3:$D$1315, $A53)+SUMIFS(DataRegularSeason20242025!$AB$3:$AB$1315,DataRegularSeason20242025!$B$3:$B$1315, "&lt;=" &amp; EG$1, DataRegularSeason20242025!$E$3:$E$1315, $A53)</f>
        <v>52</v>
      </c>
      <c r="EH53">
        <f>SUMIFS(DataRegularSeason20242025!$AA$3:$AA$1315,DataRegularSeason20242025!$B$3:$B$1315, "&lt;=" &amp; EH$1, DataRegularSeason20242025!$D$3:$D$1315, $A53)+SUMIFS(DataRegularSeason20242025!$AB$3:$AB$1315,DataRegularSeason20242025!$B$3:$B$1315, "&lt;=" &amp; EH$1, DataRegularSeason20242025!$E$3:$E$1315, $A53)</f>
        <v>52</v>
      </c>
      <c r="EI53">
        <f>SUMIFS(DataRegularSeason20242025!$AA$3:$AA$1315,DataRegularSeason20242025!$B$3:$B$1315, "&lt;=" &amp; EI$1, DataRegularSeason20242025!$D$3:$D$1315, $A53)+SUMIFS(DataRegularSeason20242025!$AB$3:$AB$1315,DataRegularSeason20242025!$B$3:$B$1315, "&lt;=" &amp; EI$1, DataRegularSeason20242025!$E$3:$E$1315, $A53)</f>
        <v>52</v>
      </c>
      <c r="EJ53">
        <f>SUMIFS(DataRegularSeason20242025!$AA$3:$AA$1315,DataRegularSeason20242025!$B$3:$B$1315, "&lt;=" &amp; EJ$1, DataRegularSeason20242025!$D$3:$D$1315, $A53)+SUMIFS(DataRegularSeason20242025!$AB$3:$AB$1315,DataRegularSeason20242025!$B$3:$B$1315, "&lt;=" &amp; EJ$1, DataRegularSeason20242025!$E$3:$E$1315, $A53)</f>
        <v>52</v>
      </c>
      <c r="EK53">
        <f>SUMIFS(DataRegularSeason20242025!$AA$3:$AA$1315,DataRegularSeason20242025!$B$3:$B$1315, "&lt;=" &amp; EK$1, DataRegularSeason20242025!$D$3:$D$1315, $A53)+SUMIFS(DataRegularSeason20242025!$AB$3:$AB$1315,DataRegularSeason20242025!$B$3:$B$1315, "&lt;=" &amp; EK$1, DataRegularSeason20242025!$E$3:$E$1315, $A53)</f>
        <v>52</v>
      </c>
      <c r="EL53">
        <f>SUMIFS(DataRegularSeason20242025!$AA$3:$AA$1315,DataRegularSeason20242025!$B$3:$B$1315, "&lt;=" &amp; EL$1, DataRegularSeason20242025!$D$3:$D$1315, $A53)+SUMIFS(DataRegularSeason20242025!$AB$3:$AB$1315,DataRegularSeason20242025!$B$3:$B$1315, "&lt;=" &amp; EL$1, DataRegularSeason20242025!$E$3:$E$1315, $A53)</f>
        <v>52</v>
      </c>
      <c r="EM53">
        <f>SUMIFS(DataRegularSeason20242025!$AA$3:$AA$1315,DataRegularSeason20242025!$B$3:$B$1315, "&lt;=" &amp; EM$1, DataRegularSeason20242025!$D$3:$D$1315, $A53)+SUMIFS(DataRegularSeason20242025!$AB$3:$AB$1315,DataRegularSeason20242025!$B$3:$B$1315, "&lt;=" &amp; EM$1, DataRegularSeason20242025!$E$3:$E$1315, $A53)</f>
        <v>52</v>
      </c>
      <c r="EN53">
        <f>SUMIFS(DataRegularSeason20242025!$AA$3:$AA$1315,DataRegularSeason20242025!$B$3:$B$1315, "&lt;=" &amp; EN$1, DataRegularSeason20242025!$D$3:$D$1315, $A53)+SUMIFS(DataRegularSeason20242025!$AB$3:$AB$1315,DataRegularSeason20242025!$B$3:$B$1315, "&lt;=" &amp; EN$1, DataRegularSeason20242025!$E$3:$E$1315, $A53)</f>
        <v>52</v>
      </c>
      <c r="EO53">
        <f>SUMIFS(DataRegularSeason20242025!$AA$3:$AA$1315,DataRegularSeason20242025!$B$3:$B$1315, "&lt;=" &amp; EO$1, DataRegularSeason20242025!$D$3:$D$1315, $A53)+SUMIFS(DataRegularSeason20242025!$AB$3:$AB$1315,DataRegularSeason20242025!$B$3:$B$1315, "&lt;=" &amp; EO$1, DataRegularSeason20242025!$E$3:$E$1315, $A53)</f>
        <v>52</v>
      </c>
      <c r="EP53">
        <f>SUMIFS(DataRegularSeason20242025!$AA$3:$AA$1315,DataRegularSeason20242025!$B$3:$B$1315, "&lt;=" &amp; EP$1, DataRegularSeason20242025!$D$3:$D$1315, $A53)+SUMIFS(DataRegularSeason20242025!$AB$3:$AB$1315,DataRegularSeason20242025!$B$3:$B$1315, "&lt;=" &amp; EP$1, DataRegularSeason20242025!$E$3:$E$1315, $A53)</f>
        <v>52</v>
      </c>
      <c r="EQ53">
        <f>SUMIFS(DataRegularSeason20242025!$AA$3:$AA$1315,DataRegularSeason20242025!$B$3:$B$1315, "&lt;=" &amp; EQ$1, DataRegularSeason20242025!$D$3:$D$1315, $A53)+SUMIFS(DataRegularSeason20242025!$AB$3:$AB$1315,DataRegularSeason20242025!$B$3:$B$1315, "&lt;=" &amp; EQ$1, DataRegularSeason20242025!$E$3:$E$1315, $A53)</f>
        <v>52</v>
      </c>
      <c r="ER53">
        <f>SUMIFS(DataRegularSeason20242025!$AA$3:$AA$1315,DataRegularSeason20242025!$B$3:$B$1315, "&lt;=" &amp; ER$1, DataRegularSeason20242025!$D$3:$D$1315, $A53)+SUMIFS(DataRegularSeason20242025!$AB$3:$AB$1315,DataRegularSeason20242025!$B$3:$B$1315, "&lt;=" &amp; ER$1, DataRegularSeason20242025!$E$3:$E$1315, $A53)</f>
        <v>52</v>
      </c>
      <c r="ES53">
        <f>SUMIFS(DataRegularSeason20242025!$AA$3:$AA$1315,DataRegularSeason20242025!$B$3:$B$1315, "&lt;=" &amp; ES$1, DataRegularSeason20242025!$D$3:$D$1315, $A53)+SUMIFS(DataRegularSeason20242025!$AB$3:$AB$1315,DataRegularSeason20242025!$B$3:$B$1315, "&lt;=" &amp; ES$1, DataRegularSeason20242025!$E$3:$E$1315, $A53)</f>
        <v>52</v>
      </c>
      <c r="ET53">
        <f>SUMIFS(DataRegularSeason20242025!$AA$3:$AA$1315,DataRegularSeason20242025!$B$3:$B$1315, "&lt;=" &amp; ET$1, DataRegularSeason20242025!$D$3:$D$1315, $A53)+SUMIFS(DataRegularSeason20242025!$AB$3:$AB$1315,DataRegularSeason20242025!$B$3:$B$1315, "&lt;=" &amp; ET$1, DataRegularSeason20242025!$E$3:$E$1315, $A53)</f>
        <v>52</v>
      </c>
      <c r="EU53">
        <f>SUMIFS(DataRegularSeason20242025!$AA$3:$AA$1315,DataRegularSeason20242025!$B$3:$B$1315, "&lt;=" &amp; EU$1, DataRegularSeason20242025!$D$3:$D$1315, $A53)+SUMIFS(DataRegularSeason20242025!$AB$3:$AB$1315,DataRegularSeason20242025!$B$3:$B$1315, "&lt;=" &amp; EU$1, DataRegularSeason20242025!$E$3:$E$1315, $A53)</f>
        <v>52</v>
      </c>
      <c r="EV53">
        <f>SUMIFS(DataRegularSeason20242025!$AA$3:$AA$1315,DataRegularSeason20242025!$B$3:$B$1315, "&lt;=" &amp; EV$1, DataRegularSeason20242025!$D$3:$D$1315, $A53)+SUMIFS(DataRegularSeason20242025!$AB$3:$AB$1315,DataRegularSeason20242025!$B$3:$B$1315, "&lt;=" &amp; EV$1, DataRegularSeason20242025!$E$3:$E$1315, $A53)</f>
        <v>52</v>
      </c>
      <c r="EW53">
        <f>SUMIFS(DataRegularSeason20242025!$AA$3:$AA$1315,DataRegularSeason20242025!$B$3:$B$1315, "&lt;=" &amp; EW$1, DataRegularSeason20242025!$D$3:$D$1315, $A53)+SUMIFS(DataRegularSeason20242025!$AB$3:$AB$1315,DataRegularSeason20242025!$B$3:$B$1315, "&lt;=" &amp; EW$1, DataRegularSeason20242025!$E$3:$E$1315, $A53)</f>
        <v>52</v>
      </c>
      <c r="EX53">
        <f>SUMIFS(DataRegularSeason20242025!$AA$3:$AA$1315,DataRegularSeason20242025!$B$3:$B$1315, "&lt;=" &amp; EX$1, DataRegularSeason20242025!$D$3:$D$1315, $A53)+SUMIFS(DataRegularSeason20242025!$AB$3:$AB$1315,DataRegularSeason20242025!$B$3:$B$1315, "&lt;=" &amp; EX$1, DataRegularSeason20242025!$E$3:$E$1315, $A53)</f>
        <v>52</v>
      </c>
      <c r="EY53">
        <f>SUMIFS(DataRegularSeason20242025!$AA$3:$AA$1315,DataRegularSeason20242025!$B$3:$B$1315, "&lt;=" &amp; EY$1, DataRegularSeason20242025!$D$3:$D$1315, $A53)+SUMIFS(DataRegularSeason20242025!$AB$3:$AB$1315,DataRegularSeason20242025!$B$3:$B$1315, "&lt;=" &amp; EY$1, DataRegularSeason20242025!$E$3:$E$1315, $A53)</f>
        <v>52</v>
      </c>
      <c r="EZ53">
        <f>SUMIFS(DataRegularSeason20242025!$AA$3:$AA$1315,DataRegularSeason20242025!$B$3:$B$1315, "&lt;=" &amp; EZ$1, DataRegularSeason20242025!$D$3:$D$1315, $A53)+SUMIFS(DataRegularSeason20242025!$AB$3:$AB$1315,DataRegularSeason20242025!$B$3:$B$1315, "&lt;=" &amp; EZ$1, DataRegularSeason20242025!$E$3:$E$1315, $A53)</f>
        <v>52</v>
      </c>
      <c r="FA53">
        <f>SUMIFS(DataRegularSeason20242025!$AA$3:$AA$1315,DataRegularSeason20242025!$B$3:$B$1315, "&lt;=" &amp; FA$1, DataRegularSeason20242025!$D$3:$D$1315, $A53)+SUMIFS(DataRegularSeason20242025!$AB$3:$AB$1315,DataRegularSeason20242025!$B$3:$B$1315, "&lt;=" &amp; FA$1, DataRegularSeason20242025!$E$3:$E$1315, $A53)</f>
        <v>52</v>
      </c>
      <c r="FB53">
        <f>SUMIFS(DataRegularSeason20242025!$AA$3:$AA$1315,DataRegularSeason20242025!$B$3:$B$1315, "&lt;=" &amp; FB$1, DataRegularSeason20242025!$D$3:$D$1315, $A53)+SUMIFS(DataRegularSeason20242025!$AB$3:$AB$1315,DataRegularSeason20242025!$B$3:$B$1315, "&lt;=" &amp; FB$1, DataRegularSeason20242025!$E$3:$E$1315, $A53)</f>
        <v>52</v>
      </c>
      <c r="FC53">
        <f>SUMIFS(DataRegularSeason20242025!$AA$3:$AA$1315,DataRegularSeason20242025!$B$3:$B$1315, "&lt;=" &amp; FC$1, DataRegularSeason20242025!$D$3:$D$1315, $A53)+SUMIFS(DataRegularSeason20242025!$AB$3:$AB$1315,DataRegularSeason20242025!$B$3:$B$1315, "&lt;=" &amp; FC$1, DataRegularSeason20242025!$E$3:$E$1315, $A53)</f>
        <v>52</v>
      </c>
      <c r="FD53">
        <f>SUMIFS(DataRegularSeason20242025!$AA$3:$AA$1315,DataRegularSeason20242025!$B$3:$B$1315, "&lt;=" &amp; FD$1, DataRegularSeason20242025!$D$3:$D$1315, $A53)+SUMIFS(DataRegularSeason20242025!$AB$3:$AB$1315,DataRegularSeason20242025!$B$3:$B$1315, "&lt;=" &amp; FD$1, DataRegularSeason20242025!$E$3:$E$1315, $A53)</f>
        <v>52</v>
      </c>
      <c r="FE53">
        <f>SUMIFS(DataRegularSeason20242025!$AA$3:$AA$1315,DataRegularSeason20242025!$B$3:$B$1315, "&lt;=" &amp; FE$1, DataRegularSeason20242025!$D$3:$D$1315, $A53)+SUMIFS(DataRegularSeason20242025!$AB$3:$AB$1315,DataRegularSeason20242025!$B$3:$B$1315, "&lt;=" &amp; FE$1, DataRegularSeason20242025!$E$3:$E$1315, $A53)</f>
        <v>52</v>
      </c>
      <c r="FF53">
        <f>SUMIFS(DataRegularSeason20242025!$AA$3:$AA$1315,DataRegularSeason20242025!$B$3:$B$1315, "&lt;=" &amp; FF$1, DataRegularSeason20242025!$D$3:$D$1315, $A53)+SUMIFS(DataRegularSeason20242025!$AB$3:$AB$1315,DataRegularSeason20242025!$B$3:$B$1315, "&lt;=" &amp; FF$1, DataRegularSeason20242025!$E$3:$E$1315, $A53)</f>
        <v>52</v>
      </c>
      <c r="FG53">
        <f>SUMIFS(DataRegularSeason20242025!$AA$3:$AA$1315,DataRegularSeason20242025!$B$3:$B$1315, "&lt;=" &amp; FG$1, DataRegularSeason20242025!$D$3:$D$1315, $A53)+SUMIFS(DataRegularSeason20242025!$AB$3:$AB$1315,DataRegularSeason20242025!$B$3:$B$1315, "&lt;=" &amp; FG$1, DataRegularSeason20242025!$E$3:$E$1315, $A53)</f>
        <v>52</v>
      </c>
      <c r="FH53">
        <f>SUMIFS(DataRegularSeason20242025!$AA$3:$AA$1315,DataRegularSeason20242025!$B$3:$B$1315, "&lt;=" &amp; FH$1, DataRegularSeason20242025!$D$3:$D$1315, $A53)+SUMIFS(DataRegularSeason20242025!$AB$3:$AB$1315,DataRegularSeason20242025!$B$3:$B$1315, "&lt;=" &amp; FH$1, DataRegularSeason20242025!$E$3:$E$1315, $A53)</f>
        <v>52</v>
      </c>
      <c r="FI53">
        <f>SUMIFS(DataRegularSeason20242025!$AA$3:$AA$1315,DataRegularSeason20242025!$B$3:$B$1315, "&lt;=" &amp; FI$1, DataRegularSeason20242025!$D$3:$D$1315, $A53)+SUMIFS(DataRegularSeason20242025!$AB$3:$AB$1315,DataRegularSeason20242025!$B$3:$B$1315, "&lt;=" &amp; FI$1, DataRegularSeason20242025!$E$3:$E$1315, $A53)</f>
        <v>52</v>
      </c>
      <c r="FJ53">
        <f>SUMIFS(DataRegularSeason20242025!$AA$3:$AA$1315,DataRegularSeason20242025!$B$3:$B$1315, "&lt;=" &amp; FJ$1, DataRegularSeason20242025!$D$3:$D$1315, $A53)+SUMIFS(DataRegularSeason20242025!$AB$3:$AB$1315,DataRegularSeason20242025!$B$3:$B$1315, "&lt;=" &amp; FJ$1, DataRegularSeason20242025!$E$3:$E$1315, $A53)</f>
        <v>52</v>
      </c>
      <c r="FK53">
        <f>SUMIFS(DataRegularSeason20242025!$AA$3:$AA$1315,DataRegularSeason20242025!$B$3:$B$1315, "&lt;=" &amp; FK$1, DataRegularSeason20242025!$D$3:$D$1315, $A53)+SUMIFS(DataRegularSeason20242025!$AB$3:$AB$1315,DataRegularSeason20242025!$B$3:$B$1315, "&lt;=" &amp; FK$1, DataRegularSeason20242025!$E$3:$E$1315, $A53)</f>
        <v>52</v>
      </c>
      <c r="FL53">
        <f>SUMIFS(DataRegularSeason20242025!$AA$3:$AA$1315,DataRegularSeason20242025!$B$3:$B$1315, "&lt;=" &amp; FL$1, DataRegularSeason20242025!$D$3:$D$1315, $A53)+SUMIFS(DataRegularSeason20242025!$AB$3:$AB$1315,DataRegularSeason20242025!$B$3:$B$1315, "&lt;=" &amp; FL$1, DataRegularSeason20242025!$E$3:$E$1315, $A53)</f>
        <v>52</v>
      </c>
      <c r="FM53">
        <f>SUMIFS(DataRegularSeason20242025!$AA$3:$AA$1315,DataRegularSeason20242025!$B$3:$B$1315, "&lt;=" &amp; FM$1, DataRegularSeason20242025!$D$3:$D$1315, $A53)+SUMIFS(DataRegularSeason20242025!$AB$3:$AB$1315,DataRegularSeason20242025!$B$3:$B$1315, "&lt;=" &amp; FM$1, DataRegularSeason20242025!$E$3:$E$1315, $A53)</f>
        <v>52</v>
      </c>
      <c r="FN53">
        <f>SUMIFS(DataRegularSeason20242025!$AA$3:$AA$1315,DataRegularSeason20242025!$B$3:$B$1315, "&lt;=" &amp; FN$1, DataRegularSeason20242025!$D$3:$D$1315, $A53)+SUMIFS(DataRegularSeason20242025!$AB$3:$AB$1315,DataRegularSeason20242025!$B$3:$B$1315, "&lt;=" &amp; FN$1, DataRegularSeason20242025!$E$3:$E$1315, $A53)</f>
        <v>52</v>
      </c>
      <c r="FO53">
        <f>SUMIFS(DataRegularSeason20242025!$AA$3:$AA$1315,DataRegularSeason20242025!$B$3:$B$1315, "&lt;=" &amp; FO$1, DataRegularSeason20242025!$D$3:$D$1315, $A53)+SUMIFS(DataRegularSeason20242025!$AB$3:$AB$1315,DataRegularSeason20242025!$B$3:$B$1315, "&lt;=" &amp; FO$1, DataRegularSeason20242025!$E$3:$E$1315, $A53)</f>
        <v>52</v>
      </c>
      <c r="FP53">
        <f>SUMIFS(DataRegularSeason20242025!$AA$3:$AA$1315,DataRegularSeason20242025!$B$3:$B$1315, "&lt;=" &amp; FP$1, DataRegularSeason20242025!$D$3:$D$1315, $A53)+SUMIFS(DataRegularSeason20242025!$AB$3:$AB$1315,DataRegularSeason20242025!$B$3:$B$1315, "&lt;=" &amp; FP$1, DataRegularSeason20242025!$E$3:$E$1315, $A53)</f>
        <v>52</v>
      </c>
      <c r="FQ53">
        <f>SUMIFS(DataRegularSeason20242025!$AA$3:$AA$1315,DataRegularSeason20242025!$B$3:$B$1315, "&lt;=" &amp; FQ$1, DataRegularSeason20242025!$D$3:$D$1315, $A53)+SUMIFS(DataRegularSeason20242025!$AB$3:$AB$1315,DataRegularSeason20242025!$B$3:$B$1315, "&lt;=" &amp; FQ$1, DataRegularSeason20242025!$E$3:$E$1315, $A53)</f>
        <v>52</v>
      </c>
      <c r="FR53">
        <f>SUMIFS(DataRegularSeason20242025!$AA$3:$AA$1315,DataRegularSeason20242025!$B$3:$B$1315, "&lt;=" &amp; FR$1, DataRegularSeason20242025!$D$3:$D$1315, $A53)+SUMIFS(DataRegularSeason20242025!$AB$3:$AB$1315,DataRegularSeason20242025!$B$3:$B$1315, "&lt;=" &amp; FR$1, DataRegularSeason20242025!$E$3:$E$1315, $A53)</f>
        <v>52</v>
      </c>
      <c r="FS53">
        <f>SUMIFS(DataRegularSeason20242025!$AA$3:$AA$1315,DataRegularSeason20242025!$B$3:$B$1315, "&lt;=" &amp; FS$1, DataRegularSeason20242025!$D$3:$D$1315, $A53)+SUMIFS(DataRegularSeason20242025!$AB$3:$AB$1315,DataRegularSeason20242025!$B$3:$B$1315, "&lt;=" &amp; FS$1, DataRegularSeason20242025!$E$3:$E$1315, $A53)</f>
        <v>52</v>
      </c>
      <c r="FT53">
        <f>SUMIFS(DataRegularSeason20242025!$AA$3:$AA$1315,DataRegularSeason20242025!$B$3:$B$1315, "&lt;=" &amp; FT$1, DataRegularSeason20242025!$D$3:$D$1315, $A53)+SUMIFS(DataRegularSeason20242025!$AB$3:$AB$1315,DataRegularSeason20242025!$B$3:$B$1315, "&lt;=" &amp; FT$1, DataRegularSeason20242025!$E$3:$E$1315, $A53)</f>
        <v>52</v>
      </c>
      <c r="FU53">
        <f>SUMIFS(DataRegularSeason20242025!$AA$3:$AA$1315,DataRegularSeason20242025!$B$3:$B$1315, "&lt;=" &amp; FU$1, DataRegularSeason20242025!$D$3:$D$1315, $A53)+SUMIFS(DataRegularSeason20242025!$AB$3:$AB$1315,DataRegularSeason20242025!$B$3:$B$1315, "&lt;=" &amp; FU$1, DataRegularSeason20242025!$E$3:$E$1315, $A53)</f>
        <v>52</v>
      </c>
      <c r="FV53">
        <f>SUMIFS(DataRegularSeason20242025!$AA$3:$AA$1315,DataRegularSeason20242025!$B$3:$B$1315, "&lt;=" &amp; FV$1, DataRegularSeason20242025!$D$3:$D$1315, $A53)+SUMIFS(DataRegularSeason20242025!$AB$3:$AB$1315,DataRegularSeason20242025!$B$3:$B$1315, "&lt;=" &amp; FV$1, DataRegularSeason20242025!$E$3:$E$1315, $A53)</f>
        <v>52</v>
      </c>
      <c r="FW53">
        <f>SUMIFS(DataRegularSeason20242025!$AA$3:$AA$1315,DataRegularSeason20242025!$B$3:$B$1315, "&lt;=" &amp; FW$1, DataRegularSeason20242025!$D$3:$D$1315, $A53)+SUMIFS(DataRegularSeason20242025!$AB$3:$AB$1315,DataRegularSeason20242025!$B$3:$B$1315, "&lt;=" &amp; FW$1, DataRegularSeason20242025!$E$3:$E$1315, $A53)</f>
        <v>52</v>
      </c>
      <c r="FX53">
        <f>SUMIFS(DataRegularSeason20242025!$AA$3:$AA$1315,DataRegularSeason20242025!$B$3:$B$1315, "&lt;=" &amp; FX$1, DataRegularSeason20242025!$D$3:$D$1315, $A53)+SUMIFS(DataRegularSeason20242025!$AB$3:$AB$1315,DataRegularSeason20242025!$B$3:$B$1315, "&lt;=" &amp; FX$1, DataRegularSeason20242025!$E$3:$E$1315, $A53)</f>
        <v>52</v>
      </c>
      <c r="FY53">
        <f>SUMIFS(DataRegularSeason20242025!$AA$3:$AA$1315,DataRegularSeason20242025!$B$3:$B$1315, "&lt;=" &amp; FY$1, DataRegularSeason20242025!$D$3:$D$1315, $A53)+SUMIFS(DataRegularSeason20242025!$AB$3:$AB$1315,DataRegularSeason20242025!$B$3:$B$1315, "&lt;=" &amp; FY$1, DataRegularSeason20242025!$E$3:$E$1315, $A53)</f>
        <v>52</v>
      </c>
      <c r="FZ53">
        <f>SUMIFS(DataRegularSeason20242025!$AA$3:$AA$1315,DataRegularSeason20242025!$B$3:$B$1315, "&lt;=" &amp; FZ$1, DataRegularSeason20242025!$D$3:$D$1315, $A53)+SUMIFS(DataRegularSeason20242025!$AB$3:$AB$1315,DataRegularSeason20242025!$B$3:$B$1315, "&lt;=" &amp; FZ$1, DataRegularSeason20242025!$E$3:$E$1315, $A53)</f>
        <v>52</v>
      </c>
      <c r="GA53">
        <f>SUMIFS(DataRegularSeason20242025!$AA$3:$AA$1315,DataRegularSeason20242025!$B$3:$B$1315, "&lt;=" &amp; GA$1, DataRegularSeason20242025!$D$3:$D$1315, $A53)+SUMIFS(DataRegularSeason20242025!$AB$3:$AB$1315,DataRegularSeason20242025!$B$3:$B$1315, "&lt;=" &amp; GA$1, DataRegularSeason20242025!$E$3:$E$1315, $A53)</f>
        <v>52</v>
      </c>
      <c r="GB53">
        <f>SUMIFS(DataRegularSeason20242025!$AA$3:$AA$1315,DataRegularSeason20242025!$B$3:$B$1315, "&lt;=" &amp; GB$1, DataRegularSeason20242025!$D$3:$D$1315, $A53)+SUMIFS(DataRegularSeason20242025!$AB$3:$AB$1315,DataRegularSeason20242025!$B$3:$B$1315, "&lt;=" &amp; GB$1, DataRegularSeason20242025!$E$3:$E$1315, $A53)</f>
        <v>52</v>
      </c>
      <c r="GC53">
        <f>SUMIFS(DataRegularSeason20242025!$AA$3:$AA$1315,DataRegularSeason20242025!$B$3:$B$1315, "&lt;=" &amp; GC$1, DataRegularSeason20242025!$D$3:$D$1315, $A53)+SUMIFS(DataRegularSeason20242025!$AB$3:$AB$1315,DataRegularSeason20242025!$B$3:$B$1315, "&lt;=" &amp; GC$1, DataRegularSeason20242025!$E$3:$E$1315, $A53)</f>
        <v>52</v>
      </c>
      <c r="GD53">
        <f>SUMIFS(DataRegularSeason20242025!$AA$3:$AA$1315,DataRegularSeason20242025!$B$3:$B$1315, "&lt;=" &amp; GD$1, DataRegularSeason20242025!$D$3:$D$1315, $A53)+SUMIFS(DataRegularSeason20242025!$AB$3:$AB$1315,DataRegularSeason20242025!$B$3:$B$1315, "&lt;=" &amp; GD$1, DataRegularSeason20242025!$E$3:$E$1315, $A53)</f>
        <v>52</v>
      </c>
      <c r="GE53">
        <f>SUMIFS(DataRegularSeason20242025!$AA$3:$AA$1315,DataRegularSeason20242025!$B$3:$B$1315, "&lt;=" &amp; GE$1, DataRegularSeason20242025!$D$3:$D$1315, $A53)+SUMIFS(DataRegularSeason20242025!$AB$3:$AB$1315,DataRegularSeason20242025!$B$3:$B$1315, "&lt;=" &amp; GE$1, DataRegularSeason20242025!$E$3:$E$1315, $A53)</f>
        <v>52</v>
      </c>
      <c r="GF53">
        <f>SUMIFS(DataRegularSeason20242025!$AA$3:$AA$1315,DataRegularSeason20242025!$B$3:$B$1315, "&lt;=" &amp; GF$1, DataRegularSeason20242025!$D$3:$D$1315, $A53)+SUMIFS(DataRegularSeason20242025!$AB$3:$AB$1315,DataRegularSeason20242025!$B$3:$B$1315, "&lt;=" &amp; GF$1, DataRegularSeason20242025!$E$3:$E$1315, $A53)</f>
        <v>52</v>
      </c>
      <c r="GG53">
        <f>SUMIFS(DataRegularSeason20242025!$AA$3:$AA$1315,DataRegularSeason20242025!$B$3:$B$1315, "&lt;=" &amp; GG$1, DataRegularSeason20242025!$D$3:$D$1315, $A53)+SUMIFS(DataRegularSeason20242025!$AB$3:$AB$1315,DataRegularSeason20242025!$B$3:$B$1315, "&lt;=" &amp; GG$1, DataRegularSeason20242025!$E$3:$E$1315, $A53)</f>
        <v>52</v>
      </c>
      <c r="GH53">
        <f>SUMIFS(DataRegularSeason20242025!$AA$3:$AA$1315,DataRegularSeason20242025!$B$3:$B$1315, "&lt;=" &amp; GH$1, DataRegularSeason20242025!$D$3:$D$1315, $A53)+SUMIFS(DataRegularSeason20242025!$AB$3:$AB$1315,DataRegularSeason20242025!$B$3:$B$1315, "&lt;=" &amp; GH$1, DataRegularSeason20242025!$E$3:$E$1315, $A53)</f>
        <v>52</v>
      </c>
      <c r="GI53">
        <f>SUMIFS(DataRegularSeason20242025!$AA$3:$AA$1315,DataRegularSeason20242025!$B$3:$B$1315, "&lt;=" &amp; GI$1, DataRegularSeason20242025!$D$3:$D$1315, $A53)+SUMIFS(DataRegularSeason20242025!$AB$3:$AB$1315,DataRegularSeason20242025!$B$3:$B$1315, "&lt;=" &amp; GI$1, DataRegularSeason20242025!$E$3:$E$1315, $A53)</f>
        <v>52</v>
      </c>
      <c r="GJ53">
        <f>SUMIFS(DataRegularSeason20242025!$AA$3:$AA$1315,DataRegularSeason20242025!$B$3:$B$1315, "&lt;=" &amp; GJ$1, DataRegularSeason20242025!$D$3:$D$1315, $A53)+SUMIFS(DataRegularSeason20242025!$AB$3:$AB$1315,DataRegularSeason20242025!$B$3:$B$1315, "&lt;=" &amp; GJ$1, DataRegularSeason20242025!$E$3:$E$1315, $A53)</f>
        <v>52</v>
      </c>
      <c r="GK53">
        <f>SUMIFS(DataRegularSeason20242025!$AA$3:$AA$1315,DataRegularSeason20242025!$B$3:$B$1315, "&lt;=" &amp; GK$1, DataRegularSeason20242025!$D$3:$D$1315, $A53)+SUMIFS(DataRegularSeason20242025!$AB$3:$AB$1315,DataRegularSeason20242025!$B$3:$B$1315, "&lt;=" &amp; GK$1, DataRegularSeason20242025!$E$3:$E$1315, $A53)</f>
        <v>52</v>
      </c>
      <c r="GL53">
        <f>SUMIFS(DataRegularSeason20242025!$AA$3:$AA$1315,DataRegularSeason20242025!$B$3:$B$1315, "&lt;=" &amp; GL$1, DataRegularSeason20242025!$D$3:$D$1315, $A53)+SUMIFS(DataRegularSeason20242025!$AB$3:$AB$1315,DataRegularSeason20242025!$B$3:$B$1315, "&lt;=" &amp; GL$1, DataRegularSeason20242025!$E$3:$E$1315, $A53)</f>
        <v>52</v>
      </c>
      <c r="GM53">
        <f>SUMIFS(DataRegularSeason20242025!$AA$3:$AA$1315,DataRegularSeason20242025!$B$3:$B$1315, "&lt;=" &amp; GM$1, DataRegularSeason20242025!$D$3:$D$1315, $A53)+SUMIFS(DataRegularSeason20242025!$AB$3:$AB$1315,DataRegularSeason20242025!$B$3:$B$1315, "&lt;=" &amp; GM$1, DataRegularSeason20242025!$E$3:$E$1315, $A53)</f>
        <v>52</v>
      </c>
      <c r="GN53">
        <f>SUMIFS(DataRegularSeason20242025!$AA$3:$AA$1315,DataRegularSeason20242025!$B$3:$B$1315, "&lt;=" &amp; GN$1, DataRegularSeason20242025!$D$3:$D$1315, $A53)+SUMIFS(DataRegularSeason20242025!$AB$3:$AB$1315,DataRegularSeason20242025!$B$3:$B$1315, "&lt;=" &amp; GN$1, DataRegularSeason20242025!$E$3:$E$1315, $A53)</f>
        <v>52</v>
      </c>
      <c r="GO53">
        <f>SUMIFS(DataRegularSeason20242025!$AA$3:$AA$1315,DataRegularSeason20242025!$B$3:$B$1315, "&lt;=" &amp; GO$1, DataRegularSeason20242025!$D$3:$D$1315, $A53)+SUMIFS(DataRegularSeason20242025!$AB$3:$AB$1315,DataRegularSeason20242025!$B$3:$B$1315, "&lt;=" &amp; GO$1, DataRegularSeason20242025!$E$3:$E$1315, $A53)</f>
        <v>52</v>
      </c>
      <c r="GP53">
        <f>SUMIFS(DataRegularSeason20242025!$AA$3:$AA$1315,DataRegularSeason20242025!$B$3:$B$1315, "&lt;=" &amp; GP$1, DataRegularSeason20242025!$D$3:$D$1315, $A53)+SUMIFS(DataRegularSeason20242025!$AB$3:$AB$1315,DataRegularSeason20242025!$B$3:$B$1315, "&lt;=" &amp; GP$1, DataRegularSeason20242025!$E$3:$E$1315, $A53)</f>
        <v>52</v>
      </c>
      <c r="GQ53">
        <f>SUMIFS(DataRegularSeason20242025!$AA$3:$AA$1315,DataRegularSeason20242025!$B$3:$B$1315, "&lt;=" &amp; GQ$1, DataRegularSeason20242025!$D$3:$D$1315, $A53)+SUMIFS(DataRegularSeason20242025!$AB$3:$AB$1315,DataRegularSeason20242025!$B$3:$B$1315, "&lt;=" &amp; GQ$1, DataRegularSeason20242025!$E$3:$E$1315, $A53)</f>
        <v>52</v>
      </c>
      <c r="GR53">
        <f>SUMIFS(DataRegularSeason20242025!$AA$3:$AA$1315,DataRegularSeason20242025!$B$3:$B$1315, "&lt;=" &amp; GR$1, DataRegularSeason20242025!$D$3:$D$1315, $A53)+SUMIFS(DataRegularSeason20242025!$AB$3:$AB$1315,DataRegularSeason20242025!$B$3:$B$1315, "&lt;=" &amp; GR$1, DataRegularSeason20242025!$E$3:$E$1315, $A53)</f>
        <v>52</v>
      </c>
      <c r="GS53">
        <f>SUMIFS(DataRegularSeason20242025!$AA$3:$AA$1315,DataRegularSeason20242025!$B$3:$B$1315, "&lt;=" &amp; GS$1, DataRegularSeason20242025!$D$3:$D$1315, $A53)+SUMIFS(DataRegularSeason20242025!$AB$3:$AB$1315,DataRegularSeason20242025!$B$3:$B$1315, "&lt;=" &amp; GS$1, DataRegularSeason20242025!$E$3:$E$1315, $A53)</f>
        <v>52</v>
      </c>
      <c r="GT53">
        <f>SUMIFS(DataRegularSeason20242025!$AA$3:$AA$1315,DataRegularSeason20242025!$B$3:$B$1315, "&lt;=" &amp; GT$1, DataRegularSeason20242025!$D$3:$D$1315, $A53)+SUMIFS(DataRegularSeason20242025!$AB$3:$AB$1315,DataRegularSeason20242025!$B$3:$B$1315, "&lt;=" &amp; GT$1, DataRegularSeason20242025!$E$3:$E$1315, $A53)</f>
        <v>52</v>
      </c>
      <c r="GU53">
        <f>SUMIFS(DataRegularSeason20242025!$AA$3:$AA$1315,DataRegularSeason20242025!$B$3:$B$1315, "&lt;=" &amp; GU$1, DataRegularSeason20242025!$D$3:$D$1315, $A53)+SUMIFS(DataRegularSeason20242025!$AB$3:$AB$1315,DataRegularSeason20242025!$B$3:$B$1315, "&lt;=" &amp; GU$1, DataRegularSeason20242025!$E$3:$E$1315, $A53)</f>
        <v>52</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75</v>
      </c>
      <c r="DV54">
        <f>SUMIFS(DataRegularSeason20242025!$AA$3:$AA$1315,DataRegularSeason20242025!$B$3:$B$1315, "&lt;=" &amp; DV$1, DataRegularSeason20242025!$D$3:$D$1315, $A54)+SUMIFS(DataRegularSeason20242025!$AB$3:$AB$1315,DataRegularSeason20242025!$B$3:$B$1315, "&lt;=" &amp; DV$1, DataRegularSeason20242025!$E$3:$E$1315, $A54)</f>
        <v>75</v>
      </c>
      <c r="DW54">
        <f>SUMIFS(DataRegularSeason20242025!$AA$3:$AA$1315,DataRegularSeason20242025!$B$3:$B$1315, "&lt;=" &amp; DW$1, DataRegularSeason20242025!$D$3:$D$1315, $A54)+SUMIFS(DataRegularSeason20242025!$AB$3:$AB$1315,DataRegularSeason20242025!$B$3:$B$1315, "&lt;=" &amp; DW$1, DataRegularSeason20242025!$E$3:$E$1315, $A54)</f>
        <v>75</v>
      </c>
      <c r="DX54">
        <f>SUMIFS(DataRegularSeason20242025!$AA$3:$AA$1315,DataRegularSeason20242025!$B$3:$B$1315, "&lt;=" &amp; DX$1, DataRegularSeason20242025!$D$3:$D$1315, $A54)+SUMIFS(DataRegularSeason20242025!$AB$3:$AB$1315,DataRegularSeason20242025!$B$3:$B$1315, "&lt;=" &amp; DX$1, DataRegularSeason20242025!$E$3:$E$1315, $A54)</f>
        <v>75</v>
      </c>
      <c r="DY54">
        <f>SUMIFS(DataRegularSeason20242025!$AA$3:$AA$1315,DataRegularSeason20242025!$B$3:$B$1315, "&lt;=" &amp; DY$1, DataRegularSeason20242025!$D$3:$D$1315, $A54)+SUMIFS(DataRegularSeason20242025!$AB$3:$AB$1315,DataRegularSeason20242025!$B$3:$B$1315, "&lt;=" &amp; DY$1, DataRegularSeason20242025!$E$3:$E$1315, $A54)</f>
        <v>75</v>
      </c>
      <c r="DZ54">
        <f>SUMIFS(DataRegularSeason20242025!$AA$3:$AA$1315,DataRegularSeason20242025!$B$3:$B$1315, "&lt;=" &amp; DZ$1, DataRegularSeason20242025!$D$3:$D$1315, $A54)+SUMIFS(DataRegularSeason20242025!$AB$3:$AB$1315,DataRegularSeason20242025!$B$3:$B$1315, "&lt;=" &amp; DZ$1, DataRegularSeason20242025!$E$3:$E$1315, $A54)</f>
        <v>75</v>
      </c>
      <c r="EA54">
        <f>SUMIFS(DataRegularSeason20242025!$AA$3:$AA$1315,DataRegularSeason20242025!$B$3:$B$1315, "&lt;=" &amp; EA$1, DataRegularSeason20242025!$D$3:$D$1315, $A54)+SUMIFS(DataRegularSeason20242025!$AB$3:$AB$1315,DataRegularSeason20242025!$B$3:$B$1315, "&lt;=" &amp; EA$1, DataRegularSeason20242025!$E$3:$E$1315, $A54)</f>
        <v>75</v>
      </c>
      <c r="EB54">
        <f>SUMIFS(DataRegularSeason20242025!$AA$3:$AA$1315,DataRegularSeason20242025!$B$3:$B$1315, "&lt;=" &amp; EB$1, DataRegularSeason20242025!$D$3:$D$1315, $A54)+SUMIFS(DataRegularSeason20242025!$AB$3:$AB$1315,DataRegularSeason20242025!$B$3:$B$1315, "&lt;=" &amp; EB$1, DataRegularSeason20242025!$E$3:$E$1315, $A54)</f>
        <v>75</v>
      </c>
      <c r="EC54">
        <f>SUMIFS(DataRegularSeason20242025!$AA$3:$AA$1315,DataRegularSeason20242025!$B$3:$B$1315, "&lt;=" &amp; EC$1, DataRegularSeason20242025!$D$3:$D$1315, $A54)+SUMIFS(DataRegularSeason20242025!$AB$3:$AB$1315,DataRegularSeason20242025!$B$3:$B$1315, "&lt;=" &amp; EC$1, DataRegularSeason20242025!$E$3:$E$1315, $A54)</f>
        <v>75</v>
      </c>
      <c r="ED54">
        <f>SUMIFS(DataRegularSeason20242025!$AA$3:$AA$1315,DataRegularSeason20242025!$B$3:$B$1315, "&lt;=" &amp; ED$1, DataRegularSeason20242025!$D$3:$D$1315, $A54)+SUMIFS(DataRegularSeason20242025!$AB$3:$AB$1315,DataRegularSeason20242025!$B$3:$B$1315, "&lt;=" &amp; ED$1, DataRegularSeason20242025!$E$3:$E$1315, $A54)</f>
        <v>75</v>
      </c>
      <c r="EE54">
        <f>SUMIFS(DataRegularSeason20242025!$AA$3:$AA$1315,DataRegularSeason20242025!$B$3:$B$1315, "&lt;=" &amp; EE$1, DataRegularSeason20242025!$D$3:$D$1315, $A54)+SUMIFS(DataRegularSeason20242025!$AB$3:$AB$1315,DataRegularSeason20242025!$B$3:$B$1315, "&lt;=" &amp; EE$1, DataRegularSeason20242025!$E$3:$E$1315, $A54)</f>
        <v>75</v>
      </c>
      <c r="EF54">
        <f>SUMIFS(DataRegularSeason20242025!$AA$3:$AA$1315,DataRegularSeason20242025!$B$3:$B$1315, "&lt;=" &amp; EF$1, DataRegularSeason20242025!$D$3:$D$1315, $A54)+SUMIFS(DataRegularSeason20242025!$AB$3:$AB$1315,DataRegularSeason20242025!$B$3:$B$1315, "&lt;=" &amp; EF$1, DataRegularSeason20242025!$E$3:$E$1315, $A54)</f>
        <v>75</v>
      </c>
      <c r="EG54">
        <f>SUMIFS(DataRegularSeason20242025!$AA$3:$AA$1315,DataRegularSeason20242025!$B$3:$B$1315, "&lt;=" &amp; EG$1, DataRegularSeason20242025!$D$3:$D$1315, $A54)+SUMIFS(DataRegularSeason20242025!$AB$3:$AB$1315,DataRegularSeason20242025!$B$3:$B$1315, "&lt;=" &amp; EG$1, DataRegularSeason20242025!$E$3:$E$1315, $A54)</f>
        <v>75</v>
      </c>
      <c r="EH54">
        <f>SUMIFS(DataRegularSeason20242025!$AA$3:$AA$1315,DataRegularSeason20242025!$B$3:$B$1315, "&lt;=" &amp; EH$1, DataRegularSeason20242025!$D$3:$D$1315, $A54)+SUMIFS(DataRegularSeason20242025!$AB$3:$AB$1315,DataRegularSeason20242025!$B$3:$B$1315, "&lt;=" &amp; EH$1, DataRegularSeason20242025!$E$3:$E$1315, $A54)</f>
        <v>75</v>
      </c>
      <c r="EI54">
        <f>SUMIFS(DataRegularSeason20242025!$AA$3:$AA$1315,DataRegularSeason20242025!$B$3:$B$1315, "&lt;=" &amp; EI$1, DataRegularSeason20242025!$D$3:$D$1315, $A54)+SUMIFS(DataRegularSeason20242025!$AB$3:$AB$1315,DataRegularSeason20242025!$B$3:$B$1315, "&lt;=" &amp; EI$1, DataRegularSeason20242025!$E$3:$E$1315, $A54)</f>
        <v>75</v>
      </c>
      <c r="EJ54">
        <f>SUMIFS(DataRegularSeason20242025!$AA$3:$AA$1315,DataRegularSeason20242025!$B$3:$B$1315, "&lt;=" &amp; EJ$1, DataRegularSeason20242025!$D$3:$D$1315, $A54)+SUMIFS(DataRegularSeason20242025!$AB$3:$AB$1315,DataRegularSeason20242025!$B$3:$B$1315, "&lt;=" &amp; EJ$1, DataRegularSeason20242025!$E$3:$E$1315, $A54)</f>
        <v>75</v>
      </c>
      <c r="EK54">
        <f>SUMIFS(DataRegularSeason20242025!$AA$3:$AA$1315,DataRegularSeason20242025!$B$3:$B$1315, "&lt;=" &amp; EK$1, DataRegularSeason20242025!$D$3:$D$1315, $A54)+SUMIFS(DataRegularSeason20242025!$AB$3:$AB$1315,DataRegularSeason20242025!$B$3:$B$1315, "&lt;=" &amp; EK$1, DataRegularSeason20242025!$E$3:$E$1315, $A54)</f>
        <v>75</v>
      </c>
      <c r="EL54">
        <f>SUMIFS(DataRegularSeason20242025!$AA$3:$AA$1315,DataRegularSeason20242025!$B$3:$B$1315, "&lt;=" &amp; EL$1, DataRegularSeason20242025!$D$3:$D$1315, $A54)+SUMIFS(DataRegularSeason20242025!$AB$3:$AB$1315,DataRegularSeason20242025!$B$3:$B$1315, "&lt;=" &amp; EL$1, DataRegularSeason20242025!$E$3:$E$1315, $A54)</f>
        <v>75</v>
      </c>
      <c r="EM54">
        <f>SUMIFS(DataRegularSeason20242025!$AA$3:$AA$1315,DataRegularSeason20242025!$B$3:$B$1315, "&lt;=" &amp; EM$1, DataRegularSeason20242025!$D$3:$D$1315, $A54)+SUMIFS(DataRegularSeason20242025!$AB$3:$AB$1315,DataRegularSeason20242025!$B$3:$B$1315, "&lt;=" &amp; EM$1, DataRegularSeason20242025!$E$3:$E$1315, $A54)</f>
        <v>75</v>
      </c>
      <c r="EN54">
        <f>SUMIFS(DataRegularSeason20242025!$AA$3:$AA$1315,DataRegularSeason20242025!$B$3:$B$1315, "&lt;=" &amp; EN$1, DataRegularSeason20242025!$D$3:$D$1315, $A54)+SUMIFS(DataRegularSeason20242025!$AB$3:$AB$1315,DataRegularSeason20242025!$B$3:$B$1315, "&lt;=" &amp; EN$1, DataRegularSeason20242025!$E$3:$E$1315, $A54)</f>
        <v>75</v>
      </c>
      <c r="EO54">
        <f>SUMIFS(DataRegularSeason20242025!$AA$3:$AA$1315,DataRegularSeason20242025!$B$3:$B$1315, "&lt;=" &amp; EO$1, DataRegularSeason20242025!$D$3:$D$1315, $A54)+SUMIFS(DataRegularSeason20242025!$AB$3:$AB$1315,DataRegularSeason20242025!$B$3:$B$1315, "&lt;=" &amp; EO$1, DataRegularSeason20242025!$E$3:$E$1315, $A54)</f>
        <v>75</v>
      </c>
      <c r="EP54">
        <f>SUMIFS(DataRegularSeason20242025!$AA$3:$AA$1315,DataRegularSeason20242025!$B$3:$B$1315, "&lt;=" &amp; EP$1, DataRegularSeason20242025!$D$3:$D$1315, $A54)+SUMIFS(DataRegularSeason20242025!$AB$3:$AB$1315,DataRegularSeason20242025!$B$3:$B$1315, "&lt;=" &amp; EP$1, DataRegularSeason20242025!$E$3:$E$1315, $A54)</f>
        <v>75</v>
      </c>
      <c r="EQ54">
        <f>SUMIFS(DataRegularSeason20242025!$AA$3:$AA$1315,DataRegularSeason20242025!$B$3:$B$1315, "&lt;=" &amp; EQ$1, DataRegularSeason20242025!$D$3:$D$1315, $A54)+SUMIFS(DataRegularSeason20242025!$AB$3:$AB$1315,DataRegularSeason20242025!$B$3:$B$1315, "&lt;=" &amp; EQ$1, DataRegularSeason20242025!$E$3:$E$1315, $A54)</f>
        <v>75</v>
      </c>
      <c r="ER54">
        <f>SUMIFS(DataRegularSeason20242025!$AA$3:$AA$1315,DataRegularSeason20242025!$B$3:$B$1315, "&lt;=" &amp; ER$1, DataRegularSeason20242025!$D$3:$D$1315, $A54)+SUMIFS(DataRegularSeason20242025!$AB$3:$AB$1315,DataRegularSeason20242025!$B$3:$B$1315, "&lt;=" &amp; ER$1, DataRegularSeason20242025!$E$3:$E$1315, $A54)</f>
        <v>75</v>
      </c>
      <c r="ES54">
        <f>SUMIFS(DataRegularSeason20242025!$AA$3:$AA$1315,DataRegularSeason20242025!$B$3:$B$1315, "&lt;=" &amp; ES$1, DataRegularSeason20242025!$D$3:$D$1315, $A54)+SUMIFS(DataRegularSeason20242025!$AB$3:$AB$1315,DataRegularSeason20242025!$B$3:$B$1315, "&lt;=" &amp; ES$1, DataRegularSeason20242025!$E$3:$E$1315, $A54)</f>
        <v>75</v>
      </c>
      <c r="ET54">
        <f>SUMIFS(DataRegularSeason20242025!$AA$3:$AA$1315,DataRegularSeason20242025!$B$3:$B$1315, "&lt;=" &amp; ET$1, DataRegularSeason20242025!$D$3:$D$1315, $A54)+SUMIFS(DataRegularSeason20242025!$AB$3:$AB$1315,DataRegularSeason20242025!$B$3:$B$1315, "&lt;=" &amp; ET$1, DataRegularSeason20242025!$E$3:$E$1315, $A54)</f>
        <v>75</v>
      </c>
      <c r="EU54">
        <f>SUMIFS(DataRegularSeason20242025!$AA$3:$AA$1315,DataRegularSeason20242025!$B$3:$B$1315, "&lt;=" &amp; EU$1, DataRegularSeason20242025!$D$3:$D$1315, $A54)+SUMIFS(DataRegularSeason20242025!$AB$3:$AB$1315,DataRegularSeason20242025!$B$3:$B$1315, "&lt;=" &amp; EU$1, DataRegularSeason20242025!$E$3:$E$1315, $A54)</f>
        <v>75</v>
      </c>
      <c r="EV54">
        <f>SUMIFS(DataRegularSeason20242025!$AA$3:$AA$1315,DataRegularSeason20242025!$B$3:$B$1315, "&lt;=" &amp; EV$1, DataRegularSeason20242025!$D$3:$D$1315, $A54)+SUMIFS(DataRegularSeason20242025!$AB$3:$AB$1315,DataRegularSeason20242025!$B$3:$B$1315, "&lt;=" &amp; EV$1, DataRegularSeason20242025!$E$3:$E$1315, $A54)</f>
        <v>75</v>
      </c>
      <c r="EW54">
        <f>SUMIFS(DataRegularSeason20242025!$AA$3:$AA$1315,DataRegularSeason20242025!$B$3:$B$1315, "&lt;=" &amp; EW$1, DataRegularSeason20242025!$D$3:$D$1315, $A54)+SUMIFS(DataRegularSeason20242025!$AB$3:$AB$1315,DataRegularSeason20242025!$B$3:$B$1315, "&lt;=" &amp; EW$1, DataRegularSeason20242025!$E$3:$E$1315, $A54)</f>
        <v>75</v>
      </c>
      <c r="EX54">
        <f>SUMIFS(DataRegularSeason20242025!$AA$3:$AA$1315,DataRegularSeason20242025!$B$3:$B$1315, "&lt;=" &amp; EX$1, DataRegularSeason20242025!$D$3:$D$1315, $A54)+SUMIFS(DataRegularSeason20242025!$AB$3:$AB$1315,DataRegularSeason20242025!$B$3:$B$1315, "&lt;=" &amp; EX$1, DataRegularSeason20242025!$E$3:$E$1315, $A54)</f>
        <v>75</v>
      </c>
      <c r="EY54">
        <f>SUMIFS(DataRegularSeason20242025!$AA$3:$AA$1315,DataRegularSeason20242025!$B$3:$B$1315, "&lt;=" &amp; EY$1, DataRegularSeason20242025!$D$3:$D$1315, $A54)+SUMIFS(DataRegularSeason20242025!$AB$3:$AB$1315,DataRegularSeason20242025!$B$3:$B$1315, "&lt;=" &amp; EY$1, DataRegularSeason20242025!$E$3:$E$1315, $A54)</f>
        <v>75</v>
      </c>
      <c r="EZ54">
        <f>SUMIFS(DataRegularSeason20242025!$AA$3:$AA$1315,DataRegularSeason20242025!$B$3:$B$1315, "&lt;=" &amp; EZ$1, DataRegularSeason20242025!$D$3:$D$1315, $A54)+SUMIFS(DataRegularSeason20242025!$AB$3:$AB$1315,DataRegularSeason20242025!$B$3:$B$1315, "&lt;=" &amp; EZ$1, DataRegularSeason20242025!$E$3:$E$1315, $A54)</f>
        <v>75</v>
      </c>
      <c r="FA54">
        <f>SUMIFS(DataRegularSeason20242025!$AA$3:$AA$1315,DataRegularSeason20242025!$B$3:$B$1315, "&lt;=" &amp; FA$1, DataRegularSeason20242025!$D$3:$D$1315, $A54)+SUMIFS(DataRegularSeason20242025!$AB$3:$AB$1315,DataRegularSeason20242025!$B$3:$B$1315, "&lt;=" &amp; FA$1, DataRegularSeason20242025!$E$3:$E$1315, $A54)</f>
        <v>75</v>
      </c>
      <c r="FB54">
        <f>SUMIFS(DataRegularSeason20242025!$AA$3:$AA$1315,DataRegularSeason20242025!$B$3:$B$1315, "&lt;=" &amp; FB$1, DataRegularSeason20242025!$D$3:$D$1315, $A54)+SUMIFS(DataRegularSeason20242025!$AB$3:$AB$1315,DataRegularSeason20242025!$B$3:$B$1315, "&lt;=" &amp; FB$1, DataRegularSeason20242025!$E$3:$E$1315, $A54)</f>
        <v>75</v>
      </c>
      <c r="FC54">
        <f>SUMIFS(DataRegularSeason20242025!$AA$3:$AA$1315,DataRegularSeason20242025!$B$3:$B$1315, "&lt;=" &amp; FC$1, DataRegularSeason20242025!$D$3:$D$1315, $A54)+SUMIFS(DataRegularSeason20242025!$AB$3:$AB$1315,DataRegularSeason20242025!$B$3:$B$1315, "&lt;=" &amp; FC$1, DataRegularSeason20242025!$E$3:$E$1315, $A54)</f>
        <v>75</v>
      </c>
      <c r="FD54">
        <f>SUMIFS(DataRegularSeason20242025!$AA$3:$AA$1315,DataRegularSeason20242025!$B$3:$B$1315, "&lt;=" &amp; FD$1, DataRegularSeason20242025!$D$3:$D$1315, $A54)+SUMIFS(DataRegularSeason20242025!$AB$3:$AB$1315,DataRegularSeason20242025!$B$3:$B$1315, "&lt;=" &amp; FD$1, DataRegularSeason20242025!$E$3:$E$1315, $A54)</f>
        <v>75</v>
      </c>
      <c r="FE54">
        <f>SUMIFS(DataRegularSeason20242025!$AA$3:$AA$1315,DataRegularSeason20242025!$B$3:$B$1315, "&lt;=" &amp; FE$1, DataRegularSeason20242025!$D$3:$D$1315, $A54)+SUMIFS(DataRegularSeason20242025!$AB$3:$AB$1315,DataRegularSeason20242025!$B$3:$B$1315, "&lt;=" &amp; FE$1, DataRegularSeason20242025!$E$3:$E$1315, $A54)</f>
        <v>75</v>
      </c>
      <c r="FF54">
        <f>SUMIFS(DataRegularSeason20242025!$AA$3:$AA$1315,DataRegularSeason20242025!$B$3:$B$1315, "&lt;=" &amp; FF$1, DataRegularSeason20242025!$D$3:$D$1315, $A54)+SUMIFS(DataRegularSeason20242025!$AB$3:$AB$1315,DataRegularSeason20242025!$B$3:$B$1315, "&lt;=" &amp; FF$1, DataRegularSeason20242025!$E$3:$E$1315, $A54)</f>
        <v>75</v>
      </c>
      <c r="FG54">
        <f>SUMIFS(DataRegularSeason20242025!$AA$3:$AA$1315,DataRegularSeason20242025!$B$3:$B$1315, "&lt;=" &amp; FG$1, DataRegularSeason20242025!$D$3:$D$1315, $A54)+SUMIFS(DataRegularSeason20242025!$AB$3:$AB$1315,DataRegularSeason20242025!$B$3:$B$1315, "&lt;=" &amp; FG$1, DataRegularSeason20242025!$E$3:$E$1315, $A54)</f>
        <v>75</v>
      </c>
      <c r="FH54">
        <f>SUMIFS(DataRegularSeason20242025!$AA$3:$AA$1315,DataRegularSeason20242025!$B$3:$B$1315, "&lt;=" &amp; FH$1, DataRegularSeason20242025!$D$3:$D$1315, $A54)+SUMIFS(DataRegularSeason20242025!$AB$3:$AB$1315,DataRegularSeason20242025!$B$3:$B$1315, "&lt;=" &amp; FH$1, DataRegularSeason20242025!$E$3:$E$1315, $A54)</f>
        <v>75</v>
      </c>
      <c r="FI54">
        <f>SUMIFS(DataRegularSeason20242025!$AA$3:$AA$1315,DataRegularSeason20242025!$B$3:$B$1315, "&lt;=" &amp; FI$1, DataRegularSeason20242025!$D$3:$D$1315, $A54)+SUMIFS(DataRegularSeason20242025!$AB$3:$AB$1315,DataRegularSeason20242025!$B$3:$B$1315, "&lt;=" &amp; FI$1, DataRegularSeason20242025!$E$3:$E$1315, $A54)</f>
        <v>75</v>
      </c>
      <c r="FJ54">
        <f>SUMIFS(DataRegularSeason20242025!$AA$3:$AA$1315,DataRegularSeason20242025!$B$3:$B$1315, "&lt;=" &amp; FJ$1, DataRegularSeason20242025!$D$3:$D$1315, $A54)+SUMIFS(DataRegularSeason20242025!$AB$3:$AB$1315,DataRegularSeason20242025!$B$3:$B$1315, "&lt;=" &amp; FJ$1, DataRegularSeason20242025!$E$3:$E$1315, $A54)</f>
        <v>75</v>
      </c>
      <c r="FK54">
        <f>SUMIFS(DataRegularSeason20242025!$AA$3:$AA$1315,DataRegularSeason20242025!$B$3:$B$1315, "&lt;=" &amp; FK$1, DataRegularSeason20242025!$D$3:$D$1315, $A54)+SUMIFS(DataRegularSeason20242025!$AB$3:$AB$1315,DataRegularSeason20242025!$B$3:$B$1315, "&lt;=" &amp; FK$1, DataRegularSeason20242025!$E$3:$E$1315, $A54)</f>
        <v>75</v>
      </c>
      <c r="FL54">
        <f>SUMIFS(DataRegularSeason20242025!$AA$3:$AA$1315,DataRegularSeason20242025!$B$3:$B$1315, "&lt;=" &amp; FL$1, DataRegularSeason20242025!$D$3:$D$1315, $A54)+SUMIFS(DataRegularSeason20242025!$AB$3:$AB$1315,DataRegularSeason20242025!$B$3:$B$1315, "&lt;=" &amp; FL$1, DataRegularSeason20242025!$E$3:$E$1315, $A54)</f>
        <v>75</v>
      </c>
      <c r="FM54">
        <f>SUMIFS(DataRegularSeason20242025!$AA$3:$AA$1315,DataRegularSeason20242025!$B$3:$B$1315, "&lt;=" &amp; FM$1, DataRegularSeason20242025!$D$3:$D$1315, $A54)+SUMIFS(DataRegularSeason20242025!$AB$3:$AB$1315,DataRegularSeason20242025!$B$3:$B$1315, "&lt;=" &amp; FM$1, DataRegularSeason20242025!$E$3:$E$1315, $A54)</f>
        <v>75</v>
      </c>
      <c r="FN54">
        <f>SUMIFS(DataRegularSeason20242025!$AA$3:$AA$1315,DataRegularSeason20242025!$B$3:$B$1315, "&lt;=" &amp; FN$1, DataRegularSeason20242025!$D$3:$D$1315, $A54)+SUMIFS(DataRegularSeason20242025!$AB$3:$AB$1315,DataRegularSeason20242025!$B$3:$B$1315, "&lt;=" &amp; FN$1, DataRegularSeason20242025!$E$3:$E$1315, $A54)</f>
        <v>75</v>
      </c>
      <c r="FO54">
        <f>SUMIFS(DataRegularSeason20242025!$AA$3:$AA$1315,DataRegularSeason20242025!$B$3:$B$1315, "&lt;=" &amp; FO$1, DataRegularSeason20242025!$D$3:$D$1315, $A54)+SUMIFS(DataRegularSeason20242025!$AB$3:$AB$1315,DataRegularSeason20242025!$B$3:$B$1315, "&lt;=" &amp; FO$1, DataRegularSeason20242025!$E$3:$E$1315, $A54)</f>
        <v>75</v>
      </c>
      <c r="FP54">
        <f>SUMIFS(DataRegularSeason20242025!$AA$3:$AA$1315,DataRegularSeason20242025!$B$3:$B$1315, "&lt;=" &amp; FP$1, DataRegularSeason20242025!$D$3:$D$1315, $A54)+SUMIFS(DataRegularSeason20242025!$AB$3:$AB$1315,DataRegularSeason20242025!$B$3:$B$1315, "&lt;=" &amp; FP$1, DataRegularSeason20242025!$E$3:$E$1315, $A54)</f>
        <v>75</v>
      </c>
      <c r="FQ54">
        <f>SUMIFS(DataRegularSeason20242025!$AA$3:$AA$1315,DataRegularSeason20242025!$B$3:$B$1315, "&lt;=" &amp; FQ$1, DataRegularSeason20242025!$D$3:$D$1315, $A54)+SUMIFS(DataRegularSeason20242025!$AB$3:$AB$1315,DataRegularSeason20242025!$B$3:$B$1315, "&lt;=" &amp; FQ$1, DataRegularSeason20242025!$E$3:$E$1315, $A54)</f>
        <v>75</v>
      </c>
      <c r="FR54">
        <f>SUMIFS(DataRegularSeason20242025!$AA$3:$AA$1315,DataRegularSeason20242025!$B$3:$B$1315, "&lt;=" &amp; FR$1, DataRegularSeason20242025!$D$3:$D$1315, $A54)+SUMIFS(DataRegularSeason20242025!$AB$3:$AB$1315,DataRegularSeason20242025!$B$3:$B$1315, "&lt;=" &amp; FR$1, DataRegularSeason20242025!$E$3:$E$1315, $A54)</f>
        <v>75</v>
      </c>
      <c r="FS54">
        <f>SUMIFS(DataRegularSeason20242025!$AA$3:$AA$1315,DataRegularSeason20242025!$B$3:$B$1315, "&lt;=" &amp; FS$1, DataRegularSeason20242025!$D$3:$D$1315, $A54)+SUMIFS(DataRegularSeason20242025!$AB$3:$AB$1315,DataRegularSeason20242025!$B$3:$B$1315, "&lt;=" &amp; FS$1, DataRegularSeason20242025!$E$3:$E$1315, $A54)</f>
        <v>75</v>
      </c>
      <c r="FT54">
        <f>SUMIFS(DataRegularSeason20242025!$AA$3:$AA$1315,DataRegularSeason20242025!$B$3:$B$1315, "&lt;=" &amp; FT$1, DataRegularSeason20242025!$D$3:$D$1315, $A54)+SUMIFS(DataRegularSeason20242025!$AB$3:$AB$1315,DataRegularSeason20242025!$B$3:$B$1315, "&lt;=" &amp; FT$1, DataRegularSeason20242025!$E$3:$E$1315, $A54)</f>
        <v>75</v>
      </c>
      <c r="FU54">
        <f>SUMIFS(DataRegularSeason20242025!$AA$3:$AA$1315,DataRegularSeason20242025!$B$3:$B$1315, "&lt;=" &amp; FU$1, DataRegularSeason20242025!$D$3:$D$1315, $A54)+SUMIFS(DataRegularSeason20242025!$AB$3:$AB$1315,DataRegularSeason20242025!$B$3:$B$1315, "&lt;=" &amp; FU$1, DataRegularSeason20242025!$E$3:$E$1315, $A54)</f>
        <v>75</v>
      </c>
      <c r="FV54">
        <f>SUMIFS(DataRegularSeason20242025!$AA$3:$AA$1315,DataRegularSeason20242025!$B$3:$B$1315, "&lt;=" &amp; FV$1, DataRegularSeason20242025!$D$3:$D$1315, $A54)+SUMIFS(DataRegularSeason20242025!$AB$3:$AB$1315,DataRegularSeason20242025!$B$3:$B$1315, "&lt;=" &amp; FV$1, DataRegularSeason20242025!$E$3:$E$1315, $A54)</f>
        <v>75</v>
      </c>
      <c r="FW54">
        <f>SUMIFS(DataRegularSeason20242025!$AA$3:$AA$1315,DataRegularSeason20242025!$B$3:$B$1315, "&lt;=" &amp; FW$1, DataRegularSeason20242025!$D$3:$D$1315, $A54)+SUMIFS(DataRegularSeason20242025!$AB$3:$AB$1315,DataRegularSeason20242025!$B$3:$B$1315, "&lt;=" &amp; FW$1, DataRegularSeason20242025!$E$3:$E$1315, $A54)</f>
        <v>75</v>
      </c>
      <c r="FX54">
        <f>SUMIFS(DataRegularSeason20242025!$AA$3:$AA$1315,DataRegularSeason20242025!$B$3:$B$1315, "&lt;=" &amp; FX$1, DataRegularSeason20242025!$D$3:$D$1315, $A54)+SUMIFS(DataRegularSeason20242025!$AB$3:$AB$1315,DataRegularSeason20242025!$B$3:$B$1315, "&lt;=" &amp; FX$1, DataRegularSeason20242025!$E$3:$E$1315, $A54)</f>
        <v>75</v>
      </c>
      <c r="FY54">
        <f>SUMIFS(DataRegularSeason20242025!$AA$3:$AA$1315,DataRegularSeason20242025!$B$3:$B$1315, "&lt;=" &amp; FY$1, DataRegularSeason20242025!$D$3:$D$1315, $A54)+SUMIFS(DataRegularSeason20242025!$AB$3:$AB$1315,DataRegularSeason20242025!$B$3:$B$1315, "&lt;=" &amp; FY$1, DataRegularSeason20242025!$E$3:$E$1315, $A54)</f>
        <v>75</v>
      </c>
      <c r="FZ54">
        <f>SUMIFS(DataRegularSeason20242025!$AA$3:$AA$1315,DataRegularSeason20242025!$B$3:$B$1315, "&lt;=" &amp; FZ$1, DataRegularSeason20242025!$D$3:$D$1315, $A54)+SUMIFS(DataRegularSeason20242025!$AB$3:$AB$1315,DataRegularSeason20242025!$B$3:$B$1315, "&lt;=" &amp; FZ$1, DataRegularSeason20242025!$E$3:$E$1315, $A54)</f>
        <v>75</v>
      </c>
      <c r="GA54">
        <f>SUMIFS(DataRegularSeason20242025!$AA$3:$AA$1315,DataRegularSeason20242025!$B$3:$B$1315, "&lt;=" &amp; GA$1, DataRegularSeason20242025!$D$3:$D$1315, $A54)+SUMIFS(DataRegularSeason20242025!$AB$3:$AB$1315,DataRegularSeason20242025!$B$3:$B$1315, "&lt;=" &amp; GA$1, DataRegularSeason20242025!$E$3:$E$1315, $A54)</f>
        <v>75</v>
      </c>
      <c r="GB54">
        <f>SUMIFS(DataRegularSeason20242025!$AA$3:$AA$1315,DataRegularSeason20242025!$B$3:$B$1315, "&lt;=" &amp; GB$1, DataRegularSeason20242025!$D$3:$D$1315, $A54)+SUMIFS(DataRegularSeason20242025!$AB$3:$AB$1315,DataRegularSeason20242025!$B$3:$B$1315, "&lt;=" &amp; GB$1, DataRegularSeason20242025!$E$3:$E$1315, $A54)</f>
        <v>75</v>
      </c>
      <c r="GC54">
        <f>SUMIFS(DataRegularSeason20242025!$AA$3:$AA$1315,DataRegularSeason20242025!$B$3:$B$1315, "&lt;=" &amp; GC$1, DataRegularSeason20242025!$D$3:$D$1315, $A54)+SUMIFS(DataRegularSeason20242025!$AB$3:$AB$1315,DataRegularSeason20242025!$B$3:$B$1315, "&lt;=" &amp; GC$1, DataRegularSeason20242025!$E$3:$E$1315, $A54)</f>
        <v>75</v>
      </c>
      <c r="GD54">
        <f>SUMIFS(DataRegularSeason20242025!$AA$3:$AA$1315,DataRegularSeason20242025!$B$3:$B$1315, "&lt;=" &amp; GD$1, DataRegularSeason20242025!$D$3:$D$1315, $A54)+SUMIFS(DataRegularSeason20242025!$AB$3:$AB$1315,DataRegularSeason20242025!$B$3:$B$1315, "&lt;=" &amp; GD$1, DataRegularSeason20242025!$E$3:$E$1315, $A54)</f>
        <v>75</v>
      </c>
      <c r="GE54">
        <f>SUMIFS(DataRegularSeason20242025!$AA$3:$AA$1315,DataRegularSeason20242025!$B$3:$B$1315, "&lt;=" &amp; GE$1, DataRegularSeason20242025!$D$3:$D$1315, $A54)+SUMIFS(DataRegularSeason20242025!$AB$3:$AB$1315,DataRegularSeason20242025!$B$3:$B$1315, "&lt;=" &amp; GE$1, DataRegularSeason20242025!$E$3:$E$1315, $A54)</f>
        <v>75</v>
      </c>
      <c r="GF54">
        <f>SUMIFS(DataRegularSeason20242025!$AA$3:$AA$1315,DataRegularSeason20242025!$B$3:$B$1315, "&lt;=" &amp; GF$1, DataRegularSeason20242025!$D$3:$D$1315, $A54)+SUMIFS(DataRegularSeason20242025!$AB$3:$AB$1315,DataRegularSeason20242025!$B$3:$B$1315, "&lt;=" &amp; GF$1, DataRegularSeason20242025!$E$3:$E$1315, $A54)</f>
        <v>75</v>
      </c>
      <c r="GG54">
        <f>SUMIFS(DataRegularSeason20242025!$AA$3:$AA$1315,DataRegularSeason20242025!$B$3:$B$1315, "&lt;=" &amp; GG$1, DataRegularSeason20242025!$D$3:$D$1315, $A54)+SUMIFS(DataRegularSeason20242025!$AB$3:$AB$1315,DataRegularSeason20242025!$B$3:$B$1315, "&lt;=" &amp; GG$1, DataRegularSeason20242025!$E$3:$E$1315, $A54)</f>
        <v>75</v>
      </c>
      <c r="GH54">
        <f>SUMIFS(DataRegularSeason20242025!$AA$3:$AA$1315,DataRegularSeason20242025!$B$3:$B$1315, "&lt;=" &amp; GH$1, DataRegularSeason20242025!$D$3:$D$1315, $A54)+SUMIFS(DataRegularSeason20242025!$AB$3:$AB$1315,DataRegularSeason20242025!$B$3:$B$1315, "&lt;=" &amp; GH$1, DataRegularSeason20242025!$E$3:$E$1315, $A54)</f>
        <v>75</v>
      </c>
      <c r="GI54">
        <f>SUMIFS(DataRegularSeason20242025!$AA$3:$AA$1315,DataRegularSeason20242025!$B$3:$B$1315, "&lt;=" &amp; GI$1, DataRegularSeason20242025!$D$3:$D$1315, $A54)+SUMIFS(DataRegularSeason20242025!$AB$3:$AB$1315,DataRegularSeason20242025!$B$3:$B$1315, "&lt;=" &amp; GI$1, DataRegularSeason20242025!$E$3:$E$1315, $A54)</f>
        <v>75</v>
      </c>
      <c r="GJ54">
        <f>SUMIFS(DataRegularSeason20242025!$AA$3:$AA$1315,DataRegularSeason20242025!$B$3:$B$1315, "&lt;=" &amp; GJ$1, DataRegularSeason20242025!$D$3:$D$1315, $A54)+SUMIFS(DataRegularSeason20242025!$AB$3:$AB$1315,DataRegularSeason20242025!$B$3:$B$1315, "&lt;=" &amp; GJ$1, DataRegularSeason20242025!$E$3:$E$1315, $A54)</f>
        <v>75</v>
      </c>
      <c r="GK54">
        <f>SUMIFS(DataRegularSeason20242025!$AA$3:$AA$1315,DataRegularSeason20242025!$B$3:$B$1315, "&lt;=" &amp; GK$1, DataRegularSeason20242025!$D$3:$D$1315, $A54)+SUMIFS(DataRegularSeason20242025!$AB$3:$AB$1315,DataRegularSeason20242025!$B$3:$B$1315, "&lt;=" &amp; GK$1, DataRegularSeason20242025!$E$3:$E$1315, $A54)</f>
        <v>75</v>
      </c>
      <c r="GL54">
        <f>SUMIFS(DataRegularSeason20242025!$AA$3:$AA$1315,DataRegularSeason20242025!$B$3:$B$1315, "&lt;=" &amp; GL$1, DataRegularSeason20242025!$D$3:$D$1315, $A54)+SUMIFS(DataRegularSeason20242025!$AB$3:$AB$1315,DataRegularSeason20242025!$B$3:$B$1315, "&lt;=" &amp; GL$1, DataRegularSeason20242025!$E$3:$E$1315, $A54)</f>
        <v>75</v>
      </c>
      <c r="GM54">
        <f>SUMIFS(DataRegularSeason20242025!$AA$3:$AA$1315,DataRegularSeason20242025!$B$3:$B$1315, "&lt;=" &amp; GM$1, DataRegularSeason20242025!$D$3:$D$1315, $A54)+SUMIFS(DataRegularSeason20242025!$AB$3:$AB$1315,DataRegularSeason20242025!$B$3:$B$1315, "&lt;=" &amp; GM$1, DataRegularSeason20242025!$E$3:$E$1315, $A54)</f>
        <v>75</v>
      </c>
      <c r="GN54">
        <f>SUMIFS(DataRegularSeason20242025!$AA$3:$AA$1315,DataRegularSeason20242025!$B$3:$B$1315, "&lt;=" &amp; GN$1, DataRegularSeason20242025!$D$3:$D$1315, $A54)+SUMIFS(DataRegularSeason20242025!$AB$3:$AB$1315,DataRegularSeason20242025!$B$3:$B$1315, "&lt;=" &amp; GN$1, DataRegularSeason20242025!$E$3:$E$1315, $A54)</f>
        <v>75</v>
      </c>
      <c r="GO54">
        <f>SUMIFS(DataRegularSeason20242025!$AA$3:$AA$1315,DataRegularSeason20242025!$B$3:$B$1315, "&lt;=" &amp; GO$1, DataRegularSeason20242025!$D$3:$D$1315, $A54)+SUMIFS(DataRegularSeason20242025!$AB$3:$AB$1315,DataRegularSeason20242025!$B$3:$B$1315, "&lt;=" &amp; GO$1, DataRegularSeason20242025!$E$3:$E$1315, $A54)</f>
        <v>75</v>
      </c>
      <c r="GP54">
        <f>SUMIFS(DataRegularSeason20242025!$AA$3:$AA$1315,DataRegularSeason20242025!$B$3:$B$1315, "&lt;=" &amp; GP$1, DataRegularSeason20242025!$D$3:$D$1315, $A54)+SUMIFS(DataRegularSeason20242025!$AB$3:$AB$1315,DataRegularSeason20242025!$B$3:$B$1315, "&lt;=" &amp; GP$1, DataRegularSeason20242025!$E$3:$E$1315, $A54)</f>
        <v>75</v>
      </c>
      <c r="GQ54">
        <f>SUMIFS(DataRegularSeason20242025!$AA$3:$AA$1315,DataRegularSeason20242025!$B$3:$B$1315, "&lt;=" &amp; GQ$1, DataRegularSeason20242025!$D$3:$D$1315, $A54)+SUMIFS(DataRegularSeason20242025!$AB$3:$AB$1315,DataRegularSeason20242025!$B$3:$B$1315, "&lt;=" &amp; GQ$1, DataRegularSeason20242025!$E$3:$E$1315, $A54)</f>
        <v>75</v>
      </c>
      <c r="GR54">
        <f>SUMIFS(DataRegularSeason20242025!$AA$3:$AA$1315,DataRegularSeason20242025!$B$3:$B$1315, "&lt;=" &amp; GR$1, DataRegularSeason20242025!$D$3:$D$1315, $A54)+SUMIFS(DataRegularSeason20242025!$AB$3:$AB$1315,DataRegularSeason20242025!$B$3:$B$1315, "&lt;=" &amp; GR$1, DataRegularSeason20242025!$E$3:$E$1315, $A54)</f>
        <v>75</v>
      </c>
      <c r="GS54">
        <f>SUMIFS(DataRegularSeason20242025!$AA$3:$AA$1315,DataRegularSeason20242025!$B$3:$B$1315, "&lt;=" &amp; GS$1, DataRegularSeason20242025!$D$3:$D$1315, $A54)+SUMIFS(DataRegularSeason20242025!$AB$3:$AB$1315,DataRegularSeason20242025!$B$3:$B$1315, "&lt;=" &amp; GS$1, DataRegularSeason20242025!$E$3:$E$1315, $A54)</f>
        <v>75</v>
      </c>
      <c r="GT54">
        <f>SUMIFS(DataRegularSeason20242025!$AA$3:$AA$1315,DataRegularSeason20242025!$B$3:$B$1315, "&lt;=" &amp; GT$1, DataRegularSeason20242025!$D$3:$D$1315, $A54)+SUMIFS(DataRegularSeason20242025!$AB$3:$AB$1315,DataRegularSeason20242025!$B$3:$B$1315, "&lt;=" &amp; GT$1, DataRegularSeason20242025!$E$3:$E$1315, $A54)</f>
        <v>75</v>
      </c>
      <c r="GU54">
        <f>SUMIFS(DataRegularSeason20242025!$AA$3:$AA$1315,DataRegularSeason20242025!$B$3:$B$1315, "&lt;=" &amp; GU$1, DataRegularSeason20242025!$D$3:$D$1315, $A54)+SUMIFS(DataRegularSeason20242025!$AB$3:$AB$1315,DataRegularSeason20242025!$B$3:$B$1315, "&lt;=" &amp; GU$1, DataRegularSeason20242025!$E$3:$E$1315, $A54)</f>
        <v>75</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67</v>
      </c>
      <c r="DW55">
        <f>SUMIFS(DataRegularSeason20242025!$AA$3:$AA$1315,DataRegularSeason20242025!$B$3:$B$1315, "&lt;=" &amp; DW$1, DataRegularSeason20242025!$D$3:$D$1315, $A55)+SUMIFS(DataRegularSeason20242025!$AB$3:$AB$1315,DataRegularSeason20242025!$B$3:$B$1315, "&lt;=" &amp; DW$1, DataRegularSeason20242025!$E$3:$E$1315, $A55)</f>
        <v>67</v>
      </c>
      <c r="DX55">
        <f>SUMIFS(DataRegularSeason20242025!$AA$3:$AA$1315,DataRegularSeason20242025!$B$3:$B$1315, "&lt;=" &amp; DX$1, DataRegularSeason20242025!$D$3:$D$1315, $A55)+SUMIFS(DataRegularSeason20242025!$AB$3:$AB$1315,DataRegularSeason20242025!$B$3:$B$1315, "&lt;=" &amp; DX$1, DataRegularSeason20242025!$E$3:$E$1315, $A55)</f>
        <v>67</v>
      </c>
      <c r="DY55">
        <f>SUMIFS(DataRegularSeason20242025!$AA$3:$AA$1315,DataRegularSeason20242025!$B$3:$B$1315, "&lt;=" &amp; DY$1, DataRegularSeason20242025!$D$3:$D$1315, $A55)+SUMIFS(DataRegularSeason20242025!$AB$3:$AB$1315,DataRegularSeason20242025!$B$3:$B$1315, "&lt;=" &amp; DY$1, DataRegularSeason20242025!$E$3:$E$1315, $A55)</f>
        <v>67</v>
      </c>
      <c r="DZ55">
        <f>SUMIFS(DataRegularSeason20242025!$AA$3:$AA$1315,DataRegularSeason20242025!$B$3:$B$1315, "&lt;=" &amp; DZ$1, DataRegularSeason20242025!$D$3:$D$1315, $A55)+SUMIFS(DataRegularSeason20242025!$AB$3:$AB$1315,DataRegularSeason20242025!$B$3:$B$1315, "&lt;=" &amp; DZ$1, DataRegularSeason20242025!$E$3:$E$1315, $A55)</f>
        <v>67</v>
      </c>
      <c r="EA55">
        <f>SUMIFS(DataRegularSeason20242025!$AA$3:$AA$1315,DataRegularSeason20242025!$B$3:$B$1315, "&lt;=" &amp; EA$1, DataRegularSeason20242025!$D$3:$D$1315, $A55)+SUMIFS(DataRegularSeason20242025!$AB$3:$AB$1315,DataRegularSeason20242025!$B$3:$B$1315, "&lt;=" &amp; EA$1, DataRegularSeason20242025!$E$3:$E$1315, $A55)</f>
        <v>67</v>
      </c>
      <c r="EB55">
        <f>SUMIFS(DataRegularSeason20242025!$AA$3:$AA$1315,DataRegularSeason20242025!$B$3:$B$1315, "&lt;=" &amp; EB$1, DataRegularSeason20242025!$D$3:$D$1315, $A55)+SUMIFS(DataRegularSeason20242025!$AB$3:$AB$1315,DataRegularSeason20242025!$B$3:$B$1315, "&lt;=" &amp; EB$1, DataRegularSeason20242025!$E$3:$E$1315, $A55)</f>
        <v>67</v>
      </c>
      <c r="EC55">
        <f>SUMIFS(DataRegularSeason20242025!$AA$3:$AA$1315,DataRegularSeason20242025!$B$3:$B$1315, "&lt;=" &amp; EC$1, DataRegularSeason20242025!$D$3:$D$1315, $A55)+SUMIFS(DataRegularSeason20242025!$AB$3:$AB$1315,DataRegularSeason20242025!$B$3:$B$1315, "&lt;=" &amp; EC$1, DataRegularSeason20242025!$E$3:$E$1315, $A55)</f>
        <v>67</v>
      </c>
      <c r="ED55">
        <f>SUMIFS(DataRegularSeason20242025!$AA$3:$AA$1315,DataRegularSeason20242025!$B$3:$B$1315, "&lt;=" &amp; ED$1, DataRegularSeason20242025!$D$3:$D$1315, $A55)+SUMIFS(DataRegularSeason20242025!$AB$3:$AB$1315,DataRegularSeason20242025!$B$3:$B$1315, "&lt;=" &amp; ED$1, DataRegularSeason20242025!$E$3:$E$1315, $A55)</f>
        <v>67</v>
      </c>
      <c r="EE55">
        <f>SUMIFS(DataRegularSeason20242025!$AA$3:$AA$1315,DataRegularSeason20242025!$B$3:$B$1315, "&lt;=" &amp; EE$1, DataRegularSeason20242025!$D$3:$D$1315, $A55)+SUMIFS(DataRegularSeason20242025!$AB$3:$AB$1315,DataRegularSeason20242025!$B$3:$B$1315, "&lt;=" &amp; EE$1, DataRegularSeason20242025!$E$3:$E$1315, $A55)</f>
        <v>67</v>
      </c>
      <c r="EF55">
        <f>SUMIFS(DataRegularSeason20242025!$AA$3:$AA$1315,DataRegularSeason20242025!$B$3:$B$1315, "&lt;=" &amp; EF$1, DataRegularSeason20242025!$D$3:$D$1315, $A55)+SUMIFS(DataRegularSeason20242025!$AB$3:$AB$1315,DataRegularSeason20242025!$B$3:$B$1315, "&lt;=" &amp; EF$1, DataRegularSeason20242025!$E$3:$E$1315, $A55)</f>
        <v>67</v>
      </c>
      <c r="EG55">
        <f>SUMIFS(DataRegularSeason20242025!$AA$3:$AA$1315,DataRegularSeason20242025!$B$3:$B$1315, "&lt;=" &amp; EG$1, DataRegularSeason20242025!$D$3:$D$1315, $A55)+SUMIFS(DataRegularSeason20242025!$AB$3:$AB$1315,DataRegularSeason20242025!$B$3:$B$1315, "&lt;=" &amp; EG$1, DataRegularSeason20242025!$E$3:$E$1315, $A55)</f>
        <v>67</v>
      </c>
      <c r="EH55">
        <f>SUMIFS(DataRegularSeason20242025!$AA$3:$AA$1315,DataRegularSeason20242025!$B$3:$B$1315, "&lt;=" &amp; EH$1, DataRegularSeason20242025!$D$3:$D$1315, $A55)+SUMIFS(DataRegularSeason20242025!$AB$3:$AB$1315,DataRegularSeason20242025!$B$3:$B$1315, "&lt;=" &amp; EH$1, DataRegularSeason20242025!$E$3:$E$1315, $A55)</f>
        <v>67</v>
      </c>
      <c r="EI55">
        <f>SUMIFS(DataRegularSeason20242025!$AA$3:$AA$1315,DataRegularSeason20242025!$B$3:$B$1315, "&lt;=" &amp; EI$1, DataRegularSeason20242025!$D$3:$D$1315, $A55)+SUMIFS(DataRegularSeason20242025!$AB$3:$AB$1315,DataRegularSeason20242025!$B$3:$B$1315, "&lt;=" &amp; EI$1, DataRegularSeason20242025!$E$3:$E$1315, $A55)</f>
        <v>67</v>
      </c>
      <c r="EJ55">
        <f>SUMIFS(DataRegularSeason20242025!$AA$3:$AA$1315,DataRegularSeason20242025!$B$3:$B$1315, "&lt;=" &amp; EJ$1, DataRegularSeason20242025!$D$3:$D$1315, $A55)+SUMIFS(DataRegularSeason20242025!$AB$3:$AB$1315,DataRegularSeason20242025!$B$3:$B$1315, "&lt;=" &amp; EJ$1, DataRegularSeason20242025!$E$3:$E$1315, $A55)</f>
        <v>67</v>
      </c>
      <c r="EK55">
        <f>SUMIFS(DataRegularSeason20242025!$AA$3:$AA$1315,DataRegularSeason20242025!$B$3:$B$1315, "&lt;=" &amp; EK$1, DataRegularSeason20242025!$D$3:$D$1315, $A55)+SUMIFS(DataRegularSeason20242025!$AB$3:$AB$1315,DataRegularSeason20242025!$B$3:$B$1315, "&lt;=" &amp; EK$1, DataRegularSeason20242025!$E$3:$E$1315, $A55)</f>
        <v>67</v>
      </c>
      <c r="EL55">
        <f>SUMIFS(DataRegularSeason20242025!$AA$3:$AA$1315,DataRegularSeason20242025!$B$3:$B$1315, "&lt;=" &amp; EL$1, DataRegularSeason20242025!$D$3:$D$1315, $A55)+SUMIFS(DataRegularSeason20242025!$AB$3:$AB$1315,DataRegularSeason20242025!$B$3:$B$1315, "&lt;=" &amp; EL$1, DataRegularSeason20242025!$E$3:$E$1315, $A55)</f>
        <v>67</v>
      </c>
      <c r="EM55">
        <f>SUMIFS(DataRegularSeason20242025!$AA$3:$AA$1315,DataRegularSeason20242025!$B$3:$B$1315, "&lt;=" &amp; EM$1, DataRegularSeason20242025!$D$3:$D$1315, $A55)+SUMIFS(DataRegularSeason20242025!$AB$3:$AB$1315,DataRegularSeason20242025!$B$3:$B$1315, "&lt;=" &amp; EM$1, DataRegularSeason20242025!$E$3:$E$1315, $A55)</f>
        <v>67</v>
      </c>
      <c r="EN55">
        <f>SUMIFS(DataRegularSeason20242025!$AA$3:$AA$1315,DataRegularSeason20242025!$B$3:$B$1315, "&lt;=" &amp; EN$1, DataRegularSeason20242025!$D$3:$D$1315, $A55)+SUMIFS(DataRegularSeason20242025!$AB$3:$AB$1315,DataRegularSeason20242025!$B$3:$B$1315, "&lt;=" &amp; EN$1, DataRegularSeason20242025!$E$3:$E$1315, $A55)</f>
        <v>67</v>
      </c>
      <c r="EO55">
        <f>SUMIFS(DataRegularSeason20242025!$AA$3:$AA$1315,DataRegularSeason20242025!$B$3:$B$1315, "&lt;=" &amp; EO$1, DataRegularSeason20242025!$D$3:$D$1315, $A55)+SUMIFS(DataRegularSeason20242025!$AB$3:$AB$1315,DataRegularSeason20242025!$B$3:$B$1315, "&lt;=" &amp; EO$1, DataRegularSeason20242025!$E$3:$E$1315, $A55)</f>
        <v>67</v>
      </c>
      <c r="EP55">
        <f>SUMIFS(DataRegularSeason20242025!$AA$3:$AA$1315,DataRegularSeason20242025!$B$3:$B$1315, "&lt;=" &amp; EP$1, DataRegularSeason20242025!$D$3:$D$1315, $A55)+SUMIFS(DataRegularSeason20242025!$AB$3:$AB$1315,DataRegularSeason20242025!$B$3:$B$1315, "&lt;=" &amp; EP$1, DataRegularSeason20242025!$E$3:$E$1315, $A55)</f>
        <v>67</v>
      </c>
      <c r="EQ55">
        <f>SUMIFS(DataRegularSeason20242025!$AA$3:$AA$1315,DataRegularSeason20242025!$B$3:$B$1315, "&lt;=" &amp; EQ$1, DataRegularSeason20242025!$D$3:$D$1315, $A55)+SUMIFS(DataRegularSeason20242025!$AB$3:$AB$1315,DataRegularSeason20242025!$B$3:$B$1315, "&lt;=" &amp; EQ$1, DataRegularSeason20242025!$E$3:$E$1315, $A55)</f>
        <v>67</v>
      </c>
      <c r="ER55">
        <f>SUMIFS(DataRegularSeason20242025!$AA$3:$AA$1315,DataRegularSeason20242025!$B$3:$B$1315, "&lt;=" &amp; ER$1, DataRegularSeason20242025!$D$3:$D$1315, $A55)+SUMIFS(DataRegularSeason20242025!$AB$3:$AB$1315,DataRegularSeason20242025!$B$3:$B$1315, "&lt;=" &amp; ER$1, DataRegularSeason20242025!$E$3:$E$1315, $A55)</f>
        <v>67</v>
      </c>
      <c r="ES55">
        <f>SUMIFS(DataRegularSeason20242025!$AA$3:$AA$1315,DataRegularSeason20242025!$B$3:$B$1315, "&lt;=" &amp; ES$1, DataRegularSeason20242025!$D$3:$D$1315, $A55)+SUMIFS(DataRegularSeason20242025!$AB$3:$AB$1315,DataRegularSeason20242025!$B$3:$B$1315, "&lt;=" &amp; ES$1, DataRegularSeason20242025!$E$3:$E$1315, $A55)</f>
        <v>67</v>
      </c>
      <c r="ET55">
        <f>SUMIFS(DataRegularSeason20242025!$AA$3:$AA$1315,DataRegularSeason20242025!$B$3:$B$1315, "&lt;=" &amp; ET$1, DataRegularSeason20242025!$D$3:$D$1315, $A55)+SUMIFS(DataRegularSeason20242025!$AB$3:$AB$1315,DataRegularSeason20242025!$B$3:$B$1315, "&lt;=" &amp; ET$1, DataRegularSeason20242025!$E$3:$E$1315, $A55)</f>
        <v>67</v>
      </c>
      <c r="EU55">
        <f>SUMIFS(DataRegularSeason20242025!$AA$3:$AA$1315,DataRegularSeason20242025!$B$3:$B$1315, "&lt;=" &amp; EU$1, DataRegularSeason20242025!$D$3:$D$1315, $A55)+SUMIFS(DataRegularSeason20242025!$AB$3:$AB$1315,DataRegularSeason20242025!$B$3:$B$1315, "&lt;=" &amp; EU$1, DataRegularSeason20242025!$E$3:$E$1315, $A55)</f>
        <v>67</v>
      </c>
      <c r="EV55">
        <f>SUMIFS(DataRegularSeason20242025!$AA$3:$AA$1315,DataRegularSeason20242025!$B$3:$B$1315, "&lt;=" &amp; EV$1, DataRegularSeason20242025!$D$3:$D$1315, $A55)+SUMIFS(DataRegularSeason20242025!$AB$3:$AB$1315,DataRegularSeason20242025!$B$3:$B$1315, "&lt;=" &amp; EV$1, DataRegularSeason20242025!$E$3:$E$1315, $A55)</f>
        <v>67</v>
      </c>
      <c r="EW55">
        <f>SUMIFS(DataRegularSeason20242025!$AA$3:$AA$1315,DataRegularSeason20242025!$B$3:$B$1315, "&lt;=" &amp; EW$1, DataRegularSeason20242025!$D$3:$D$1315, $A55)+SUMIFS(DataRegularSeason20242025!$AB$3:$AB$1315,DataRegularSeason20242025!$B$3:$B$1315, "&lt;=" &amp; EW$1, DataRegularSeason20242025!$E$3:$E$1315, $A55)</f>
        <v>67</v>
      </c>
      <c r="EX55">
        <f>SUMIFS(DataRegularSeason20242025!$AA$3:$AA$1315,DataRegularSeason20242025!$B$3:$B$1315, "&lt;=" &amp; EX$1, DataRegularSeason20242025!$D$3:$D$1315, $A55)+SUMIFS(DataRegularSeason20242025!$AB$3:$AB$1315,DataRegularSeason20242025!$B$3:$B$1315, "&lt;=" &amp; EX$1, DataRegularSeason20242025!$E$3:$E$1315, $A55)</f>
        <v>67</v>
      </c>
      <c r="EY55">
        <f>SUMIFS(DataRegularSeason20242025!$AA$3:$AA$1315,DataRegularSeason20242025!$B$3:$B$1315, "&lt;=" &amp; EY$1, DataRegularSeason20242025!$D$3:$D$1315, $A55)+SUMIFS(DataRegularSeason20242025!$AB$3:$AB$1315,DataRegularSeason20242025!$B$3:$B$1315, "&lt;=" &amp; EY$1, DataRegularSeason20242025!$E$3:$E$1315, $A55)</f>
        <v>67</v>
      </c>
      <c r="EZ55">
        <f>SUMIFS(DataRegularSeason20242025!$AA$3:$AA$1315,DataRegularSeason20242025!$B$3:$B$1315, "&lt;=" &amp; EZ$1, DataRegularSeason20242025!$D$3:$D$1315, $A55)+SUMIFS(DataRegularSeason20242025!$AB$3:$AB$1315,DataRegularSeason20242025!$B$3:$B$1315, "&lt;=" &amp; EZ$1, DataRegularSeason20242025!$E$3:$E$1315, $A55)</f>
        <v>67</v>
      </c>
      <c r="FA55">
        <f>SUMIFS(DataRegularSeason20242025!$AA$3:$AA$1315,DataRegularSeason20242025!$B$3:$B$1315, "&lt;=" &amp; FA$1, DataRegularSeason20242025!$D$3:$D$1315, $A55)+SUMIFS(DataRegularSeason20242025!$AB$3:$AB$1315,DataRegularSeason20242025!$B$3:$B$1315, "&lt;=" &amp; FA$1, DataRegularSeason20242025!$E$3:$E$1315, $A55)</f>
        <v>67</v>
      </c>
      <c r="FB55">
        <f>SUMIFS(DataRegularSeason20242025!$AA$3:$AA$1315,DataRegularSeason20242025!$B$3:$B$1315, "&lt;=" &amp; FB$1, DataRegularSeason20242025!$D$3:$D$1315, $A55)+SUMIFS(DataRegularSeason20242025!$AB$3:$AB$1315,DataRegularSeason20242025!$B$3:$B$1315, "&lt;=" &amp; FB$1, DataRegularSeason20242025!$E$3:$E$1315, $A55)</f>
        <v>67</v>
      </c>
      <c r="FC55">
        <f>SUMIFS(DataRegularSeason20242025!$AA$3:$AA$1315,DataRegularSeason20242025!$B$3:$B$1315, "&lt;=" &amp; FC$1, DataRegularSeason20242025!$D$3:$D$1315, $A55)+SUMIFS(DataRegularSeason20242025!$AB$3:$AB$1315,DataRegularSeason20242025!$B$3:$B$1315, "&lt;=" &amp; FC$1, DataRegularSeason20242025!$E$3:$E$1315, $A55)</f>
        <v>67</v>
      </c>
      <c r="FD55">
        <f>SUMIFS(DataRegularSeason20242025!$AA$3:$AA$1315,DataRegularSeason20242025!$B$3:$B$1315, "&lt;=" &amp; FD$1, DataRegularSeason20242025!$D$3:$D$1315, $A55)+SUMIFS(DataRegularSeason20242025!$AB$3:$AB$1315,DataRegularSeason20242025!$B$3:$B$1315, "&lt;=" &amp; FD$1, DataRegularSeason20242025!$E$3:$E$1315, $A55)</f>
        <v>67</v>
      </c>
      <c r="FE55">
        <f>SUMIFS(DataRegularSeason20242025!$AA$3:$AA$1315,DataRegularSeason20242025!$B$3:$B$1315, "&lt;=" &amp; FE$1, DataRegularSeason20242025!$D$3:$D$1315, $A55)+SUMIFS(DataRegularSeason20242025!$AB$3:$AB$1315,DataRegularSeason20242025!$B$3:$B$1315, "&lt;=" &amp; FE$1, DataRegularSeason20242025!$E$3:$E$1315, $A55)</f>
        <v>67</v>
      </c>
      <c r="FF55">
        <f>SUMIFS(DataRegularSeason20242025!$AA$3:$AA$1315,DataRegularSeason20242025!$B$3:$B$1315, "&lt;=" &amp; FF$1, DataRegularSeason20242025!$D$3:$D$1315, $A55)+SUMIFS(DataRegularSeason20242025!$AB$3:$AB$1315,DataRegularSeason20242025!$B$3:$B$1315, "&lt;=" &amp; FF$1, DataRegularSeason20242025!$E$3:$E$1315, $A55)</f>
        <v>67</v>
      </c>
      <c r="FG55">
        <f>SUMIFS(DataRegularSeason20242025!$AA$3:$AA$1315,DataRegularSeason20242025!$B$3:$B$1315, "&lt;=" &amp; FG$1, DataRegularSeason20242025!$D$3:$D$1315, $A55)+SUMIFS(DataRegularSeason20242025!$AB$3:$AB$1315,DataRegularSeason20242025!$B$3:$B$1315, "&lt;=" &amp; FG$1, DataRegularSeason20242025!$E$3:$E$1315, $A55)</f>
        <v>67</v>
      </c>
      <c r="FH55">
        <f>SUMIFS(DataRegularSeason20242025!$AA$3:$AA$1315,DataRegularSeason20242025!$B$3:$B$1315, "&lt;=" &amp; FH$1, DataRegularSeason20242025!$D$3:$D$1315, $A55)+SUMIFS(DataRegularSeason20242025!$AB$3:$AB$1315,DataRegularSeason20242025!$B$3:$B$1315, "&lt;=" &amp; FH$1, DataRegularSeason20242025!$E$3:$E$1315, $A55)</f>
        <v>67</v>
      </c>
      <c r="FI55">
        <f>SUMIFS(DataRegularSeason20242025!$AA$3:$AA$1315,DataRegularSeason20242025!$B$3:$B$1315, "&lt;=" &amp; FI$1, DataRegularSeason20242025!$D$3:$D$1315, $A55)+SUMIFS(DataRegularSeason20242025!$AB$3:$AB$1315,DataRegularSeason20242025!$B$3:$B$1315, "&lt;=" &amp; FI$1, DataRegularSeason20242025!$E$3:$E$1315, $A55)</f>
        <v>67</v>
      </c>
      <c r="FJ55">
        <f>SUMIFS(DataRegularSeason20242025!$AA$3:$AA$1315,DataRegularSeason20242025!$B$3:$B$1315, "&lt;=" &amp; FJ$1, DataRegularSeason20242025!$D$3:$D$1315, $A55)+SUMIFS(DataRegularSeason20242025!$AB$3:$AB$1315,DataRegularSeason20242025!$B$3:$B$1315, "&lt;=" &amp; FJ$1, DataRegularSeason20242025!$E$3:$E$1315, $A55)</f>
        <v>67</v>
      </c>
      <c r="FK55">
        <f>SUMIFS(DataRegularSeason20242025!$AA$3:$AA$1315,DataRegularSeason20242025!$B$3:$B$1315, "&lt;=" &amp; FK$1, DataRegularSeason20242025!$D$3:$D$1315, $A55)+SUMIFS(DataRegularSeason20242025!$AB$3:$AB$1315,DataRegularSeason20242025!$B$3:$B$1315, "&lt;=" &amp; FK$1, DataRegularSeason20242025!$E$3:$E$1315, $A55)</f>
        <v>67</v>
      </c>
      <c r="FL55">
        <f>SUMIFS(DataRegularSeason20242025!$AA$3:$AA$1315,DataRegularSeason20242025!$B$3:$B$1315, "&lt;=" &amp; FL$1, DataRegularSeason20242025!$D$3:$D$1315, $A55)+SUMIFS(DataRegularSeason20242025!$AB$3:$AB$1315,DataRegularSeason20242025!$B$3:$B$1315, "&lt;=" &amp; FL$1, DataRegularSeason20242025!$E$3:$E$1315, $A55)</f>
        <v>67</v>
      </c>
      <c r="FM55">
        <f>SUMIFS(DataRegularSeason20242025!$AA$3:$AA$1315,DataRegularSeason20242025!$B$3:$B$1315, "&lt;=" &amp; FM$1, DataRegularSeason20242025!$D$3:$D$1315, $A55)+SUMIFS(DataRegularSeason20242025!$AB$3:$AB$1315,DataRegularSeason20242025!$B$3:$B$1315, "&lt;=" &amp; FM$1, DataRegularSeason20242025!$E$3:$E$1315, $A55)</f>
        <v>67</v>
      </c>
      <c r="FN55">
        <f>SUMIFS(DataRegularSeason20242025!$AA$3:$AA$1315,DataRegularSeason20242025!$B$3:$B$1315, "&lt;=" &amp; FN$1, DataRegularSeason20242025!$D$3:$D$1315, $A55)+SUMIFS(DataRegularSeason20242025!$AB$3:$AB$1315,DataRegularSeason20242025!$B$3:$B$1315, "&lt;=" &amp; FN$1, DataRegularSeason20242025!$E$3:$E$1315, $A55)</f>
        <v>67</v>
      </c>
      <c r="FO55">
        <f>SUMIFS(DataRegularSeason20242025!$AA$3:$AA$1315,DataRegularSeason20242025!$B$3:$B$1315, "&lt;=" &amp; FO$1, DataRegularSeason20242025!$D$3:$D$1315, $A55)+SUMIFS(DataRegularSeason20242025!$AB$3:$AB$1315,DataRegularSeason20242025!$B$3:$B$1315, "&lt;=" &amp; FO$1, DataRegularSeason20242025!$E$3:$E$1315, $A55)</f>
        <v>67</v>
      </c>
      <c r="FP55">
        <f>SUMIFS(DataRegularSeason20242025!$AA$3:$AA$1315,DataRegularSeason20242025!$B$3:$B$1315, "&lt;=" &amp; FP$1, DataRegularSeason20242025!$D$3:$D$1315, $A55)+SUMIFS(DataRegularSeason20242025!$AB$3:$AB$1315,DataRegularSeason20242025!$B$3:$B$1315, "&lt;=" &amp; FP$1, DataRegularSeason20242025!$E$3:$E$1315, $A55)</f>
        <v>67</v>
      </c>
      <c r="FQ55">
        <f>SUMIFS(DataRegularSeason20242025!$AA$3:$AA$1315,DataRegularSeason20242025!$B$3:$B$1315, "&lt;=" &amp; FQ$1, DataRegularSeason20242025!$D$3:$D$1315, $A55)+SUMIFS(DataRegularSeason20242025!$AB$3:$AB$1315,DataRegularSeason20242025!$B$3:$B$1315, "&lt;=" &amp; FQ$1, DataRegularSeason20242025!$E$3:$E$1315, $A55)</f>
        <v>67</v>
      </c>
      <c r="FR55">
        <f>SUMIFS(DataRegularSeason20242025!$AA$3:$AA$1315,DataRegularSeason20242025!$B$3:$B$1315, "&lt;=" &amp; FR$1, DataRegularSeason20242025!$D$3:$D$1315, $A55)+SUMIFS(DataRegularSeason20242025!$AB$3:$AB$1315,DataRegularSeason20242025!$B$3:$B$1315, "&lt;=" &amp; FR$1, DataRegularSeason20242025!$E$3:$E$1315, $A55)</f>
        <v>67</v>
      </c>
      <c r="FS55">
        <f>SUMIFS(DataRegularSeason20242025!$AA$3:$AA$1315,DataRegularSeason20242025!$B$3:$B$1315, "&lt;=" &amp; FS$1, DataRegularSeason20242025!$D$3:$D$1315, $A55)+SUMIFS(DataRegularSeason20242025!$AB$3:$AB$1315,DataRegularSeason20242025!$B$3:$B$1315, "&lt;=" &amp; FS$1, DataRegularSeason20242025!$E$3:$E$1315, $A55)</f>
        <v>67</v>
      </c>
      <c r="FT55">
        <f>SUMIFS(DataRegularSeason20242025!$AA$3:$AA$1315,DataRegularSeason20242025!$B$3:$B$1315, "&lt;=" &amp; FT$1, DataRegularSeason20242025!$D$3:$D$1315, $A55)+SUMIFS(DataRegularSeason20242025!$AB$3:$AB$1315,DataRegularSeason20242025!$B$3:$B$1315, "&lt;=" &amp; FT$1, DataRegularSeason20242025!$E$3:$E$1315, $A55)</f>
        <v>67</v>
      </c>
      <c r="FU55">
        <f>SUMIFS(DataRegularSeason20242025!$AA$3:$AA$1315,DataRegularSeason20242025!$B$3:$B$1315, "&lt;=" &amp; FU$1, DataRegularSeason20242025!$D$3:$D$1315, $A55)+SUMIFS(DataRegularSeason20242025!$AB$3:$AB$1315,DataRegularSeason20242025!$B$3:$B$1315, "&lt;=" &amp; FU$1, DataRegularSeason20242025!$E$3:$E$1315, $A55)</f>
        <v>67</v>
      </c>
      <c r="FV55">
        <f>SUMIFS(DataRegularSeason20242025!$AA$3:$AA$1315,DataRegularSeason20242025!$B$3:$B$1315, "&lt;=" &amp; FV$1, DataRegularSeason20242025!$D$3:$D$1315, $A55)+SUMIFS(DataRegularSeason20242025!$AB$3:$AB$1315,DataRegularSeason20242025!$B$3:$B$1315, "&lt;=" &amp; FV$1, DataRegularSeason20242025!$E$3:$E$1315, $A55)</f>
        <v>67</v>
      </c>
      <c r="FW55">
        <f>SUMIFS(DataRegularSeason20242025!$AA$3:$AA$1315,DataRegularSeason20242025!$B$3:$B$1315, "&lt;=" &amp; FW$1, DataRegularSeason20242025!$D$3:$D$1315, $A55)+SUMIFS(DataRegularSeason20242025!$AB$3:$AB$1315,DataRegularSeason20242025!$B$3:$B$1315, "&lt;=" &amp; FW$1, DataRegularSeason20242025!$E$3:$E$1315, $A55)</f>
        <v>67</v>
      </c>
      <c r="FX55">
        <f>SUMIFS(DataRegularSeason20242025!$AA$3:$AA$1315,DataRegularSeason20242025!$B$3:$B$1315, "&lt;=" &amp; FX$1, DataRegularSeason20242025!$D$3:$D$1315, $A55)+SUMIFS(DataRegularSeason20242025!$AB$3:$AB$1315,DataRegularSeason20242025!$B$3:$B$1315, "&lt;=" &amp; FX$1, DataRegularSeason20242025!$E$3:$E$1315, $A55)</f>
        <v>67</v>
      </c>
      <c r="FY55">
        <f>SUMIFS(DataRegularSeason20242025!$AA$3:$AA$1315,DataRegularSeason20242025!$B$3:$B$1315, "&lt;=" &amp; FY$1, DataRegularSeason20242025!$D$3:$D$1315, $A55)+SUMIFS(DataRegularSeason20242025!$AB$3:$AB$1315,DataRegularSeason20242025!$B$3:$B$1315, "&lt;=" &amp; FY$1, DataRegularSeason20242025!$E$3:$E$1315, $A55)</f>
        <v>67</v>
      </c>
      <c r="FZ55">
        <f>SUMIFS(DataRegularSeason20242025!$AA$3:$AA$1315,DataRegularSeason20242025!$B$3:$B$1315, "&lt;=" &amp; FZ$1, DataRegularSeason20242025!$D$3:$D$1315, $A55)+SUMIFS(DataRegularSeason20242025!$AB$3:$AB$1315,DataRegularSeason20242025!$B$3:$B$1315, "&lt;=" &amp; FZ$1, DataRegularSeason20242025!$E$3:$E$1315, $A55)</f>
        <v>67</v>
      </c>
      <c r="GA55">
        <f>SUMIFS(DataRegularSeason20242025!$AA$3:$AA$1315,DataRegularSeason20242025!$B$3:$B$1315, "&lt;=" &amp; GA$1, DataRegularSeason20242025!$D$3:$D$1315, $A55)+SUMIFS(DataRegularSeason20242025!$AB$3:$AB$1315,DataRegularSeason20242025!$B$3:$B$1315, "&lt;=" &amp; GA$1, DataRegularSeason20242025!$E$3:$E$1315, $A55)</f>
        <v>67</v>
      </c>
      <c r="GB55">
        <f>SUMIFS(DataRegularSeason20242025!$AA$3:$AA$1315,DataRegularSeason20242025!$B$3:$B$1315, "&lt;=" &amp; GB$1, DataRegularSeason20242025!$D$3:$D$1315, $A55)+SUMIFS(DataRegularSeason20242025!$AB$3:$AB$1315,DataRegularSeason20242025!$B$3:$B$1315, "&lt;=" &amp; GB$1, DataRegularSeason20242025!$E$3:$E$1315, $A55)</f>
        <v>67</v>
      </c>
      <c r="GC55">
        <f>SUMIFS(DataRegularSeason20242025!$AA$3:$AA$1315,DataRegularSeason20242025!$B$3:$B$1315, "&lt;=" &amp; GC$1, DataRegularSeason20242025!$D$3:$D$1315, $A55)+SUMIFS(DataRegularSeason20242025!$AB$3:$AB$1315,DataRegularSeason20242025!$B$3:$B$1315, "&lt;=" &amp; GC$1, DataRegularSeason20242025!$E$3:$E$1315, $A55)</f>
        <v>67</v>
      </c>
      <c r="GD55">
        <f>SUMIFS(DataRegularSeason20242025!$AA$3:$AA$1315,DataRegularSeason20242025!$B$3:$B$1315, "&lt;=" &amp; GD$1, DataRegularSeason20242025!$D$3:$D$1315, $A55)+SUMIFS(DataRegularSeason20242025!$AB$3:$AB$1315,DataRegularSeason20242025!$B$3:$B$1315, "&lt;=" &amp; GD$1, DataRegularSeason20242025!$E$3:$E$1315, $A55)</f>
        <v>67</v>
      </c>
      <c r="GE55">
        <f>SUMIFS(DataRegularSeason20242025!$AA$3:$AA$1315,DataRegularSeason20242025!$B$3:$B$1315, "&lt;=" &amp; GE$1, DataRegularSeason20242025!$D$3:$D$1315, $A55)+SUMIFS(DataRegularSeason20242025!$AB$3:$AB$1315,DataRegularSeason20242025!$B$3:$B$1315, "&lt;=" &amp; GE$1, DataRegularSeason20242025!$E$3:$E$1315, $A55)</f>
        <v>67</v>
      </c>
      <c r="GF55">
        <f>SUMIFS(DataRegularSeason20242025!$AA$3:$AA$1315,DataRegularSeason20242025!$B$3:$B$1315, "&lt;=" &amp; GF$1, DataRegularSeason20242025!$D$3:$D$1315, $A55)+SUMIFS(DataRegularSeason20242025!$AB$3:$AB$1315,DataRegularSeason20242025!$B$3:$B$1315, "&lt;=" &amp; GF$1, DataRegularSeason20242025!$E$3:$E$1315, $A55)</f>
        <v>67</v>
      </c>
      <c r="GG55">
        <f>SUMIFS(DataRegularSeason20242025!$AA$3:$AA$1315,DataRegularSeason20242025!$B$3:$B$1315, "&lt;=" &amp; GG$1, DataRegularSeason20242025!$D$3:$D$1315, $A55)+SUMIFS(DataRegularSeason20242025!$AB$3:$AB$1315,DataRegularSeason20242025!$B$3:$B$1315, "&lt;=" &amp; GG$1, DataRegularSeason20242025!$E$3:$E$1315, $A55)</f>
        <v>67</v>
      </c>
      <c r="GH55">
        <f>SUMIFS(DataRegularSeason20242025!$AA$3:$AA$1315,DataRegularSeason20242025!$B$3:$B$1315, "&lt;=" &amp; GH$1, DataRegularSeason20242025!$D$3:$D$1315, $A55)+SUMIFS(DataRegularSeason20242025!$AB$3:$AB$1315,DataRegularSeason20242025!$B$3:$B$1315, "&lt;=" &amp; GH$1, DataRegularSeason20242025!$E$3:$E$1315, $A55)</f>
        <v>67</v>
      </c>
      <c r="GI55">
        <f>SUMIFS(DataRegularSeason20242025!$AA$3:$AA$1315,DataRegularSeason20242025!$B$3:$B$1315, "&lt;=" &amp; GI$1, DataRegularSeason20242025!$D$3:$D$1315, $A55)+SUMIFS(DataRegularSeason20242025!$AB$3:$AB$1315,DataRegularSeason20242025!$B$3:$B$1315, "&lt;=" &amp; GI$1, DataRegularSeason20242025!$E$3:$E$1315, $A55)</f>
        <v>67</v>
      </c>
      <c r="GJ55">
        <f>SUMIFS(DataRegularSeason20242025!$AA$3:$AA$1315,DataRegularSeason20242025!$B$3:$B$1315, "&lt;=" &amp; GJ$1, DataRegularSeason20242025!$D$3:$D$1315, $A55)+SUMIFS(DataRegularSeason20242025!$AB$3:$AB$1315,DataRegularSeason20242025!$B$3:$B$1315, "&lt;=" &amp; GJ$1, DataRegularSeason20242025!$E$3:$E$1315, $A55)</f>
        <v>67</v>
      </c>
      <c r="GK55">
        <f>SUMIFS(DataRegularSeason20242025!$AA$3:$AA$1315,DataRegularSeason20242025!$B$3:$B$1315, "&lt;=" &amp; GK$1, DataRegularSeason20242025!$D$3:$D$1315, $A55)+SUMIFS(DataRegularSeason20242025!$AB$3:$AB$1315,DataRegularSeason20242025!$B$3:$B$1315, "&lt;=" &amp; GK$1, DataRegularSeason20242025!$E$3:$E$1315, $A55)</f>
        <v>67</v>
      </c>
      <c r="GL55">
        <f>SUMIFS(DataRegularSeason20242025!$AA$3:$AA$1315,DataRegularSeason20242025!$B$3:$B$1315, "&lt;=" &amp; GL$1, DataRegularSeason20242025!$D$3:$D$1315, $A55)+SUMIFS(DataRegularSeason20242025!$AB$3:$AB$1315,DataRegularSeason20242025!$B$3:$B$1315, "&lt;=" &amp; GL$1, DataRegularSeason20242025!$E$3:$E$1315, $A55)</f>
        <v>67</v>
      </c>
      <c r="GM55">
        <f>SUMIFS(DataRegularSeason20242025!$AA$3:$AA$1315,DataRegularSeason20242025!$B$3:$B$1315, "&lt;=" &amp; GM$1, DataRegularSeason20242025!$D$3:$D$1315, $A55)+SUMIFS(DataRegularSeason20242025!$AB$3:$AB$1315,DataRegularSeason20242025!$B$3:$B$1315, "&lt;=" &amp; GM$1, DataRegularSeason20242025!$E$3:$E$1315, $A55)</f>
        <v>67</v>
      </c>
      <c r="GN55">
        <f>SUMIFS(DataRegularSeason20242025!$AA$3:$AA$1315,DataRegularSeason20242025!$B$3:$B$1315, "&lt;=" &amp; GN$1, DataRegularSeason20242025!$D$3:$D$1315, $A55)+SUMIFS(DataRegularSeason20242025!$AB$3:$AB$1315,DataRegularSeason20242025!$B$3:$B$1315, "&lt;=" &amp; GN$1, DataRegularSeason20242025!$E$3:$E$1315, $A55)</f>
        <v>67</v>
      </c>
      <c r="GO55">
        <f>SUMIFS(DataRegularSeason20242025!$AA$3:$AA$1315,DataRegularSeason20242025!$B$3:$B$1315, "&lt;=" &amp; GO$1, DataRegularSeason20242025!$D$3:$D$1315, $A55)+SUMIFS(DataRegularSeason20242025!$AB$3:$AB$1315,DataRegularSeason20242025!$B$3:$B$1315, "&lt;=" &amp; GO$1, DataRegularSeason20242025!$E$3:$E$1315, $A55)</f>
        <v>67</v>
      </c>
      <c r="GP55">
        <f>SUMIFS(DataRegularSeason20242025!$AA$3:$AA$1315,DataRegularSeason20242025!$B$3:$B$1315, "&lt;=" &amp; GP$1, DataRegularSeason20242025!$D$3:$D$1315, $A55)+SUMIFS(DataRegularSeason20242025!$AB$3:$AB$1315,DataRegularSeason20242025!$B$3:$B$1315, "&lt;=" &amp; GP$1, DataRegularSeason20242025!$E$3:$E$1315, $A55)</f>
        <v>67</v>
      </c>
      <c r="GQ55">
        <f>SUMIFS(DataRegularSeason20242025!$AA$3:$AA$1315,DataRegularSeason20242025!$B$3:$B$1315, "&lt;=" &amp; GQ$1, DataRegularSeason20242025!$D$3:$D$1315, $A55)+SUMIFS(DataRegularSeason20242025!$AB$3:$AB$1315,DataRegularSeason20242025!$B$3:$B$1315, "&lt;=" &amp; GQ$1, DataRegularSeason20242025!$E$3:$E$1315, $A55)</f>
        <v>67</v>
      </c>
      <c r="GR55">
        <f>SUMIFS(DataRegularSeason20242025!$AA$3:$AA$1315,DataRegularSeason20242025!$B$3:$B$1315, "&lt;=" &amp; GR$1, DataRegularSeason20242025!$D$3:$D$1315, $A55)+SUMIFS(DataRegularSeason20242025!$AB$3:$AB$1315,DataRegularSeason20242025!$B$3:$B$1315, "&lt;=" &amp; GR$1, DataRegularSeason20242025!$E$3:$E$1315, $A55)</f>
        <v>67</v>
      </c>
      <c r="GS55">
        <f>SUMIFS(DataRegularSeason20242025!$AA$3:$AA$1315,DataRegularSeason20242025!$B$3:$B$1315, "&lt;=" &amp; GS$1, DataRegularSeason20242025!$D$3:$D$1315, $A55)+SUMIFS(DataRegularSeason20242025!$AB$3:$AB$1315,DataRegularSeason20242025!$B$3:$B$1315, "&lt;=" &amp; GS$1, DataRegularSeason20242025!$E$3:$E$1315, $A55)</f>
        <v>67</v>
      </c>
      <c r="GT55">
        <f>SUMIFS(DataRegularSeason20242025!$AA$3:$AA$1315,DataRegularSeason20242025!$B$3:$B$1315, "&lt;=" &amp; GT$1, DataRegularSeason20242025!$D$3:$D$1315, $A55)+SUMIFS(DataRegularSeason20242025!$AB$3:$AB$1315,DataRegularSeason20242025!$B$3:$B$1315, "&lt;=" &amp; GT$1, DataRegularSeason20242025!$E$3:$E$1315, $A55)</f>
        <v>67</v>
      </c>
      <c r="GU55">
        <f>SUMIFS(DataRegularSeason20242025!$AA$3:$AA$1315,DataRegularSeason20242025!$B$3:$B$1315, "&lt;=" &amp; GU$1, DataRegularSeason20242025!$D$3:$D$1315, $A55)+SUMIFS(DataRegularSeason20242025!$AB$3:$AB$1315,DataRegularSeason20242025!$B$3:$B$1315, "&lt;=" &amp; GU$1, DataRegularSeason20242025!$E$3:$E$1315, $A55)</f>
        <v>67</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62</v>
      </c>
      <c r="DW57">
        <f>SUMIFS(DataRegularSeason20242025!$AA$3:$AA$1315,DataRegularSeason20242025!$B$3:$B$1315, "&lt;=" &amp; DW$1, DataRegularSeason20242025!$D$3:$D$1315, $A57)+SUMIFS(DataRegularSeason20242025!$AB$3:$AB$1315,DataRegularSeason20242025!$B$3:$B$1315, "&lt;=" &amp; DW$1, DataRegularSeason20242025!$E$3:$E$1315, $A57)</f>
        <v>62</v>
      </c>
      <c r="DX57">
        <f>SUMIFS(DataRegularSeason20242025!$AA$3:$AA$1315,DataRegularSeason20242025!$B$3:$B$1315, "&lt;=" &amp; DX$1, DataRegularSeason20242025!$D$3:$D$1315, $A57)+SUMIFS(DataRegularSeason20242025!$AB$3:$AB$1315,DataRegularSeason20242025!$B$3:$B$1315, "&lt;=" &amp; DX$1, DataRegularSeason20242025!$E$3:$E$1315, $A57)</f>
        <v>62</v>
      </c>
      <c r="DY57">
        <f>SUMIFS(DataRegularSeason20242025!$AA$3:$AA$1315,DataRegularSeason20242025!$B$3:$B$1315, "&lt;=" &amp; DY$1, DataRegularSeason20242025!$D$3:$D$1315, $A57)+SUMIFS(DataRegularSeason20242025!$AB$3:$AB$1315,DataRegularSeason20242025!$B$3:$B$1315, "&lt;=" &amp; DY$1, DataRegularSeason20242025!$E$3:$E$1315, $A57)</f>
        <v>62</v>
      </c>
      <c r="DZ57">
        <f>SUMIFS(DataRegularSeason20242025!$AA$3:$AA$1315,DataRegularSeason20242025!$B$3:$B$1315, "&lt;=" &amp; DZ$1, DataRegularSeason20242025!$D$3:$D$1315, $A57)+SUMIFS(DataRegularSeason20242025!$AB$3:$AB$1315,DataRegularSeason20242025!$B$3:$B$1315, "&lt;=" &amp; DZ$1, DataRegularSeason20242025!$E$3:$E$1315, $A57)</f>
        <v>62</v>
      </c>
      <c r="EA57">
        <f>SUMIFS(DataRegularSeason20242025!$AA$3:$AA$1315,DataRegularSeason20242025!$B$3:$B$1315, "&lt;=" &amp; EA$1, DataRegularSeason20242025!$D$3:$D$1315, $A57)+SUMIFS(DataRegularSeason20242025!$AB$3:$AB$1315,DataRegularSeason20242025!$B$3:$B$1315, "&lt;=" &amp; EA$1, DataRegularSeason20242025!$E$3:$E$1315, $A57)</f>
        <v>62</v>
      </c>
      <c r="EB57">
        <f>SUMIFS(DataRegularSeason20242025!$AA$3:$AA$1315,DataRegularSeason20242025!$B$3:$B$1315, "&lt;=" &amp; EB$1, DataRegularSeason20242025!$D$3:$D$1315, $A57)+SUMIFS(DataRegularSeason20242025!$AB$3:$AB$1315,DataRegularSeason20242025!$B$3:$B$1315, "&lt;=" &amp; EB$1, DataRegularSeason20242025!$E$3:$E$1315, $A57)</f>
        <v>62</v>
      </c>
      <c r="EC57">
        <f>SUMIFS(DataRegularSeason20242025!$AA$3:$AA$1315,DataRegularSeason20242025!$B$3:$B$1315, "&lt;=" &amp; EC$1, DataRegularSeason20242025!$D$3:$D$1315, $A57)+SUMIFS(DataRegularSeason20242025!$AB$3:$AB$1315,DataRegularSeason20242025!$B$3:$B$1315, "&lt;=" &amp; EC$1, DataRegularSeason20242025!$E$3:$E$1315, $A57)</f>
        <v>62</v>
      </c>
      <c r="ED57">
        <f>SUMIFS(DataRegularSeason20242025!$AA$3:$AA$1315,DataRegularSeason20242025!$B$3:$B$1315, "&lt;=" &amp; ED$1, DataRegularSeason20242025!$D$3:$D$1315, $A57)+SUMIFS(DataRegularSeason20242025!$AB$3:$AB$1315,DataRegularSeason20242025!$B$3:$B$1315, "&lt;=" &amp; ED$1, DataRegularSeason20242025!$E$3:$E$1315, $A57)</f>
        <v>62</v>
      </c>
      <c r="EE57">
        <f>SUMIFS(DataRegularSeason20242025!$AA$3:$AA$1315,DataRegularSeason20242025!$B$3:$B$1315, "&lt;=" &amp; EE$1, DataRegularSeason20242025!$D$3:$D$1315, $A57)+SUMIFS(DataRegularSeason20242025!$AB$3:$AB$1315,DataRegularSeason20242025!$B$3:$B$1315, "&lt;=" &amp; EE$1, DataRegularSeason20242025!$E$3:$E$1315, $A57)</f>
        <v>62</v>
      </c>
      <c r="EF57">
        <f>SUMIFS(DataRegularSeason20242025!$AA$3:$AA$1315,DataRegularSeason20242025!$B$3:$B$1315, "&lt;=" &amp; EF$1, DataRegularSeason20242025!$D$3:$D$1315, $A57)+SUMIFS(DataRegularSeason20242025!$AB$3:$AB$1315,DataRegularSeason20242025!$B$3:$B$1315, "&lt;=" &amp; EF$1, DataRegularSeason20242025!$E$3:$E$1315, $A57)</f>
        <v>62</v>
      </c>
      <c r="EG57">
        <f>SUMIFS(DataRegularSeason20242025!$AA$3:$AA$1315,DataRegularSeason20242025!$B$3:$B$1315, "&lt;=" &amp; EG$1, DataRegularSeason20242025!$D$3:$D$1315, $A57)+SUMIFS(DataRegularSeason20242025!$AB$3:$AB$1315,DataRegularSeason20242025!$B$3:$B$1315, "&lt;=" &amp; EG$1, DataRegularSeason20242025!$E$3:$E$1315, $A57)</f>
        <v>62</v>
      </c>
      <c r="EH57">
        <f>SUMIFS(DataRegularSeason20242025!$AA$3:$AA$1315,DataRegularSeason20242025!$B$3:$B$1315, "&lt;=" &amp; EH$1, DataRegularSeason20242025!$D$3:$D$1315, $A57)+SUMIFS(DataRegularSeason20242025!$AB$3:$AB$1315,DataRegularSeason20242025!$B$3:$B$1315, "&lt;=" &amp; EH$1, DataRegularSeason20242025!$E$3:$E$1315, $A57)</f>
        <v>62</v>
      </c>
      <c r="EI57">
        <f>SUMIFS(DataRegularSeason20242025!$AA$3:$AA$1315,DataRegularSeason20242025!$B$3:$B$1315, "&lt;=" &amp; EI$1, DataRegularSeason20242025!$D$3:$D$1315, $A57)+SUMIFS(DataRegularSeason20242025!$AB$3:$AB$1315,DataRegularSeason20242025!$B$3:$B$1315, "&lt;=" &amp; EI$1, DataRegularSeason20242025!$E$3:$E$1315, $A57)</f>
        <v>62</v>
      </c>
      <c r="EJ57">
        <f>SUMIFS(DataRegularSeason20242025!$AA$3:$AA$1315,DataRegularSeason20242025!$B$3:$B$1315, "&lt;=" &amp; EJ$1, DataRegularSeason20242025!$D$3:$D$1315, $A57)+SUMIFS(DataRegularSeason20242025!$AB$3:$AB$1315,DataRegularSeason20242025!$B$3:$B$1315, "&lt;=" &amp; EJ$1, DataRegularSeason20242025!$E$3:$E$1315, $A57)</f>
        <v>62</v>
      </c>
      <c r="EK57">
        <f>SUMIFS(DataRegularSeason20242025!$AA$3:$AA$1315,DataRegularSeason20242025!$B$3:$B$1315, "&lt;=" &amp; EK$1, DataRegularSeason20242025!$D$3:$D$1315, $A57)+SUMIFS(DataRegularSeason20242025!$AB$3:$AB$1315,DataRegularSeason20242025!$B$3:$B$1315, "&lt;=" &amp; EK$1, DataRegularSeason20242025!$E$3:$E$1315, $A57)</f>
        <v>62</v>
      </c>
      <c r="EL57">
        <f>SUMIFS(DataRegularSeason20242025!$AA$3:$AA$1315,DataRegularSeason20242025!$B$3:$B$1315, "&lt;=" &amp; EL$1, DataRegularSeason20242025!$D$3:$D$1315, $A57)+SUMIFS(DataRegularSeason20242025!$AB$3:$AB$1315,DataRegularSeason20242025!$B$3:$B$1315, "&lt;=" &amp; EL$1, DataRegularSeason20242025!$E$3:$E$1315, $A57)</f>
        <v>62</v>
      </c>
      <c r="EM57">
        <f>SUMIFS(DataRegularSeason20242025!$AA$3:$AA$1315,DataRegularSeason20242025!$B$3:$B$1315, "&lt;=" &amp; EM$1, DataRegularSeason20242025!$D$3:$D$1315, $A57)+SUMIFS(DataRegularSeason20242025!$AB$3:$AB$1315,DataRegularSeason20242025!$B$3:$B$1315, "&lt;=" &amp; EM$1, DataRegularSeason20242025!$E$3:$E$1315, $A57)</f>
        <v>62</v>
      </c>
      <c r="EN57">
        <f>SUMIFS(DataRegularSeason20242025!$AA$3:$AA$1315,DataRegularSeason20242025!$B$3:$B$1315, "&lt;=" &amp; EN$1, DataRegularSeason20242025!$D$3:$D$1315, $A57)+SUMIFS(DataRegularSeason20242025!$AB$3:$AB$1315,DataRegularSeason20242025!$B$3:$B$1315, "&lt;=" &amp; EN$1, DataRegularSeason20242025!$E$3:$E$1315, $A57)</f>
        <v>62</v>
      </c>
      <c r="EO57">
        <f>SUMIFS(DataRegularSeason20242025!$AA$3:$AA$1315,DataRegularSeason20242025!$B$3:$B$1315, "&lt;=" &amp; EO$1, DataRegularSeason20242025!$D$3:$D$1315, $A57)+SUMIFS(DataRegularSeason20242025!$AB$3:$AB$1315,DataRegularSeason20242025!$B$3:$B$1315, "&lt;=" &amp; EO$1, DataRegularSeason20242025!$E$3:$E$1315, $A57)</f>
        <v>62</v>
      </c>
      <c r="EP57">
        <f>SUMIFS(DataRegularSeason20242025!$AA$3:$AA$1315,DataRegularSeason20242025!$B$3:$B$1315, "&lt;=" &amp; EP$1, DataRegularSeason20242025!$D$3:$D$1315, $A57)+SUMIFS(DataRegularSeason20242025!$AB$3:$AB$1315,DataRegularSeason20242025!$B$3:$B$1315, "&lt;=" &amp; EP$1, DataRegularSeason20242025!$E$3:$E$1315, $A57)</f>
        <v>62</v>
      </c>
      <c r="EQ57">
        <f>SUMIFS(DataRegularSeason20242025!$AA$3:$AA$1315,DataRegularSeason20242025!$B$3:$B$1315, "&lt;=" &amp; EQ$1, DataRegularSeason20242025!$D$3:$D$1315, $A57)+SUMIFS(DataRegularSeason20242025!$AB$3:$AB$1315,DataRegularSeason20242025!$B$3:$B$1315, "&lt;=" &amp; EQ$1, DataRegularSeason20242025!$E$3:$E$1315, $A57)</f>
        <v>62</v>
      </c>
      <c r="ER57">
        <f>SUMIFS(DataRegularSeason20242025!$AA$3:$AA$1315,DataRegularSeason20242025!$B$3:$B$1315, "&lt;=" &amp; ER$1, DataRegularSeason20242025!$D$3:$D$1315, $A57)+SUMIFS(DataRegularSeason20242025!$AB$3:$AB$1315,DataRegularSeason20242025!$B$3:$B$1315, "&lt;=" &amp; ER$1, DataRegularSeason20242025!$E$3:$E$1315, $A57)</f>
        <v>62</v>
      </c>
      <c r="ES57">
        <f>SUMIFS(DataRegularSeason20242025!$AA$3:$AA$1315,DataRegularSeason20242025!$B$3:$B$1315, "&lt;=" &amp; ES$1, DataRegularSeason20242025!$D$3:$D$1315, $A57)+SUMIFS(DataRegularSeason20242025!$AB$3:$AB$1315,DataRegularSeason20242025!$B$3:$B$1315, "&lt;=" &amp; ES$1, DataRegularSeason20242025!$E$3:$E$1315, $A57)</f>
        <v>62</v>
      </c>
      <c r="ET57">
        <f>SUMIFS(DataRegularSeason20242025!$AA$3:$AA$1315,DataRegularSeason20242025!$B$3:$B$1315, "&lt;=" &amp; ET$1, DataRegularSeason20242025!$D$3:$D$1315, $A57)+SUMIFS(DataRegularSeason20242025!$AB$3:$AB$1315,DataRegularSeason20242025!$B$3:$B$1315, "&lt;=" &amp; ET$1, DataRegularSeason20242025!$E$3:$E$1315, $A57)</f>
        <v>62</v>
      </c>
      <c r="EU57">
        <f>SUMIFS(DataRegularSeason20242025!$AA$3:$AA$1315,DataRegularSeason20242025!$B$3:$B$1315, "&lt;=" &amp; EU$1, DataRegularSeason20242025!$D$3:$D$1315, $A57)+SUMIFS(DataRegularSeason20242025!$AB$3:$AB$1315,DataRegularSeason20242025!$B$3:$B$1315, "&lt;=" &amp; EU$1, DataRegularSeason20242025!$E$3:$E$1315, $A57)</f>
        <v>62</v>
      </c>
      <c r="EV57">
        <f>SUMIFS(DataRegularSeason20242025!$AA$3:$AA$1315,DataRegularSeason20242025!$B$3:$B$1315, "&lt;=" &amp; EV$1, DataRegularSeason20242025!$D$3:$D$1315, $A57)+SUMIFS(DataRegularSeason20242025!$AB$3:$AB$1315,DataRegularSeason20242025!$B$3:$B$1315, "&lt;=" &amp; EV$1, DataRegularSeason20242025!$E$3:$E$1315, $A57)</f>
        <v>62</v>
      </c>
      <c r="EW57">
        <f>SUMIFS(DataRegularSeason20242025!$AA$3:$AA$1315,DataRegularSeason20242025!$B$3:$B$1315, "&lt;=" &amp; EW$1, DataRegularSeason20242025!$D$3:$D$1315, $A57)+SUMIFS(DataRegularSeason20242025!$AB$3:$AB$1315,DataRegularSeason20242025!$B$3:$B$1315, "&lt;=" &amp; EW$1, DataRegularSeason20242025!$E$3:$E$1315, $A57)</f>
        <v>62</v>
      </c>
      <c r="EX57">
        <f>SUMIFS(DataRegularSeason20242025!$AA$3:$AA$1315,DataRegularSeason20242025!$B$3:$B$1315, "&lt;=" &amp; EX$1, DataRegularSeason20242025!$D$3:$D$1315, $A57)+SUMIFS(DataRegularSeason20242025!$AB$3:$AB$1315,DataRegularSeason20242025!$B$3:$B$1315, "&lt;=" &amp; EX$1, DataRegularSeason20242025!$E$3:$E$1315, $A57)</f>
        <v>62</v>
      </c>
      <c r="EY57">
        <f>SUMIFS(DataRegularSeason20242025!$AA$3:$AA$1315,DataRegularSeason20242025!$B$3:$B$1315, "&lt;=" &amp; EY$1, DataRegularSeason20242025!$D$3:$D$1315, $A57)+SUMIFS(DataRegularSeason20242025!$AB$3:$AB$1315,DataRegularSeason20242025!$B$3:$B$1315, "&lt;=" &amp; EY$1, DataRegularSeason20242025!$E$3:$E$1315, $A57)</f>
        <v>62</v>
      </c>
      <c r="EZ57">
        <f>SUMIFS(DataRegularSeason20242025!$AA$3:$AA$1315,DataRegularSeason20242025!$B$3:$B$1315, "&lt;=" &amp; EZ$1, DataRegularSeason20242025!$D$3:$D$1315, $A57)+SUMIFS(DataRegularSeason20242025!$AB$3:$AB$1315,DataRegularSeason20242025!$B$3:$B$1315, "&lt;=" &amp; EZ$1, DataRegularSeason20242025!$E$3:$E$1315, $A57)</f>
        <v>62</v>
      </c>
      <c r="FA57">
        <f>SUMIFS(DataRegularSeason20242025!$AA$3:$AA$1315,DataRegularSeason20242025!$B$3:$B$1315, "&lt;=" &amp; FA$1, DataRegularSeason20242025!$D$3:$D$1315, $A57)+SUMIFS(DataRegularSeason20242025!$AB$3:$AB$1315,DataRegularSeason20242025!$B$3:$B$1315, "&lt;=" &amp; FA$1, DataRegularSeason20242025!$E$3:$E$1315, $A57)</f>
        <v>62</v>
      </c>
      <c r="FB57">
        <f>SUMIFS(DataRegularSeason20242025!$AA$3:$AA$1315,DataRegularSeason20242025!$B$3:$B$1315, "&lt;=" &amp; FB$1, DataRegularSeason20242025!$D$3:$D$1315, $A57)+SUMIFS(DataRegularSeason20242025!$AB$3:$AB$1315,DataRegularSeason20242025!$B$3:$B$1315, "&lt;=" &amp; FB$1, DataRegularSeason20242025!$E$3:$E$1315, $A57)</f>
        <v>62</v>
      </c>
      <c r="FC57">
        <f>SUMIFS(DataRegularSeason20242025!$AA$3:$AA$1315,DataRegularSeason20242025!$B$3:$B$1315, "&lt;=" &amp; FC$1, DataRegularSeason20242025!$D$3:$D$1315, $A57)+SUMIFS(DataRegularSeason20242025!$AB$3:$AB$1315,DataRegularSeason20242025!$B$3:$B$1315, "&lt;=" &amp; FC$1, DataRegularSeason20242025!$E$3:$E$1315, $A57)</f>
        <v>62</v>
      </c>
      <c r="FD57">
        <f>SUMIFS(DataRegularSeason20242025!$AA$3:$AA$1315,DataRegularSeason20242025!$B$3:$B$1315, "&lt;=" &amp; FD$1, DataRegularSeason20242025!$D$3:$D$1315, $A57)+SUMIFS(DataRegularSeason20242025!$AB$3:$AB$1315,DataRegularSeason20242025!$B$3:$B$1315, "&lt;=" &amp; FD$1, DataRegularSeason20242025!$E$3:$E$1315, $A57)</f>
        <v>62</v>
      </c>
      <c r="FE57">
        <f>SUMIFS(DataRegularSeason20242025!$AA$3:$AA$1315,DataRegularSeason20242025!$B$3:$B$1315, "&lt;=" &amp; FE$1, DataRegularSeason20242025!$D$3:$D$1315, $A57)+SUMIFS(DataRegularSeason20242025!$AB$3:$AB$1315,DataRegularSeason20242025!$B$3:$B$1315, "&lt;=" &amp; FE$1, DataRegularSeason20242025!$E$3:$E$1315, $A57)</f>
        <v>62</v>
      </c>
      <c r="FF57">
        <f>SUMIFS(DataRegularSeason20242025!$AA$3:$AA$1315,DataRegularSeason20242025!$B$3:$B$1315, "&lt;=" &amp; FF$1, DataRegularSeason20242025!$D$3:$D$1315, $A57)+SUMIFS(DataRegularSeason20242025!$AB$3:$AB$1315,DataRegularSeason20242025!$B$3:$B$1315, "&lt;=" &amp; FF$1, DataRegularSeason20242025!$E$3:$E$1315, $A57)</f>
        <v>62</v>
      </c>
      <c r="FG57">
        <f>SUMIFS(DataRegularSeason20242025!$AA$3:$AA$1315,DataRegularSeason20242025!$B$3:$B$1315, "&lt;=" &amp; FG$1, DataRegularSeason20242025!$D$3:$D$1315, $A57)+SUMIFS(DataRegularSeason20242025!$AB$3:$AB$1315,DataRegularSeason20242025!$B$3:$B$1315, "&lt;=" &amp; FG$1, DataRegularSeason20242025!$E$3:$E$1315, $A57)</f>
        <v>62</v>
      </c>
      <c r="FH57">
        <f>SUMIFS(DataRegularSeason20242025!$AA$3:$AA$1315,DataRegularSeason20242025!$B$3:$B$1315, "&lt;=" &amp; FH$1, DataRegularSeason20242025!$D$3:$D$1315, $A57)+SUMIFS(DataRegularSeason20242025!$AB$3:$AB$1315,DataRegularSeason20242025!$B$3:$B$1315, "&lt;=" &amp; FH$1, DataRegularSeason20242025!$E$3:$E$1315, $A57)</f>
        <v>62</v>
      </c>
      <c r="FI57">
        <f>SUMIFS(DataRegularSeason20242025!$AA$3:$AA$1315,DataRegularSeason20242025!$B$3:$B$1315, "&lt;=" &amp; FI$1, DataRegularSeason20242025!$D$3:$D$1315, $A57)+SUMIFS(DataRegularSeason20242025!$AB$3:$AB$1315,DataRegularSeason20242025!$B$3:$B$1315, "&lt;=" &amp; FI$1, DataRegularSeason20242025!$E$3:$E$1315, $A57)</f>
        <v>62</v>
      </c>
      <c r="FJ57">
        <f>SUMIFS(DataRegularSeason20242025!$AA$3:$AA$1315,DataRegularSeason20242025!$B$3:$B$1315, "&lt;=" &amp; FJ$1, DataRegularSeason20242025!$D$3:$D$1315, $A57)+SUMIFS(DataRegularSeason20242025!$AB$3:$AB$1315,DataRegularSeason20242025!$B$3:$B$1315, "&lt;=" &amp; FJ$1, DataRegularSeason20242025!$E$3:$E$1315, $A57)</f>
        <v>62</v>
      </c>
      <c r="FK57">
        <f>SUMIFS(DataRegularSeason20242025!$AA$3:$AA$1315,DataRegularSeason20242025!$B$3:$B$1315, "&lt;=" &amp; FK$1, DataRegularSeason20242025!$D$3:$D$1315, $A57)+SUMIFS(DataRegularSeason20242025!$AB$3:$AB$1315,DataRegularSeason20242025!$B$3:$B$1315, "&lt;=" &amp; FK$1, DataRegularSeason20242025!$E$3:$E$1315, $A57)</f>
        <v>62</v>
      </c>
      <c r="FL57">
        <f>SUMIFS(DataRegularSeason20242025!$AA$3:$AA$1315,DataRegularSeason20242025!$B$3:$B$1315, "&lt;=" &amp; FL$1, DataRegularSeason20242025!$D$3:$D$1315, $A57)+SUMIFS(DataRegularSeason20242025!$AB$3:$AB$1315,DataRegularSeason20242025!$B$3:$B$1315, "&lt;=" &amp; FL$1, DataRegularSeason20242025!$E$3:$E$1315, $A57)</f>
        <v>62</v>
      </c>
      <c r="FM57">
        <f>SUMIFS(DataRegularSeason20242025!$AA$3:$AA$1315,DataRegularSeason20242025!$B$3:$B$1315, "&lt;=" &amp; FM$1, DataRegularSeason20242025!$D$3:$D$1315, $A57)+SUMIFS(DataRegularSeason20242025!$AB$3:$AB$1315,DataRegularSeason20242025!$B$3:$B$1315, "&lt;=" &amp; FM$1, DataRegularSeason20242025!$E$3:$E$1315, $A57)</f>
        <v>62</v>
      </c>
      <c r="FN57">
        <f>SUMIFS(DataRegularSeason20242025!$AA$3:$AA$1315,DataRegularSeason20242025!$B$3:$B$1315, "&lt;=" &amp; FN$1, DataRegularSeason20242025!$D$3:$D$1315, $A57)+SUMIFS(DataRegularSeason20242025!$AB$3:$AB$1315,DataRegularSeason20242025!$B$3:$B$1315, "&lt;=" &amp; FN$1, DataRegularSeason20242025!$E$3:$E$1315, $A57)</f>
        <v>62</v>
      </c>
      <c r="FO57">
        <f>SUMIFS(DataRegularSeason20242025!$AA$3:$AA$1315,DataRegularSeason20242025!$B$3:$B$1315, "&lt;=" &amp; FO$1, DataRegularSeason20242025!$D$3:$D$1315, $A57)+SUMIFS(DataRegularSeason20242025!$AB$3:$AB$1315,DataRegularSeason20242025!$B$3:$B$1315, "&lt;=" &amp; FO$1, DataRegularSeason20242025!$E$3:$E$1315, $A57)</f>
        <v>62</v>
      </c>
      <c r="FP57">
        <f>SUMIFS(DataRegularSeason20242025!$AA$3:$AA$1315,DataRegularSeason20242025!$B$3:$B$1315, "&lt;=" &amp; FP$1, DataRegularSeason20242025!$D$3:$D$1315, $A57)+SUMIFS(DataRegularSeason20242025!$AB$3:$AB$1315,DataRegularSeason20242025!$B$3:$B$1315, "&lt;=" &amp; FP$1, DataRegularSeason20242025!$E$3:$E$1315, $A57)</f>
        <v>62</v>
      </c>
      <c r="FQ57">
        <f>SUMIFS(DataRegularSeason20242025!$AA$3:$AA$1315,DataRegularSeason20242025!$B$3:$B$1315, "&lt;=" &amp; FQ$1, DataRegularSeason20242025!$D$3:$D$1315, $A57)+SUMIFS(DataRegularSeason20242025!$AB$3:$AB$1315,DataRegularSeason20242025!$B$3:$B$1315, "&lt;=" &amp; FQ$1, DataRegularSeason20242025!$E$3:$E$1315, $A57)</f>
        <v>62</v>
      </c>
      <c r="FR57">
        <f>SUMIFS(DataRegularSeason20242025!$AA$3:$AA$1315,DataRegularSeason20242025!$B$3:$B$1315, "&lt;=" &amp; FR$1, DataRegularSeason20242025!$D$3:$D$1315, $A57)+SUMIFS(DataRegularSeason20242025!$AB$3:$AB$1315,DataRegularSeason20242025!$B$3:$B$1315, "&lt;=" &amp; FR$1, DataRegularSeason20242025!$E$3:$E$1315, $A57)</f>
        <v>62</v>
      </c>
      <c r="FS57">
        <f>SUMIFS(DataRegularSeason20242025!$AA$3:$AA$1315,DataRegularSeason20242025!$B$3:$B$1315, "&lt;=" &amp; FS$1, DataRegularSeason20242025!$D$3:$D$1315, $A57)+SUMIFS(DataRegularSeason20242025!$AB$3:$AB$1315,DataRegularSeason20242025!$B$3:$B$1315, "&lt;=" &amp; FS$1, DataRegularSeason20242025!$E$3:$E$1315, $A57)</f>
        <v>62</v>
      </c>
      <c r="FT57">
        <f>SUMIFS(DataRegularSeason20242025!$AA$3:$AA$1315,DataRegularSeason20242025!$B$3:$B$1315, "&lt;=" &amp; FT$1, DataRegularSeason20242025!$D$3:$D$1315, $A57)+SUMIFS(DataRegularSeason20242025!$AB$3:$AB$1315,DataRegularSeason20242025!$B$3:$B$1315, "&lt;=" &amp; FT$1, DataRegularSeason20242025!$E$3:$E$1315, $A57)</f>
        <v>62</v>
      </c>
      <c r="FU57">
        <f>SUMIFS(DataRegularSeason20242025!$AA$3:$AA$1315,DataRegularSeason20242025!$B$3:$B$1315, "&lt;=" &amp; FU$1, DataRegularSeason20242025!$D$3:$D$1315, $A57)+SUMIFS(DataRegularSeason20242025!$AB$3:$AB$1315,DataRegularSeason20242025!$B$3:$B$1315, "&lt;=" &amp; FU$1, DataRegularSeason20242025!$E$3:$E$1315, $A57)</f>
        <v>62</v>
      </c>
      <c r="FV57">
        <f>SUMIFS(DataRegularSeason20242025!$AA$3:$AA$1315,DataRegularSeason20242025!$B$3:$B$1315, "&lt;=" &amp; FV$1, DataRegularSeason20242025!$D$3:$D$1315, $A57)+SUMIFS(DataRegularSeason20242025!$AB$3:$AB$1315,DataRegularSeason20242025!$B$3:$B$1315, "&lt;=" &amp; FV$1, DataRegularSeason20242025!$E$3:$E$1315, $A57)</f>
        <v>62</v>
      </c>
      <c r="FW57">
        <f>SUMIFS(DataRegularSeason20242025!$AA$3:$AA$1315,DataRegularSeason20242025!$B$3:$B$1315, "&lt;=" &amp; FW$1, DataRegularSeason20242025!$D$3:$D$1315, $A57)+SUMIFS(DataRegularSeason20242025!$AB$3:$AB$1315,DataRegularSeason20242025!$B$3:$B$1315, "&lt;=" &amp; FW$1, DataRegularSeason20242025!$E$3:$E$1315, $A57)</f>
        <v>62</v>
      </c>
      <c r="FX57">
        <f>SUMIFS(DataRegularSeason20242025!$AA$3:$AA$1315,DataRegularSeason20242025!$B$3:$B$1315, "&lt;=" &amp; FX$1, DataRegularSeason20242025!$D$3:$D$1315, $A57)+SUMIFS(DataRegularSeason20242025!$AB$3:$AB$1315,DataRegularSeason20242025!$B$3:$B$1315, "&lt;=" &amp; FX$1, DataRegularSeason20242025!$E$3:$E$1315, $A57)</f>
        <v>62</v>
      </c>
      <c r="FY57">
        <f>SUMIFS(DataRegularSeason20242025!$AA$3:$AA$1315,DataRegularSeason20242025!$B$3:$B$1315, "&lt;=" &amp; FY$1, DataRegularSeason20242025!$D$3:$D$1315, $A57)+SUMIFS(DataRegularSeason20242025!$AB$3:$AB$1315,DataRegularSeason20242025!$B$3:$B$1315, "&lt;=" &amp; FY$1, DataRegularSeason20242025!$E$3:$E$1315, $A57)</f>
        <v>62</v>
      </c>
      <c r="FZ57">
        <f>SUMIFS(DataRegularSeason20242025!$AA$3:$AA$1315,DataRegularSeason20242025!$B$3:$B$1315, "&lt;=" &amp; FZ$1, DataRegularSeason20242025!$D$3:$D$1315, $A57)+SUMIFS(DataRegularSeason20242025!$AB$3:$AB$1315,DataRegularSeason20242025!$B$3:$B$1315, "&lt;=" &amp; FZ$1, DataRegularSeason20242025!$E$3:$E$1315, $A57)</f>
        <v>62</v>
      </c>
      <c r="GA57">
        <f>SUMIFS(DataRegularSeason20242025!$AA$3:$AA$1315,DataRegularSeason20242025!$B$3:$B$1315, "&lt;=" &amp; GA$1, DataRegularSeason20242025!$D$3:$D$1315, $A57)+SUMIFS(DataRegularSeason20242025!$AB$3:$AB$1315,DataRegularSeason20242025!$B$3:$B$1315, "&lt;=" &amp; GA$1, DataRegularSeason20242025!$E$3:$E$1315, $A57)</f>
        <v>62</v>
      </c>
      <c r="GB57">
        <f>SUMIFS(DataRegularSeason20242025!$AA$3:$AA$1315,DataRegularSeason20242025!$B$3:$B$1315, "&lt;=" &amp; GB$1, DataRegularSeason20242025!$D$3:$D$1315, $A57)+SUMIFS(DataRegularSeason20242025!$AB$3:$AB$1315,DataRegularSeason20242025!$B$3:$B$1315, "&lt;=" &amp; GB$1, DataRegularSeason20242025!$E$3:$E$1315, $A57)</f>
        <v>62</v>
      </c>
      <c r="GC57">
        <f>SUMIFS(DataRegularSeason20242025!$AA$3:$AA$1315,DataRegularSeason20242025!$B$3:$B$1315, "&lt;=" &amp; GC$1, DataRegularSeason20242025!$D$3:$D$1315, $A57)+SUMIFS(DataRegularSeason20242025!$AB$3:$AB$1315,DataRegularSeason20242025!$B$3:$B$1315, "&lt;=" &amp; GC$1, DataRegularSeason20242025!$E$3:$E$1315, $A57)</f>
        <v>62</v>
      </c>
      <c r="GD57">
        <f>SUMIFS(DataRegularSeason20242025!$AA$3:$AA$1315,DataRegularSeason20242025!$B$3:$B$1315, "&lt;=" &amp; GD$1, DataRegularSeason20242025!$D$3:$D$1315, $A57)+SUMIFS(DataRegularSeason20242025!$AB$3:$AB$1315,DataRegularSeason20242025!$B$3:$B$1315, "&lt;=" &amp; GD$1, DataRegularSeason20242025!$E$3:$E$1315, $A57)</f>
        <v>62</v>
      </c>
      <c r="GE57">
        <f>SUMIFS(DataRegularSeason20242025!$AA$3:$AA$1315,DataRegularSeason20242025!$B$3:$B$1315, "&lt;=" &amp; GE$1, DataRegularSeason20242025!$D$3:$D$1315, $A57)+SUMIFS(DataRegularSeason20242025!$AB$3:$AB$1315,DataRegularSeason20242025!$B$3:$B$1315, "&lt;=" &amp; GE$1, DataRegularSeason20242025!$E$3:$E$1315, $A57)</f>
        <v>62</v>
      </c>
      <c r="GF57">
        <f>SUMIFS(DataRegularSeason20242025!$AA$3:$AA$1315,DataRegularSeason20242025!$B$3:$B$1315, "&lt;=" &amp; GF$1, DataRegularSeason20242025!$D$3:$D$1315, $A57)+SUMIFS(DataRegularSeason20242025!$AB$3:$AB$1315,DataRegularSeason20242025!$B$3:$B$1315, "&lt;=" &amp; GF$1, DataRegularSeason20242025!$E$3:$E$1315, $A57)</f>
        <v>62</v>
      </c>
      <c r="GG57">
        <f>SUMIFS(DataRegularSeason20242025!$AA$3:$AA$1315,DataRegularSeason20242025!$B$3:$B$1315, "&lt;=" &amp; GG$1, DataRegularSeason20242025!$D$3:$D$1315, $A57)+SUMIFS(DataRegularSeason20242025!$AB$3:$AB$1315,DataRegularSeason20242025!$B$3:$B$1315, "&lt;=" &amp; GG$1, DataRegularSeason20242025!$E$3:$E$1315, $A57)</f>
        <v>62</v>
      </c>
      <c r="GH57">
        <f>SUMIFS(DataRegularSeason20242025!$AA$3:$AA$1315,DataRegularSeason20242025!$B$3:$B$1315, "&lt;=" &amp; GH$1, DataRegularSeason20242025!$D$3:$D$1315, $A57)+SUMIFS(DataRegularSeason20242025!$AB$3:$AB$1315,DataRegularSeason20242025!$B$3:$B$1315, "&lt;=" &amp; GH$1, DataRegularSeason20242025!$E$3:$E$1315, $A57)</f>
        <v>62</v>
      </c>
      <c r="GI57">
        <f>SUMIFS(DataRegularSeason20242025!$AA$3:$AA$1315,DataRegularSeason20242025!$B$3:$B$1315, "&lt;=" &amp; GI$1, DataRegularSeason20242025!$D$3:$D$1315, $A57)+SUMIFS(DataRegularSeason20242025!$AB$3:$AB$1315,DataRegularSeason20242025!$B$3:$B$1315, "&lt;=" &amp; GI$1, DataRegularSeason20242025!$E$3:$E$1315, $A57)</f>
        <v>62</v>
      </c>
      <c r="GJ57">
        <f>SUMIFS(DataRegularSeason20242025!$AA$3:$AA$1315,DataRegularSeason20242025!$B$3:$B$1315, "&lt;=" &amp; GJ$1, DataRegularSeason20242025!$D$3:$D$1315, $A57)+SUMIFS(DataRegularSeason20242025!$AB$3:$AB$1315,DataRegularSeason20242025!$B$3:$B$1315, "&lt;=" &amp; GJ$1, DataRegularSeason20242025!$E$3:$E$1315, $A57)</f>
        <v>62</v>
      </c>
      <c r="GK57">
        <f>SUMIFS(DataRegularSeason20242025!$AA$3:$AA$1315,DataRegularSeason20242025!$B$3:$B$1315, "&lt;=" &amp; GK$1, DataRegularSeason20242025!$D$3:$D$1315, $A57)+SUMIFS(DataRegularSeason20242025!$AB$3:$AB$1315,DataRegularSeason20242025!$B$3:$B$1315, "&lt;=" &amp; GK$1, DataRegularSeason20242025!$E$3:$E$1315, $A57)</f>
        <v>62</v>
      </c>
      <c r="GL57">
        <f>SUMIFS(DataRegularSeason20242025!$AA$3:$AA$1315,DataRegularSeason20242025!$B$3:$B$1315, "&lt;=" &amp; GL$1, DataRegularSeason20242025!$D$3:$D$1315, $A57)+SUMIFS(DataRegularSeason20242025!$AB$3:$AB$1315,DataRegularSeason20242025!$B$3:$B$1315, "&lt;=" &amp; GL$1, DataRegularSeason20242025!$E$3:$E$1315, $A57)</f>
        <v>62</v>
      </c>
      <c r="GM57">
        <f>SUMIFS(DataRegularSeason20242025!$AA$3:$AA$1315,DataRegularSeason20242025!$B$3:$B$1315, "&lt;=" &amp; GM$1, DataRegularSeason20242025!$D$3:$D$1315, $A57)+SUMIFS(DataRegularSeason20242025!$AB$3:$AB$1315,DataRegularSeason20242025!$B$3:$B$1315, "&lt;=" &amp; GM$1, DataRegularSeason20242025!$E$3:$E$1315, $A57)</f>
        <v>62</v>
      </c>
      <c r="GN57">
        <f>SUMIFS(DataRegularSeason20242025!$AA$3:$AA$1315,DataRegularSeason20242025!$B$3:$B$1315, "&lt;=" &amp; GN$1, DataRegularSeason20242025!$D$3:$D$1315, $A57)+SUMIFS(DataRegularSeason20242025!$AB$3:$AB$1315,DataRegularSeason20242025!$B$3:$B$1315, "&lt;=" &amp; GN$1, DataRegularSeason20242025!$E$3:$E$1315, $A57)</f>
        <v>62</v>
      </c>
      <c r="GO57">
        <f>SUMIFS(DataRegularSeason20242025!$AA$3:$AA$1315,DataRegularSeason20242025!$B$3:$B$1315, "&lt;=" &amp; GO$1, DataRegularSeason20242025!$D$3:$D$1315, $A57)+SUMIFS(DataRegularSeason20242025!$AB$3:$AB$1315,DataRegularSeason20242025!$B$3:$B$1315, "&lt;=" &amp; GO$1, DataRegularSeason20242025!$E$3:$E$1315, $A57)</f>
        <v>62</v>
      </c>
      <c r="GP57">
        <f>SUMIFS(DataRegularSeason20242025!$AA$3:$AA$1315,DataRegularSeason20242025!$B$3:$B$1315, "&lt;=" &amp; GP$1, DataRegularSeason20242025!$D$3:$D$1315, $A57)+SUMIFS(DataRegularSeason20242025!$AB$3:$AB$1315,DataRegularSeason20242025!$B$3:$B$1315, "&lt;=" &amp; GP$1, DataRegularSeason20242025!$E$3:$E$1315, $A57)</f>
        <v>62</v>
      </c>
      <c r="GQ57">
        <f>SUMIFS(DataRegularSeason20242025!$AA$3:$AA$1315,DataRegularSeason20242025!$B$3:$B$1315, "&lt;=" &amp; GQ$1, DataRegularSeason20242025!$D$3:$D$1315, $A57)+SUMIFS(DataRegularSeason20242025!$AB$3:$AB$1315,DataRegularSeason20242025!$B$3:$B$1315, "&lt;=" &amp; GQ$1, DataRegularSeason20242025!$E$3:$E$1315, $A57)</f>
        <v>62</v>
      </c>
      <c r="GR57">
        <f>SUMIFS(DataRegularSeason20242025!$AA$3:$AA$1315,DataRegularSeason20242025!$B$3:$B$1315, "&lt;=" &amp; GR$1, DataRegularSeason20242025!$D$3:$D$1315, $A57)+SUMIFS(DataRegularSeason20242025!$AB$3:$AB$1315,DataRegularSeason20242025!$B$3:$B$1315, "&lt;=" &amp; GR$1, DataRegularSeason20242025!$E$3:$E$1315, $A57)</f>
        <v>62</v>
      </c>
      <c r="GS57">
        <f>SUMIFS(DataRegularSeason20242025!$AA$3:$AA$1315,DataRegularSeason20242025!$B$3:$B$1315, "&lt;=" &amp; GS$1, DataRegularSeason20242025!$D$3:$D$1315, $A57)+SUMIFS(DataRegularSeason20242025!$AB$3:$AB$1315,DataRegularSeason20242025!$B$3:$B$1315, "&lt;=" &amp; GS$1, DataRegularSeason20242025!$E$3:$E$1315, $A57)</f>
        <v>62</v>
      </c>
      <c r="GT57">
        <f>SUMIFS(DataRegularSeason20242025!$AA$3:$AA$1315,DataRegularSeason20242025!$B$3:$B$1315, "&lt;=" &amp; GT$1, DataRegularSeason20242025!$D$3:$D$1315, $A57)+SUMIFS(DataRegularSeason20242025!$AB$3:$AB$1315,DataRegularSeason20242025!$B$3:$B$1315, "&lt;=" &amp; GT$1, DataRegularSeason20242025!$E$3:$E$1315, $A57)</f>
        <v>62</v>
      </c>
      <c r="GU57">
        <f>SUMIFS(DataRegularSeason20242025!$AA$3:$AA$1315,DataRegularSeason20242025!$B$3:$B$1315, "&lt;=" &amp; GU$1, DataRegularSeason20242025!$D$3:$D$1315, $A57)+SUMIFS(DataRegularSeason20242025!$AB$3:$AB$1315,DataRegularSeason20242025!$B$3:$B$1315, "&lt;=" &amp; GU$1, DataRegularSeason20242025!$E$3:$E$1315, $A57)</f>
        <v>62</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51</v>
      </c>
      <c r="DY59">
        <f>SUMIFS(DataRegularSeason20242025!$AA$3:$AA$1315,DataRegularSeason20242025!$B$3:$B$1315, "&lt;=" &amp; DY$1, DataRegularSeason20242025!$D$3:$D$1315, $A59)+SUMIFS(DataRegularSeason20242025!$AB$3:$AB$1315,DataRegularSeason20242025!$B$3:$B$1315, "&lt;=" &amp; DY$1, DataRegularSeason20242025!$E$3:$E$1315, $A59)</f>
        <v>51</v>
      </c>
      <c r="DZ59">
        <f>SUMIFS(DataRegularSeason20242025!$AA$3:$AA$1315,DataRegularSeason20242025!$B$3:$B$1315, "&lt;=" &amp; DZ$1, DataRegularSeason20242025!$D$3:$D$1315, $A59)+SUMIFS(DataRegularSeason20242025!$AB$3:$AB$1315,DataRegularSeason20242025!$B$3:$B$1315, "&lt;=" &amp; DZ$1, DataRegularSeason20242025!$E$3:$E$1315, $A59)</f>
        <v>51</v>
      </c>
      <c r="EA59">
        <f>SUMIFS(DataRegularSeason20242025!$AA$3:$AA$1315,DataRegularSeason20242025!$B$3:$B$1315, "&lt;=" &amp; EA$1, DataRegularSeason20242025!$D$3:$D$1315, $A59)+SUMIFS(DataRegularSeason20242025!$AB$3:$AB$1315,DataRegularSeason20242025!$B$3:$B$1315, "&lt;=" &amp; EA$1, DataRegularSeason20242025!$E$3:$E$1315, $A59)</f>
        <v>51</v>
      </c>
      <c r="EB59">
        <f>SUMIFS(DataRegularSeason20242025!$AA$3:$AA$1315,DataRegularSeason20242025!$B$3:$B$1315, "&lt;=" &amp; EB$1, DataRegularSeason20242025!$D$3:$D$1315, $A59)+SUMIFS(DataRegularSeason20242025!$AB$3:$AB$1315,DataRegularSeason20242025!$B$3:$B$1315, "&lt;=" &amp; EB$1, DataRegularSeason20242025!$E$3:$E$1315, $A59)</f>
        <v>51</v>
      </c>
      <c r="EC59">
        <f>SUMIFS(DataRegularSeason20242025!$AA$3:$AA$1315,DataRegularSeason20242025!$B$3:$B$1315, "&lt;=" &amp; EC$1, DataRegularSeason20242025!$D$3:$D$1315, $A59)+SUMIFS(DataRegularSeason20242025!$AB$3:$AB$1315,DataRegularSeason20242025!$B$3:$B$1315, "&lt;=" &amp; EC$1, DataRegularSeason20242025!$E$3:$E$1315, $A59)</f>
        <v>51</v>
      </c>
      <c r="ED59">
        <f>SUMIFS(DataRegularSeason20242025!$AA$3:$AA$1315,DataRegularSeason20242025!$B$3:$B$1315, "&lt;=" &amp; ED$1, DataRegularSeason20242025!$D$3:$D$1315, $A59)+SUMIFS(DataRegularSeason20242025!$AB$3:$AB$1315,DataRegularSeason20242025!$B$3:$B$1315, "&lt;=" &amp; ED$1, DataRegularSeason20242025!$E$3:$E$1315, $A59)</f>
        <v>51</v>
      </c>
      <c r="EE59">
        <f>SUMIFS(DataRegularSeason20242025!$AA$3:$AA$1315,DataRegularSeason20242025!$B$3:$B$1315, "&lt;=" &amp; EE$1, DataRegularSeason20242025!$D$3:$D$1315, $A59)+SUMIFS(DataRegularSeason20242025!$AB$3:$AB$1315,DataRegularSeason20242025!$B$3:$B$1315, "&lt;=" &amp; EE$1, DataRegularSeason20242025!$E$3:$E$1315, $A59)</f>
        <v>51</v>
      </c>
      <c r="EF59">
        <f>SUMIFS(DataRegularSeason20242025!$AA$3:$AA$1315,DataRegularSeason20242025!$B$3:$B$1315, "&lt;=" &amp; EF$1, DataRegularSeason20242025!$D$3:$D$1315, $A59)+SUMIFS(DataRegularSeason20242025!$AB$3:$AB$1315,DataRegularSeason20242025!$B$3:$B$1315, "&lt;=" &amp; EF$1, DataRegularSeason20242025!$E$3:$E$1315, $A59)</f>
        <v>51</v>
      </c>
      <c r="EG59">
        <f>SUMIFS(DataRegularSeason20242025!$AA$3:$AA$1315,DataRegularSeason20242025!$B$3:$B$1315, "&lt;=" &amp; EG$1, DataRegularSeason20242025!$D$3:$D$1315, $A59)+SUMIFS(DataRegularSeason20242025!$AB$3:$AB$1315,DataRegularSeason20242025!$B$3:$B$1315, "&lt;=" &amp; EG$1, DataRegularSeason20242025!$E$3:$E$1315, $A59)</f>
        <v>51</v>
      </c>
      <c r="EH59">
        <f>SUMIFS(DataRegularSeason20242025!$AA$3:$AA$1315,DataRegularSeason20242025!$B$3:$B$1315, "&lt;=" &amp; EH$1, DataRegularSeason20242025!$D$3:$D$1315, $A59)+SUMIFS(DataRegularSeason20242025!$AB$3:$AB$1315,DataRegularSeason20242025!$B$3:$B$1315, "&lt;=" &amp; EH$1, DataRegularSeason20242025!$E$3:$E$1315, $A59)</f>
        <v>51</v>
      </c>
      <c r="EI59">
        <f>SUMIFS(DataRegularSeason20242025!$AA$3:$AA$1315,DataRegularSeason20242025!$B$3:$B$1315, "&lt;=" &amp; EI$1, DataRegularSeason20242025!$D$3:$D$1315, $A59)+SUMIFS(DataRegularSeason20242025!$AB$3:$AB$1315,DataRegularSeason20242025!$B$3:$B$1315, "&lt;=" &amp; EI$1, DataRegularSeason20242025!$E$3:$E$1315, $A59)</f>
        <v>51</v>
      </c>
      <c r="EJ59">
        <f>SUMIFS(DataRegularSeason20242025!$AA$3:$AA$1315,DataRegularSeason20242025!$B$3:$B$1315, "&lt;=" &amp; EJ$1, DataRegularSeason20242025!$D$3:$D$1315, $A59)+SUMIFS(DataRegularSeason20242025!$AB$3:$AB$1315,DataRegularSeason20242025!$B$3:$B$1315, "&lt;=" &amp; EJ$1, DataRegularSeason20242025!$E$3:$E$1315, $A59)</f>
        <v>51</v>
      </c>
      <c r="EK59">
        <f>SUMIFS(DataRegularSeason20242025!$AA$3:$AA$1315,DataRegularSeason20242025!$B$3:$B$1315, "&lt;=" &amp; EK$1, DataRegularSeason20242025!$D$3:$D$1315, $A59)+SUMIFS(DataRegularSeason20242025!$AB$3:$AB$1315,DataRegularSeason20242025!$B$3:$B$1315, "&lt;=" &amp; EK$1, DataRegularSeason20242025!$E$3:$E$1315, $A59)</f>
        <v>51</v>
      </c>
      <c r="EL59">
        <f>SUMIFS(DataRegularSeason20242025!$AA$3:$AA$1315,DataRegularSeason20242025!$B$3:$B$1315, "&lt;=" &amp; EL$1, DataRegularSeason20242025!$D$3:$D$1315, $A59)+SUMIFS(DataRegularSeason20242025!$AB$3:$AB$1315,DataRegularSeason20242025!$B$3:$B$1315, "&lt;=" &amp; EL$1, DataRegularSeason20242025!$E$3:$E$1315, $A59)</f>
        <v>51</v>
      </c>
      <c r="EM59">
        <f>SUMIFS(DataRegularSeason20242025!$AA$3:$AA$1315,DataRegularSeason20242025!$B$3:$B$1315, "&lt;=" &amp; EM$1, DataRegularSeason20242025!$D$3:$D$1315, $A59)+SUMIFS(DataRegularSeason20242025!$AB$3:$AB$1315,DataRegularSeason20242025!$B$3:$B$1315, "&lt;=" &amp; EM$1, DataRegularSeason20242025!$E$3:$E$1315, $A59)</f>
        <v>51</v>
      </c>
      <c r="EN59">
        <f>SUMIFS(DataRegularSeason20242025!$AA$3:$AA$1315,DataRegularSeason20242025!$B$3:$B$1315, "&lt;=" &amp; EN$1, DataRegularSeason20242025!$D$3:$D$1315, $A59)+SUMIFS(DataRegularSeason20242025!$AB$3:$AB$1315,DataRegularSeason20242025!$B$3:$B$1315, "&lt;=" &amp; EN$1, DataRegularSeason20242025!$E$3:$E$1315, $A59)</f>
        <v>51</v>
      </c>
      <c r="EO59">
        <f>SUMIFS(DataRegularSeason20242025!$AA$3:$AA$1315,DataRegularSeason20242025!$B$3:$B$1315, "&lt;=" &amp; EO$1, DataRegularSeason20242025!$D$3:$D$1315, $A59)+SUMIFS(DataRegularSeason20242025!$AB$3:$AB$1315,DataRegularSeason20242025!$B$3:$B$1315, "&lt;=" &amp; EO$1, DataRegularSeason20242025!$E$3:$E$1315, $A59)</f>
        <v>51</v>
      </c>
      <c r="EP59">
        <f>SUMIFS(DataRegularSeason20242025!$AA$3:$AA$1315,DataRegularSeason20242025!$B$3:$B$1315, "&lt;=" &amp; EP$1, DataRegularSeason20242025!$D$3:$D$1315, $A59)+SUMIFS(DataRegularSeason20242025!$AB$3:$AB$1315,DataRegularSeason20242025!$B$3:$B$1315, "&lt;=" &amp; EP$1, DataRegularSeason20242025!$E$3:$E$1315, $A59)</f>
        <v>51</v>
      </c>
      <c r="EQ59">
        <f>SUMIFS(DataRegularSeason20242025!$AA$3:$AA$1315,DataRegularSeason20242025!$B$3:$B$1315, "&lt;=" &amp; EQ$1, DataRegularSeason20242025!$D$3:$D$1315, $A59)+SUMIFS(DataRegularSeason20242025!$AB$3:$AB$1315,DataRegularSeason20242025!$B$3:$B$1315, "&lt;=" &amp; EQ$1, DataRegularSeason20242025!$E$3:$E$1315, $A59)</f>
        <v>51</v>
      </c>
      <c r="ER59">
        <f>SUMIFS(DataRegularSeason20242025!$AA$3:$AA$1315,DataRegularSeason20242025!$B$3:$B$1315, "&lt;=" &amp; ER$1, DataRegularSeason20242025!$D$3:$D$1315, $A59)+SUMIFS(DataRegularSeason20242025!$AB$3:$AB$1315,DataRegularSeason20242025!$B$3:$B$1315, "&lt;=" &amp; ER$1, DataRegularSeason20242025!$E$3:$E$1315, $A59)</f>
        <v>51</v>
      </c>
      <c r="ES59">
        <f>SUMIFS(DataRegularSeason20242025!$AA$3:$AA$1315,DataRegularSeason20242025!$B$3:$B$1315, "&lt;=" &amp; ES$1, DataRegularSeason20242025!$D$3:$D$1315, $A59)+SUMIFS(DataRegularSeason20242025!$AB$3:$AB$1315,DataRegularSeason20242025!$B$3:$B$1315, "&lt;=" &amp; ES$1, DataRegularSeason20242025!$E$3:$E$1315, $A59)</f>
        <v>51</v>
      </c>
      <c r="ET59">
        <f>SUMIFS(DataRegularSeason20242025!$AA$3:$AA$1315,DataRegularSeason20242025!$B$3:$B$1315, "&lt;=" &amp; ET$1, DataRegularSeason20242025!$D$3:$D$1315, $A59)+SUMIFS(DataRegularSeason20242025!$AB$3:$AB$1315,DataRegularSeason20242025!$B$3:$B$1315, "&lt;=" &amp; ET$1, DataRegularSeason20242025!$E$3:$E$1315, $A59)</f>
        <v>51</v>
      </c>
      <c r="EU59">
        <f>SUMIFS(DataRegularSeason20242025!$AA$3:$AA$1315,DataRegularSeason20242025!$B$3:$B$1315, "&lt;=" &amp; EU$1, DataRegularSeason20242025!$D$3:$D$1315, $A59)+SUMIFS(DataRegularSeason20242025!$AB$3:$AB$1315,DataRegularSeason20242025!$B$3:$B$1315, "&lt;=" &amp; EU$1, DataRegularSeason20242025!$E$3:$E$1315, $A59)</f>
        <v>51</v>
      </c>
      <c r="EV59">
        <f>SUMIFS(DataRegularSeason20242025!$AA$3:$AA$1315,DataRegularSeason20242025!$B$3:$B$1315, "&lt;=" &amp; EV$1, DataRegularSeason20242025!$D$3:$D$1315, $A59)+SUMIFS(DataRegularSeason20242025!$AB$3:$AB$1315,DataRegularSeason20242025!$B$3:$B$1315, "&lt;=" &amp; EV$1, DataRegularSeason20242025!$E$3:$E$1315, $A59)</f>
        <v>51</v>
      </c>
      <c r="EW59">
        <f>SUMIFS(DataRegularSeason20242025!$AA$3:$AA$1315,DataRegularSeason20242025!$B$3:$B$1315, "&lt;=" &amp; EW$1, DataRegularSeason20242025!$D$3:$D$1315, $A59)+SUMIFS(DataRegularSeason20242025!$AB$3:$AB$1315,DataRegularSeason20242025!$B$3:$B$1315, "&lt;=" &amp; EW$1, DataRegularSeason20242025!$E$3:$E$1315, $A59)</f>
        <v>51</v>
      </c>
      <c r="EX59">
        <f>SUMIFS(DataRegularSeason20242025!$AA$3:$AA$1315,DataRegularSeason20242025!$B$3:$B$1315, "&lt;=" &amp; EX$1, DataRegularSeason20242025!$D$3:$D$1315, $A59)+SUMIFS(DataRegularSeason20242025!$AB$3:$AB$1315,DataRegularSeason20242025!$B$3:$B$1315, "&lt;=" &amp; EX$1, DataRegularSeason20242025!$E$3:$E$1315, $A59)</f>
        <v>51</v>
      </c>
      <c r="EY59">
        <f>SUMIFS(DataRegularSeason20242025!$AA$3:$AA$1315,DataRegularSeason20242025!$B$3:$B$1315, "&lt;=" &amp; EY$1, DataRegularSeason20242025!$D$3:$D$1315, $A59)+SUMIFS(DataRegularSeason20242025!$AB$3:$AB$1315,DataRegularSeason20242025!$B$3:$B$1315, "&lt;=" &amp; EY$1, DataRegularSeason20242025!$E$3:$E$1315, $A59)</f>
        <v>51</v>
      </c>
      <c r="EZ59">
        <f>SUMIFS(DataRegularSeason20242025!$AA$3:$AA$1315,DataRegularSeason20242025!$B$3:$B$1315, "&lt;=" &amp; EZ$1, DataRegularSeason20242025!$D$3:$D$1315, $A59)+SUMIFS(DataRegularSeason20242025!$AB$3:$AB$1315,DataRegularSeason20242025!$B$3:$B$1315, "&lt;=" &amp; EZ$1, DataRegularSeason20242025!$E$3:$E$1315, $A59)</f>
        <v>51</v>
      </c>
      <c r="FA59">
        <f>SUMIFS(DataRegularSeason20242025!$AA$3:$AA$1315,DataRegularSeason20242025!$B$3:$B$1315, "&lt;=" &amp; FA$1, DataRegularSeason20242025!$D$3:$D$1315, $A59)+SUMIFS(DataRegularSeason20242025!$AB$3:$AB$1315,DataRegularSeason20242025!$B$3:$B$1315, "&lt;=" &amp; FA$1, DataRegularSeason20242025!$E$3:$E$1315, $A59)</f>
        <v>51</v>
      </c>
      <c r="FB59">
        <f>SUMIFS(DataRegularSeason20242025!$AA$3:$AA$1315,DataRegularSeason20242025!$B$3:$B$1315, "&lt;=" &amp; FB$1, DataRegularSeason20242025!$D$3:$D$1315, $A59)+SUMIFS(DataRegularSeason20242025!$AB$3:$AB$1315,DataRegularSeason20242025!$B$3:$B$1315, "&lt;=" &amp; FB$1, DataRegularSeason20242025!$E$3:$E$1315, $A59)</f>
        <v>51</v>
      </c>
      <c r="FC59">
        <f>SUMIFS(DataRegularSeason20242025!$AA$3:$AA$1315,DataRegularSeason20242025!$B$3:$B$1315, "&lt;=" &amp; FC$1, DataRegularSeason20242025!$D$3:$D$1315, $A59)+SUMIFS(DataRegularSeason20242025!$AB$3:$AB$1315,DataRegularSeason20242025!$B$3:$B$1315, "&lt;=" &amp; FC$1, DataRegularSeason20242025!$E$3:$E$1315, $A59)</f>
        <v>51</v>
      </c>
      <c r="FD59">
        <f>SUMIFS(DataRegularSeason20242025!$AA$3:$AA$1315,DataRegularSeason20242025!$B$3:$B$1315, "&lt;=" &amp; FD$1, DataRegularSeason20242025!$D$3:$D$1315, $A59)+SUMIFS(DataRegularSeason20242025!$AB$3:$AB$1315,DataRegularSeason20242025!$B$3:$B$1315, "&lt;=" &amp; FD$1, DataRegularSeason20242025!$E$3:$E$1315, $A59)</f>
        <v>51</v>
      </c>
      <c r="FE59">
        <f>SUMIFS(DataRegularSeason20242025!$AA$3:$AA$1315,DataRegularSeason20242025!$B$3:$B$1315, "&lt;=" &amp; FE$1, DataRegularSeason20242025!$D$3:$D$1315, $A59)+SUMIFS(DataRegularSeason20242025!$AB$3:$AB$1315,DataRegularSeason20242025!$B$3:$B$1315, "&lt;=" &amp; FE$1, DataRegularSeason20242025!$E$3:$E$1315, $A59)</f>
        <v>51</v>
      </c>
      <c r="FF59">
        <f>SUMIFS(DataRegularSeason20242025!$AA$3:$AA$1315,DataRegularSeason20242025!$B$3:$B$1315, "&lt;=" &amp; FF$1, DataRegularSeason20242025!$D$3:$D$1315, $A59)+SUMIFS(DataRegularSeason20242025!$AB$3:$AB$1315,DataRegularSeason20242025!$B$3:$B$1315, "&lt;=" &amp; FF$1, DataRegularSeason20242025!$E$3:$E$1315, $A59)</f>
        <v>51</v>
      </c>
      <c r="FG59">
        <f>SUMIFS(DataRegularSeason20242025!$AA$3:$AA$1315,DataRegularSeason20242025!$B$3:$B$1315, "&lt;=" &amp; FG$1, DataRegularSeason20242025!$D$3:$D$1315, $A59)+SUMIFS(DataRegularSeason20242025!$AB$3:$AB$1315,DataRegularSeason20242025!$B$3:$B$1315, "&lt;=" &amp; FG$1, DataRegularSeason20242025!$E$3:$E$1315, $A59)</f>
        <v>51</v>
      </c>
      <c r="FH59">
        <f>SUMIFS(DataRegularSeason20242025!$AA$3:$AA$1315,DataRegularSeason20242025!$B$3:$B$1315, "&lt;=" &amp; FH$1, DataRegularSeason20242025!$D$3:$D$1315, $A59)+SUMIFS(DataRegularSeason20242025!$AB$3:$AB$1315,DataRegularSeason20242025!$B$3:$B$1315, "&lt;=" &amp; FH$1, DataRegularSeason20242025!$E$3:$E$1315, $A59)</f>
        <v>51</v>
      </c>
      <c r="FI59">
        <f>SUMIFS(DataRegularSeason20242025!$AA$3:$AA$1315,DataRegularSeason20242025!$B$3:$B$1315, "&lt;=" &amp; FI$1, DataRegularSeason20242025!$D$3:$D$1315, $A59)+SUMIFS(DataRegularSeason20242025!$AB$3:$AB$1315,DataRegularSeason20242025!$B$3:$B$1315, "&lt;=" &amp; FI$1, DataRegularSeason20242025!$E$3:$E$1315, $A59)</f>
        <v>51</v>
      </c>
      <c r="FJ59">
        <f>SUMIFS(DataRegularSeason20242025!$AA$3:$AA$1315,DataRegularSeason20242025!$B$3:$B$1315, "&lt;=" &amp; FJ$1, DataRegularSeason20242025!$D$3:$D$1315, $A59)+SUMIFS(DataRegularSeason20242025!$AB$3:$AB$1315,DataRegularSeason20242025!$B$3:$B$1315, "&lt;=" &amp; FJ$1, DataRegularSeason20242025!$E$3:$E$1315, $A59)</f>
        <v>51</v>
      </c>
      <c r="FK59">
        <f>SUMIFS(DataRegularSeason20242025!$AA$3:$AA$1315,DataRegularSeason20242025!$B$3:$B$1315, "&lt;=" &amp; FK$1, DataRegularSeason20242025!$D$3:$D$1315, $A59)+SUMIFS(DataRegularSeason20242025!$AB$3:$AB$1315,DataRegularSeason20242025!$B$3:$B$1315, "&lt;=" &amp; FK$1, DataRegularSeason20242025!$E$3:$E$1315, $A59)</f>
        <v>51</v>
      </c>
      <c r="FL59">
        <f>SUMIFS(DataRegularSeason20242025!$AA$3:$AA$1315,DataRegularSeason20242025!$B$3:$B$1315, "&lt;=" &amp; FL$1, DataRegularSeason20242025!$D$3:$D$1315, $A59)+SUMIFS(DataRegularSeason20242025!$AB$3:$AB$1315,DataRegularSeason20242025!$B$3:$B$1315, "&lt;=" &amp; FL$1, DataRegularSeason20242025!$E$3:$E$1315, $A59)</f>
        <v>51</v>
      </c>
      <c r="FM59">
        <f>SUMIFS(DataRegularSeason20242025!$AA$3:$AA$1315,DataRegularSeason20242025!$B$3:$B$1315, "&lt;=" &amp; FM$1, DataRegularSeason20242025!$D$3:$D$1315, $A59)+SUMIFS(DataRegularSeason20242025!$AB$3:$AB$1315,DataRegularSeason20242025!$B$3:$B$1315, "&lt;=" &amp; FM$1, DataRegularSeason20242025!$E$3:$E$1315, $A59)</f>
        <v>51</v>
      </c>
      <c r="FN59">
        <f>SUMIFS(DataRegularSeason20242025!$AA$3:$AA$1315,DataRegularSeason20242025!$B$3:$B$1315, "&lt;=" &amp; FN$1, DataRegularSeason20242025!$D$3:$D$1315, $A59)+SUMIFS(DataRegularSeason20242025!$AB$3:$AB$1315,DataRegularSeason20242025!$B$3:$B$1315, "&lt;=" &amp; FN$1, DataRegularSeason20242025!$E$3:$E$1315, $A59)</f>
        <v>51</v>
      </c>
      <c r="FO59">
        <f>SUMIFS(DataRegularSeason20242025!$AA$3:$AA$1315,DataRegularSeason20242025!$B$3:$B$1315, "&lt;=" &amp; FO$1, DataRegularSeason20242025!$D$3:$D$1315, $A59)+SUMIFS(DataRegularSeason20242025!$AB$3:$AB$1315,DataRegularSeason20242025!$B$3:$B$1315, "&lt;=" &amp; FO$1, DataRegularSeason20242025!$E$3:$E$1315, $A59)</f>
        <v>51</v>
      </c>
      <c r="FP59">
        <f>SUMIFS(DataRegularSeason20242025!$AA$3:$AA$1315,DataRegularSeason20242025!$B$3:$B$1315, "&lt;=" &amp; FP$1, DataRegularSeason20242025!$D$3:$D$1315, $A59)+SUMIFS(DataRegularSeason20242025!$AB$3:$AB$1315,DataRegularSeason20242025!$B$3:$B$1315, "&lt;=" &amp; FP$1, DataRegularSeason20242025!$E$3:$E$1315, $A59)</f>
        <v>51</v>
      </c>
      <c r="FQ59">
        <f>SUMIFS(DataRegularSeason20242025!$AA$3:$AA$1315,DataRegularSeason20242025!$B$3:$B$1315, "&lt;=" &amp; FQ$1, DataRegularSeason20242025!$D$3:$D$1315, $A59)+SUMIFS(DataRegularSeason20242025!$AB$3:$AB$1315,DataRegularSeason20242025!$B$3:$B$1315, "&lt;=" &amp; FQ$1, DataRegularSeason20242025!$E$3:$E$1315, $A59)</f>
        <v>51</v>
      </c>
      <c r="FR59">
        <f>SUMIFS(DataRegularSeason20242025!$AA$3:$AA$1315,DataRegularSeason20242025!$B$3:$B$1315, "&lt;=" &amp; FR$1, DataRegularSeason20242025!$D$3:$D$1315, $A59)+SUMIFS(DataRegularSeason20242025!$AB$3:$AB$1315,DataRegularSeason20242025!$B$3:$B$1315, "&lt;=" &amp; FR$1, DataRegularSeason20242025!$E$3:$E$1315, $A59)</f>
        <v>51</v>
      </c>
      <c r="FS59">
        <f>SUMIFS(DataRegularSeason20242025!$AA$3:$AA$1315,DataRegularSeason20242025!$B$3:$B$1315, "&lt;=" &amp; FS$1, DataRegularSeason20242025!$D$3:$D$1315, $A59)+SUMIFS(DataRegularSeason20242025!$AB$3:$AB$1315,DataRegularSeason20242025!$B$3:$B$1315, "&lt;=" &amp; FS$1, DataRegularSeason20242025!$E$3:$E$1315, $A59)</f>
        <v>51</v>
      </c>
      <c r="FT59">
        <f>SUMIFS(DataRegularSeason20242025!$AA$3:$AA$1315,DataRegularSeason20242025!$B$3:$B$1315, "&lt;=" &amp; FT$1, DataRegularSeason20242025!$D$3:$D$1315, $A59)+SUMIFS(DataRegularSeason20242025!$AB$3:$AB$1315,DataRegularSeason20242025!$B$3:$B$1315, "&lt;=" &amp; FT$1, DataRegularSeason20242025!$E$3:$E$1315, $A59)</f>
        <v>51</v>
      </c>
      <c r="FU59">
        <f>SUMIFS(DataRegularSeason20242025!$AA$3:$AA$1315,DataRegularSeason20242025!$B$3:$B$1315, "&lt;=" &amp; FU$1, DataRegularSeason20242025!$D$3:$D$1315, $A59)+SUMIFS(DataRegularSeason20242025!$AB$3:$AB$1315,DataRegularSeason20242025!$B$3:$B$1315, "&lt;=" &amp; FU$1, DataRegularSeason20242025!$E$3:$E$1315, $A59)</f>
        <v>51</v>
      </c>
      <c r="FV59">
        <f>SUMIFS(DataRegularSeason20242025!$AA$3:$AA$1315,DataRegularSeason20242025!$B$3:$B$1315, "&lt;=" &amp; FV$1, DataRegularSeason20242025!$D$3:$D$1315, $A59)+SUMIFS(DataRegularSeason20242025!$AB$3:$AB$1315,DataRegularSeason20242025!$B$3:$B$1315, "&lt;=" &amp; FV$1, DataRegularSeason20242025!$E$3:$E$1315, $A59)</f>
        <v>51</v>
      </c>
      <c r="FW59">
        <f>SUMIFS(DataRegularSeason20242025!$AA$3:$AA$1315,DataRegularSeason20242025!$B$3:$B$1315, "&lt;=" &amp; FW$1, DataRegularSeason20242025!$D$3:$D$1315, $A59)+SUMIFS(DataRegularSeason20242025!$AB$3:$AB$1315,DataRegularSeason20242025!$B$3:$B$1315, "&lt;=" &amp; FW$1, DataRegularSeason20242025!$E$3:$E$1315, $A59)</f>
        <v>51</v>
      </c>
      <c r="FX59">
        <f>SUMIFS(DataRegularSeason20242025!$AA$3:$AA$1315,DataRegularSeason20242025!$B$3:$B$1315, "&lt;=" &amp; FX$1, DataRegularSeason20242025!$D$3:$D$1315, $A59)+SUMIFS(DataRegularSeason20242025!$AB$3:$AB$1315,DataRegularSeason20242025!$B$3:$B$1315, "&lt;=" &amp; FX$1, DataRegularSeason20242025!$E$3:$E$1315, $A59)</f>
        <v>51</v>
      </c>
      <c r="FY59">
        <f>SUMIFS(DataRegularSeason20242025!$AA$3:$AA$1315,DataRegularSeason20242025!$B$3:$B$1315, "&lt;=" &amp; FY$1, DataRegularSeason20242025!$D$3:$D$1315, $A59)+SUMIFS(DataRegularSeason20242025!$AB$3:$AB$1315,DataRegularSeason20242025!$B$3:$B$1315, "&lt;=" &amp; FY$1, DataRegularSeason20242025!$E$3:$E$1315, $A59)</f>
        <v>51</v>
      </c>
      <c r="FZ59">
        <f>SUMIFS(DataRegularSeason20242025!$AA$3:$AA$1315,DataRegularSeason20242025!$B$3:$B$1315, "&lt;=" &amp; FZ$1, DataRegularSeason20242025!$D$3:$D$1315, $A59)+SUMIFS(DataRegularSeason20242025!$AB$3:$AB$1315,DataRegularSeason20242025!$B$3:$B$1315, "&lt;=" &amp; FZ$1, DataRegularSeason20242025!$E$3:$E$1315, $A59)</f>
        <v>51</v>
      </c>
      <c r="GA59">
        <f>SUMIFS(DataRegularSeason20242025!$AA$3:$AA$1315,DataRegularSeason20242025!$B$3:$B$1315, "&lt;=" &amp; GA$1, DataRegularSeason20242025!$D$3:$D$1315, $A59)+SUMIFS(DataRegularSeason20242025!$AB$3:$AB$1315,DataRegularSeason20242025!$B$3:$B$1315, "&lt;=" &amp; GA$1, DataRegularSeason20242025!$E$3:$E$1315, $A59)</f>
        <v>51</v>
      </c>
      <c r="GB59">
        <f>SUMIFS(DataRegularSeason20242025!$AA$3:$AA$1315,DataRegularSeason20242025!$B$3:$B$1315, "&lt;=" &amp; GB$1, DataRegularSeason20242025!$D$3:$D$1315, $A59)+SUMIFS(DataRegularSeason20242025!$AB$3:$AB$1315,DataRegularSeason20242025!$B$3:$B$1315, "&lt;=" &amp; GB$1, DataRegularSeason20242025!$E$3:$E$1315, $A59)</f>
        <v>51</v>
      </c>
      <c r="GC59">
        <f>SUMIFS(DataRegularSeason20242025!$AA$3:$AA$1315,DataRegularSeason20242025!$B$3:$B$1315, "&lt;=" &amp; GC$1, DataRegularSeason20242025!$D$3:$D$1315, $A59)+SUMIFS(DataRegularSeason20242025!$AB$3:$AB$1315,DataRegularSeason20242025!$B$3:$B$1315, "&lt;=" &amp; GC$1, DataRegularSeason20242025!$E$3:$E$1315, $A59)</f>
        <v>51</v>
      </c>
      <c r="GD59">
        <f>SUMIFS(DataRegularSeason20242025!$AA$3:$AA$1315,DataRegularSeason20242025!$B$3:$B$1315, "&lt;=" &amp; GD$1, DataRegularSeason20242025!$D$3:$D$1315, $A59)+SUMIFS(DataRegularSeason20242025!$AB$3:$AB$1315,DataRegularSeason20242025!$B$3:$B$1315, "&lt;=" &amp; GD$1, DataRegularSeason20242025!$E$3:$E$1315, $A59)</f>
        <v>51</v>
      </c>
      <c r="GE59">
        <f>SUMIFS(DataRegularSeason20242025!$AA$3:$AA$1315,DataRegularSeason20242025!$B$3:$B$1315, "&lt;=" &amp; GE$1, DataRegularSeason20242025!$D$3:$D$1315, $A59)+SUMIFS(DataRegularSeason20242025!$AB$3:$AB$1315,DataRegularSeason20242025!$B$3:$B$1315, "&lt;=" &amp; GE$1, DataRegularSeason20242025!$E$3:$E$1315, $A59)</f>
        <v>51</v>
      </c>
      <c r="GF59">
        <f>SUMIFS(DataRegularSeason20242025!$AA$3:$AA$1315,DataRegularSeason20242025!$B$3:$B$1315, "&lt;=" &amp; GF$1, DataRegularSeason20242025!$D$3:$D$1315, $A59)+SUMIFS(DataRegularSeason20242025!$AB$3:$AB$1315,DataRegularSeason20242025!$B$3:$B$1315, "&lt;=" &amp; GF$1, DataRegularSeason20242025!$E$3:$E$1315, $A59)</f>
        <v>51</v>
      </c>
      <c r="GG59">
        <f>SUMIFS(DataRegularSeason20242025!$AA$3:$AA$1315,DataRegularSeason20242025!$B$3:$B$1315, "&lt;=" &amp; GG$1, DataRegularSeason20242025!$D$3:$D$1315, $A59)+SUMIFS(DataRegularSeason20242025!$AB$3:$AB$1315,DataRegularSeason20242025!$B$3:$B$1315, "&lt;=" &amp; GG$1, DataRegularSeason20242025!$E$3:$E$1315, $A59)</f>
        <v>51</v>
      </c>
      <c r="GH59">
        <f>SUMIFS(DataRegularSeason20242025!$AA$3:$AA$1315,DataRegularSeason20242025!$B$3:$B$1315, "&lt;=" &amp; GH$1, DataRegularSeason20242025!$D$3:$D$1315, $A59)+SUMIFS(DataRegularSeason20242025!$AB$3:$AB$1315,DataRegularSeason20242025!$B$3:$B$1315, "&lt;=" &amp; GH$1, DataRegularSeason20242025!$E$3:$E$1315, $A59)</f>
        <v>51</v>
      </c>
      <c r="GI59">
        <f>SUMIFS(DataRegularSeason20242025!$AA$3:$AA$1315,DataRegularSeason20242025!$B$3:$B$1315, "&lt;=" &amp; GI$1, DataRegularSeason20242025!$D$3:$D$1315, $A59)+SUMIFS(DataRegularSeason20242025!$AB$3:$AB$1315,DataRegularSeason20242025!$B$3:$B$1315, "&lt;=" &amp; GI$1, DataRegularSeason20242025!$E$3:$E$1315, $A59)</f>
        <v>51</v>
      </c>
      <c r="GJ59">
        <f>SUMIFS(DataRegularSeason20242025!$AA$3:$AA$1315,DataRegularSeason20242025!$B$3:$B$1315, "&lt;=" &amp; GJ$1, DataRegularSeason20242025!$D$3:$D$1315, $A59)+SUMIFS(DataRegularSeason20242025!$AB$3:$AB$1315,DataRegularSeason20242025!$B$3:$B$1315, "&lt;=" &amp; GJ$1, DataRegularSeason20242025!$E$3:$E$1315, $A59)</f>
        <v>51</v>
      </c>
      <c r="GK59">
        <f>SUMIFS(DataRegularSeason20242025!$AA$3:$AA$1315,DataRegularSeason20242025!$B$3:$B$1315, "&lt;=" &amp; GK$1, DataRegularSeason20242025!$D$3:$D$1315, $A59)+SUMIFS(DataRegularSeason20242025!$AB$3:$AB$1315,DataRegularSeason20242025!$B$3:$B$1315, "&lt;=" &amp; GK$1, DataRegularSeason20242025!$E$3:$E$1315, $A59)</f>
        <v>51</v>
      </c>
      <c r="GL59">
        <f>SUMIFS(DataRegularSeason20242025!$AA$3:$AA$1315,DataRegularSeason20242025!$B$3:$B$1315, "&lt;=" &amp; GL$1, DataRegularSeason20242025!$D$3:$D$1315, $A59)+SUMIFS(DataRegularSeason20242025!$AB$3:$AB$1315,DataRegularSeason20242025!$B$3:$B$1315, "&lt;=" &amp; GL$1, DataRegularSeason20242025!$E$3:$E$1315, $A59)</f>
        <v>51</v>
      </c>
      <c r="GM59">
        <f>SUMIFS(DataRegularSeason20242025!$AA$3:$AA$1315,DataRegularSeason20242025!$B$3:$B$1315, "&lt;=" &amp; GM$1, DataRegularSeason20242025!$D$3:$D$1315, $A59)+SUMIFS(DataRegularSeason20242025!$AB$3:$AB$1315,DataRegularSeason20242025!$B$3:$B$1315, "&lt;=" &amp; GM$1, DataRegularSeason20242025!$E$3:$E$1315, $A59)</f>
        <v>51</v>
      </c>
      <c r="GN59">
        <f>SUMIFS(DataRegularSeason20242025!$AA$3:$AA$1315,DataRegularSeason20242025!$B$3:$B$1315, "&lt;=" &amp; GN$1, DataRegularSeason20242025!$D$3:$D$1315, $A59)+SUMIFS(DataRegularSeason20242025!$AB$3:$AB$1315,DataRegularSeason20242025!$B$3:$B$1315, "&lt;=" &amp; GN$1, DataRegularSeason20242025!$E$3:$E$1315, $A59)</f>
        <v>51</v>
      </c>
      <c r="GO59">
        <f>SUMIFS(DataRegularSeason20242025!$AA$3:$AA$1315,DataRegularSeason20242025!$B$3:$B$1315, "&lt;=" &amp; GO$1, DataRegularSeason20242025!$D$3:$D$1315, $A59)+SUMIFS(DataRegularSeason20242025!$AB$3:$AB$1315,DataRegularSeason20242025!$B$3:$B$1315, "&lt;=" &amp; GO$1, DataRegularSeason20242025!$E$3:$E$1315, $A59)</f>
        <v>51</v>
      </c>
      <c r="GP59">
        <f>SUMIFS(DataRegularSeason20242025!$AA$3:$AA$1315,DataRegularSeason20242025!$B$3:$B$1315, "&lt;=" &amp; GP$1, DataRegularSeason20242025!$D$3:$D$1315, $A59)+SUMIFS(DataRegularSeason20242025!$AB$3:$AB$1315,DataRegularSeason20242025!$B$3:$B$1315, "&lt;=" &amp; GP$1, DataRegularSeason20242025!$E$3:$E$1315, $A59)</f>
        <v>51</v>
      </c>
      <c r="GQ59">
        <f>SUMIFS(DataRegularSeason20242025!$AA$3:$AA$1315,DataRegularSeason20242025!$B$3:$B$1315, "&lt;=" &amp; GQ$1, DataRegularSeason20242025!$D$3:$D$1315, $A59)+SUMIFS(DataRegularSeason20242025!$AB$3:$AB$1315,DataRegularSeason20242025!$B$3:$B$1315, "&lt;=" &amp; GQ$1, DataRegularSeason20242025!$E$3:$E$1315, $A59)</f>
        <v>51</v>
      </c>
      <c r="GR59">
        <f>SUMIFS(DataRegularSeason20242025!$AA$3:$AA$1315,DataRegularSeason20242025!$B$3:$B$1315, "&lt;=" &amp; GR$1, DataRegularSeason20242025!$D$3:$D$1315, $A59)+SUMIFS(DataRegularSeason20242025!$AB$3:$AB$1315,DataRegularSeason20242025!$B$3:$B$1315, "&lt;=" &amp; GR$1, DataRegularSeason20242025!$E$3:$E$1315, $A59)</f>
        <v>51</v>
      </c>
      <c r="GS59">
        <f>SUMIFS(DataRegularSeason20242025!$AA$3:$AA$1315,DataRegularSeason20242025!$B$3:$B$1315, "&lt;=" &amp; GS$1, DataRegularSeason20242025!$D$3:$D$1315, $A59)+SUMIFS(DataRegularSeason20242025!$AB$3:$AB$1315,DataRegularSeason20242025!$B$3:$B$1315, "&lt;=" &amp; GS$1, DataRegularSeason20242025!$E$3:$E$1315, $A59)</f>
        <v>51</v>
      </c>
      <c r="GT59">
        <f>SUMIFS(DataRegularSeason20242025!$AA$3:$AA$1315,DataRegularSeason20242025!$B$3:$B$1315, "&lt;=" &amp; GT$1, DataRegularSeason20242025!$D$3:$D$1315, $A59)+SUMIFS(DataRegularSeason20242025!$AB$3:$AB$1315,DataRegularSeason20242025!$B$3:$B$1315, "&lt;=" &amp; GT$1, DataRegularSeason20242025!$E$3:$E$1315, $A59)</f>
        <v>51</v>
      </c>
      <c r="GU59">
        <f>SUMIFS(DataRegularSeason20242025!$AA$3:$AA$1315,DataRegularSeason20242025!$B$3:$B$1315, "&lt;=" &amp; GU$1, DataRegularSeason20242025!$D$3:$D$1315, $A59)+SUMIFS(DataRegularSeason20242025!$AB$3:$AB$1315,DataRegularSeason20242025!$B$3:$B$1315, "&lt;=" &amp; GU$1, DataRegularSeason20242025!$E$3:$E$1315, $A59)</f>
        <v>51</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68</v>
      </c>
      <c r="EA62">
        <f>SUMIFS(DataRegularSeason20242025!$AA$3:$AA$1315,DataRegularSeason20242025!$B$3:$B$1315, "&lt;=" &amp; EA$1, DataRegularSeason20242025!$D$3:$D$1315, $A62)+SUMIFS(DataRegularSeason20242025!$AB$3:$AB$1315,DataRegularSeason20242025!$B$3:$B$1315, "&lt;=" &amp; EA$1, DataRegularSeason20242025!$E$3:$E$1315, $A62)</f>
        <v>68</v>
      </c>
      <c r="EB62">
        <f>SUMIFS(DataRegularSeason20242025!$AA$3:$AA$1315,DataRegularSeason20242025!$B$3:$B$1315, "&lt;=" &amp; EB$1, DataRegularSeason20242025!$D$3:$D$1315, $A62)+SUMIFS(DataRegularSeason20242025!$AB$3:$AB$1315,DataRegularSeason20242025!$B$3:$B$1315, "&lt;=" &amp; EB$1, DataRegularSeason20242025!$E$3:$E$1315, $A62)</f>
        <v>68</v>
      </c>
      <c r="EC62">
        <f>SUMIFS(DataRegularSeason20242025!$AA$3:$AA$1315,DataRegularSeason20242025!$B$3:$B$1315, "&lt;=" &amp; EC$1, DataRegularSeason20242025!$D$3:$D$1315, $A62)+SUMIFS(DataRegularSeason20242025!$AB$3:$AB$1315,DataRegularSeason20242025!$B$3:$B$1315, "&lt;=" &amp; EC$1, DataRegularSeason20242025!$E$3:$E$1315, $A62)</f>
        <v>68</v>
      </c>
      <c r="ED62">
        <f>SUMIFS(DataRegularSeason20242025!$AA$3:$AA$1315,DataRegularSeason20242025!$B$3:$B$1315, "&lt;=" &amp; ED$1, DataRegularSeason20242025!$D$3:$D$1315, $A62)+SUMIFS(DataRegularSeason20242025!$AB$3:$AB$1315,DataRegularSeason20242025!$B$3:$B$1315, "&lt;=" &amp; ED$1, DataRegularSeason20242025!$E$3:$E$1315, $A62)</f>
        <v>68</v>
      </c>
      <c r="EE62">
        <f>SUMIFS(DataRegularSeason20242025!$AA$3:$AA$1315,DataRegularSeason20242025!$B$3:$B$1315, "&lt;=" &amp; EE$1, DataRegularSeason20242025!$D$3:$D$1315, $A62)+SUMIFS(DataRegularSeason20242025!$AB$3:$AB$1315,DataRegularSeason20242025!$B$3:$B$1315, "&lt;=" &amp; EE$1, DataRegularSeason20242025!$E$3:$E$1315, $A62)</f>
        <v>68</v>
      </c>
      <c r="EF62">
        <f>SUMIFS(DataRegularSeason20242025!$AA$3:$AA$1315,DataRegularSeason20242025!$B$3:$B$1315, "&lt;=" &amp; EF$1, DataRegularSeason20242025!$D$3:$D$1315, $A62)+SUMIFS(DataRegularSeason20242025!$AB$3:$AB$1315,DataRegularSeason20242025!$B$3:$B$1315, "&lt;=" &amp; EF$1, DataRegularSeason20242025!$E$3:$E$1315, $A62)</f>
        <v>68</v>
      </c>
      <c r="EG62">
        <f>SUMIFS(DataRegularSeason20242025!$AA$3:$AA$1315,DataRegularSeason20242025!$B$3:$B$1315, "&lt;=" &amp; EG$1, DataRegularSeason20242025!$D$3:$D$1315, $A62)+SUMIFS(DataRegularSeason20242025!$AB$3:$AB$1315,DataRegularSeason20242025!$B$3:$B$1315, "&lt;=" &amp; EG$1, DataRegularSeason20242025!$E$3:$E$1315, $A62)</f>
        <v>68</v>
      </c>
      <c r="EH62">
        <f>SUMIFS(DataRegularSeason20242025!$AA$3:$AA$1315,DataRegularSeason20242025!$B$3:$B$1315, "&lt;=" &amp; EH$1, DataRegularSeason20242025!$D$3:$D$1315, $A62)+SUMIFS(DataRegularSeason20242025!$AB$3:$AB$1315,DataRegularSeason20242025!$B$3:$B$1315, "&lt;=" &amp; EH$1, DataRegularSeason20242025!$E$3:$E$1315, $A62)</f>
        <v>68</v>
      </c>
      <c r="EI62">
        <f>SUMIFS(DataRegularSeason20242025!$AA$3:$AA$1315,DataRegularSeason20242025!$B$3:$B$1315, "&lt;=" &amp; EI$1, DataRegularSeason20242025!$D$3:$D$1315, $A62)+SUMIFS(DataRegularSeason20242025!$AB$3:$AB$1315,DataRegularSeason20242025!$B$3:$B$1315, "&lt;=" &amp; EI$1, DataRegularSeason20242025!$E$3:$E$1315, $A62)</f>
        <v>68</v>
      </c>
      <c r="EJ62">
        <f>SUMIFS(DataRegularSeason20242025!$AA$3:$AA$1315,DataRegularSeason20242025!$B$3:$B$1315, "&lt;=" &amp; EJ$1, DataRegularSeason20242025!$D$3:$D$1315, $A62)+SUMIFS(DataRegularSeason20242025!$AB$3:$AB$1315,DataRegularSeason20242025!$B$3:$B$1315, "&lt;=" &amp; EJ$1, DataRegularSeason20242025!$E$3:$E$1315, $A62)</f>
        <v>68</v>
      </c>
      <c r="EK62">
        <f>SUMIFS(DataRegularSeason20242025!$AA$3:$AA$1315,DataRegularSeason20242025!$B$3:$B$1315, "&lt;=" &amp; EK$1, DataRegularSeason20242025!$D$3:$D$1315, $A62)+SUMIFS(DataRegularSeason20242025!$AB$3:$AB$1315,DataRegularSeason20242025!$B$3:$B$1315, "&lt;=" &amp; EK$1, DataRegularSeason20242025!$E$3:$E$1315, $A62)</f>
        <v>68</v>
      </c>
      <c r="EL62">
        <f>SUMIFS(DataRegularSeason20242025!$AA$3:$AA$1315,DataRegularSeason20242025!$B$3:$B$1315, "&lt;=" &amp; EL$1, DataRegularSeason20242025!$D$3:$D$1315, $A62)+SUMIFS(DataRegularSeason20242025!$AB$3:$AB$1315,DataRegularSeason20242025!$B$3:$B$1315, "&lt;=" &amp; EL$1, DataRegularSeason20242025!$E$3:$E$1315, $A62)</f>
        <v>68</v>
      </c>
      <c r="EM62">
        <f>SUMIFS(DataRegularSeason20242025!$AA$3:$AA$1315,DataRegularSeason20242025!$B$3:$B$1315, "&lt;=" &amp; EM$1, DataRegularSeason20242025!$D$3:$D$1315, $A62)+SUMIFS(DataRegularSeason20242025!$AB$3:$AB$1315,DataRegularSeason20242025!$B$3:$B$1315, "&lt;=" &amp; EM$1, DataRegularSeason20242025!$E$3:$E$1315, $A62)</f>
        <v>68</v>
      </c>
      <c r="EN62">
        <f>SUMIFS(DataRegularSeason20242025!$AA$3:$AA$1315,DataRegularSeason20242025!$B$3:$B$1315, "&lt;=" &amp; EN$1, DataRegularSeason20242025!$D$3:$D$1315, $A62)+SUMIFS(DataRegularSeason20242025!$AB$3:$AB$1315,DataRegularSeason20242025!$B$3:$B$1315, "&lt;=" &amp; EN$1, DataRegularSeason20242025!$E$3:$E$1315, $A62)</f>
        <v>68</v>
      </c>
      <c r="EO62">
        <f>SUMIFS(DataRegularSeason20242025!$AA$3:$AA$1315,DataRegularSeason20242025!$B$3:$B$1315, "&lt;=" &amp; EO$1, DataRegularSeason20242025!$D$3:$D$1315, $A62)+SUMIFS(DataRegularSeason20242025!$AB$3:$AB$1315,DataRegularSeason20242025!$B$3:$B$1315, "&lt;=" &amp; EO$1, DataRegularSeason20242025!$E$3:$E$1315, $A62)</f>
        <v>68</v>
      </c>
      <c r="EP62">
        <f>SUMIFS(DataRegularSeason20242025!$AA$3:$AA$1315,DataRegularSeason20242025!$B$3:$B$1315, "&lt;=" &amp; EP$1, DataRegularSeason20242025!$D$3:$D$1315, $A62)+SUMIFS(DataRegularSeason20242025!$AB$3:$AB$1315,DataRegularSeason20242025!$B$3:$B$1315, "&lt;=" &amp; EP$1, DataRegularSeason20242025!$E$3:$E$1315, $A62)</f>
        <v>68</v>
      </c>
      <c r="EQ62">
        <f>SUMIFS(DataRegularSeason20242025!$AA$3:$AA$1315,DataRegularSeason20242025!$B$3:$B$1315, "&lt;=" &amp; EQ$1, DataRegularSeason20242025!$D$3:$D$1315, $A62)+SUMIFS(DataRegularSeason20242025!$AB$3:$AB$1315,DataRegularSeason20242025!$B$3:$B$1315, "&lt;=" &amp; EQ$1, DataRegularSeason20242025!$E$3:$E$1315, $A62)</f>
        <v>68</v>
      </c>
      <c r="ER62">
        <f>SUMIFS(DataRegularSeason20242025!$AA$3:$AA$1315,DataRegularSeason20242025!$B$3:$B$1315, "&lt;=" &amp; ER$1, DataRegularSeason20242025!$D$3:$D$1315, $A62)+SUMIFS(DataRegularSeason20242025!$AB$3:$AB$1315,DataRegularSeason20242025!$B$3:$B$1315, "&lt;=" &amp; ER$1, DataRegularSeason20242025!$E$3:$E$1315, $A62)</f>
        <v>68</v>
      </c>
      <c r="ES62">
        <f>SUMIFS(DataRegularSeason20242025!$AA$3:$AA$1315,DataRegularSeason20242025!$B$3:$B$1315, "&lt;=" &amp; ES$1, DataRegularSeason20242025!$D$3:$D$1315, $A62)+SUMIFS(DataRegularSeason20242025!$AB$3:$AB$1315,DataRegularSeason20242025!$B$3:$B$1315, "&lt;=" &amp; ES$1, DataRegularSeason20242025!$E$3:$E$1315, $A62)</f>
        <v>68</v>
      </c>
      <c r="ET62">
        <f>SUMIFS(DataRegularSeason20242025!$AA$3:$AA$1315,DataRegularSeason20242025!$B$3:$B$1315, "&lt;=" &amp; ET$1, DataRegularSeason20242025!$D$3:$D$1315, $A62)+SUMIFS(DataRegularSeason20242025!$AB$3:$AB$1315,DataRegularSeason20242025!$B$3:$B$1315, "&lt;=" &amp; ET$1, DataRegularSeason20242025!$E$3:$E$1315, $A62)</f>
        <v>68</v>
      </c>
      <c r="EU62">
        <f>SUMIFS(DataRegularSeason20242025!$AA$3:$AA$1315,DataRegularSeason20242025!$B$3:$B$1315, "&lt;=" &amp; EU$1, DataRegularSeason20242025!$D$3:$D$1315, $A62)+SUMIFS(DataRegularSeason20242025!$AB$3:$AB$1315,DataRegularSeason20242025!$B$3:$B$1315, "&lt;=" &amp; EU$1, DataRegularSeason20242025!$E$3:$E$1315, $A62)</f>
        <v>68</v>
      </c>
      <c r="EV62">
        <f>SUMIFS(DataRegularSeason20242025!$AA$3:$AA$1315,DataRegularSeason20242025!$B$3:$B$1315, "&lt;=" &amp; EV$1, DataRegularSeason20242025!$D$3:$D$1315, $A62)+SUMIFS(DataRegularSeason20242025!$AB$3:$AB$1315,DataRegularSeason20242025!$B$3:$B$1315, "&lt;=" &amp; EV$1, DataRegularSeason20242025!$E$3:$E$1315, $A62)</f>
        <v>68</v>
      </c>
      <c r="EW62">
        <f>SUMIFS(DataRegularSeason20242025!$AA$3:$AA$1315,DataRegularSeason20242025!$B$3:$B$1315, "&lt;=" &amp; EW$1, DataRegularSeason20242025!$D$3:$D$1315, $A62)+SUMIFS(DataRegularSeason20242025!$AB$3:$AB$1315,DataRegularSeason20242025!$B$3:$B$1315, "&lt;=" &amp; EW$1, DataRegularSeason20242025!$E$3:$E$1315, $A62)</f>
        <v>68</v>
      </c>
      <c r="EX62">
        <f>SUMIFS(DataRegularSeason20242025!$AA$3:$AA$1315,DataRegularSeason20242025!$B$3:$B$1315, "&lt;=" &amp; EX$1, DataRegularSeason20242025!$D$3:$D$1315, $A62)+SUMIFS(DataRegularSeason20242025!$AB$3:$AB$1315,DataRegularSeason20242025!$B$3:$B$1315, "&lt;=" &amp; EX$1, DataRegularSeason20242025!$E$3:$E$1315, $A62)</f>
        <v>68</v>
      </c>
      <c r="EY62">
        <f>SUMIFS(DataRegularSeason20242025!$AA$3:$AA$1315,DataRegularSeason20242025!$B$3:$B$1315, "&lt;=" &amp; EY$1, DataRegularSeason20242025!$D$3:$D$1315, $A62)+SUMIFS(DataRegularSeason20242025!$AB$3:$AB$1315,DataRegularSeason20242025!$B$3:$B$1315, "&lt;=" &amp; EY$1, DataRegularSeason20242025!$E$3:$E$1315, $A62)</f>
        <v>68</v>
      </c>
      <c r="EZ62">
        <f>SUMIFS(DataRegularSeason20242025!$AA$3:$AA$1315,DataRegularSeason20242025!$B$3:$B$1315, "&lt;=" &amp; EZ$1, DataRegularSeason20242025!$D$3:$D$1315, $A62)+SUMIFS(DataRegularSeason20242025!$AB$3:$AB$1315,DataRegularSeason20242025!$B$3:$B$1315, "&lt;=" &amp; EZ$1, DataRegularSeason20242025!$E$3:$E$1315, $A62)</f>
        <v>68</v>
      </c>
      <c r="FA62">
        <f>SUMIFS(DataRegularSeason20242025!$AA$3:$AA$1315,DataRegularSeason20242025!$B$3:$B$1315, "&lt;=" &amp; FA$1, DataRegularSeason20242025!$D$3:$D$1315, $A62)+SUMIFS(DataRegularSeason20242025!$AB$3:$AB$1315,DataRegularSeason20242025!$B$3:$B$1315, "&lt;=" &amp; FA$1, DataRegularSeason20242025!$E$3:$E$1315, $A62)</f>
        <v>68</v>
      </c>
      <c r="FB62">
        <f>SUMIFS(DataRegularSeason20242025!$AA$3:$AA$1315,DataRegularSeason20242025!$B$3:$B$1315, "&lt;=" &amp; FB$1, DataRegularSeason20242025!$D$3:$D$1315, $A62)+SUMIFS(DataRegularSeason20242025!$AB$3:$AB$1315,DataRegularSeason20242025!$B$3:$B$1315, "&lt;=" &amp; FB$1, DataRegularSeason20242025!$E$3:$E$1315, $A62)</f>
        <v>68</v>
      </c>
      <c r="FC62">
        <f>SUMIFS(DataRegularSeason20242025!$AA$3:$AA$1315,DataRegularSeason20242025!$B$3:$B$1315, "&lt;=" &amp; FC$1, DataRegularSeason20242025!$D$3:$D$1315, $A62)+SUMIFS(DataRegularSeason20242025!$AB$3:$AB$1315,DataRegularSeason20242025!$B$3:$B$1315, "&lt;=" &amp; FC$1, DataRegularSeason20242025!$E$3:$E$1315, $A62)</f>
        <v>68</v>
      </c>
      <c r="FD62">
        <f>SUMIFS(DataRegularSeason20242025!$AA$3:$AA$1315,DataRegularSeason20242025!$B$3:$B$1315, "&lt;=" &amp; FD$1, DataRegularSeason20242025!$D$3:$D$1315, $A62)+SUMIFS(DataRegularSeason20242025!$AB$3:$AB$1315,DataRegularSeason20242025!$B$3:$B$1315, "&lt;=" &amp; FD$1, DataRegularSeason20242025!$E$3:$E$1315, $A62)</f>
        <v>68</v>
      </c>
      <c r="FE62">
        <f>SUMIFS(DataRegularSeason20242025!$AA$3:$AA$1315,DataRegularSeason20242025!$B$3:$B$1315, "&lt;=" &amp; FE$1, DataRegularSeason20242025!$D$3:$D$1315, $A62)+SUMIFS(DataRegularSeason20242025!$AB$3:$AB$1315,DataRegularSeason20242025!$B$3:$B$1315, "&lt;=" &amp; FE$1, DataRegularSeason20242025!$E$3:$E$1315, $A62)</f>
        <v>68</v>
      </c>
      <c r="FF62">
        <f>SUMIFS(DataRegularSeason20242025!$AA$3:$AA$1315,DataRegularSeason20242025!$B$3:$B$1315, "&lt;=" &amp; FF$1, DataRegularSeason20242025!$D$3:$D$1315, $A62)+SUMIFS(DataRegularSeason20242025!$AB$3:$AB$1315,DataRegularSeason20242025!$B$3:$B$1315, "&lt;=" &amp; FF$1, DataRegularSeason20242025!$E$3:$E$1315, $A62)</f>
        <v>68</v>
      </c>
      <c r="FG62">
        <f>SUMIFS(DataRegularSeason20242025!$AA$3:$AA$1315,DataRegularSeason20242025!$B$3:$B$1315, "&lt;=" &amp; FG$1, DataRegularSeason20242025!$D$3:$D$1315, $A62)+SUMIFS(DataRegularSeason20242025!$AB$3:$AB$1315,DataRegularSeason20242025!$B$3:$B$1315, "&lt;=" &amp; FG$1, DataRegularSeason20242025!$E$3:$E$1315, $A62)</f>
        <v>68</v>
      </c>
      <c r="FH62">
        <f>SUMIFS(DataRegularSeason20242025!$AA$3:$AA$1315,DataRegularSeason20242025!$B$3:$B$1315, "&lt;=" &amp; FH$1, DataRegularSeason20242025!$D$3:$D$1315, $A62)+SUMIFS(DataRegularSeason20242025!$AB$3:$AB$1315,DataRegularSeason20242025!$B$3:$B$1315, "&lt;=" &amp; FH$1, DataRegularSeason20242025!$E$3:$E$1315, $A62)</f>
        <v>68</v>
      </c>
      <c r="FI62">
        <f>SUMIFS(DataRegularSeason20242025!$AA$3:$AA$1315,DataRegularSeason20242025!$B$3:$B$1315, "&lt;=" &amp; FI$1, DataRegularSeason20242025!$D$3:$D$1315, $A62)+SUMIFS(DataRegularSeason20242025!$AB$3:$AB$1315,DataRegularSeason20242025!$B$3:$B$1315, "&lt;=" &amp; FI$1, DataRegularSeason20242025!$E$3:$E$1315, $A62)</f>
        <v>68</v>
      </c>
      <c r="FJ62">
        <f>SUMIFS(DataRegularSeason20242025!$AA$3:$AA$1315,DataRegularSeason20242025!$B$3:$B$1315, "&lt;=" &amp; FJ$1, DataRegularSeason20242025!$D$3:$D$1315, $A62)+SUMIFS(DataRegularSeason20242025!$AB$3:$AB$1315,DataRegularSeason20242025!$B$3:$B$1315, "&lt;=" &amp; FJ$1, DataRegularSeason20242025!$E$3:$E$1315, $A62)</f>
        <v>68</v>
      </c>
      <c r="FK62">
        <f>SUMIFS(DataRegularSeason20242025!$AA$3:$AA$1315,DataRegularSeason20242025!$B$3:$B$1315, "&lt;=" &amp; FK$1, DataRegularSeason20242025!$D$3:$D$1315, $A62)+SUMIFS(DataRegularSeason20242025!$AB$3:$AB$1315,DataRegularSeason20242025!$B$3:$B$1315, "&lt;=" &amp; FK$1, DataRegularSeason20242025!$E$3:$E$1315, $A62)</f>
        <v>68</v>
      </c>
      <c r="FL62">
        <f>SUMIFS(DataRegularSeason20242025!$AA$3:$AA$1315,DataRegularSeason20242025!$B$3:$B$1315, "&lt;=" &amp; FL$1, DataRegularSeason20242025!$D$3:$D$1315, $A62)+SUMIFS(DataRegularSeason20242025!$AB$3:$AB$1315,DataRegularSeason20242025!$B$3:$B$1315, "&lt;=" &amp; FL$1, DataRegularSeason20242025!$E$3:$E$1315, $A62)</f>
        <v>68</v>
      </c>
      <c r="FM62">
        <f>SUMIFS(DataRegularSeason20242025!$AA$3:$AA$1315,DataRegularSeason20242025!$B$3:$B$1315, "&lt;=" &amp; FM$1, DataRegularSeason20242025!$D$3:$D$1315, $A62)+SUMIFS(DataRegularSeason20242025!$AB$3:$AB$1315,DataRegularSeason20242025!$B$3:$B$1315, "&lt;=" &amp; FM$1, DataRegularSeason20242025!$E$3:$E$1315, $A62)</f>
        <v>68</v>
      </c>
      <c r="FN62">
        <f>SUMIFS(DataRegularSeason20242025!$AA$3:$AA$1315,DataRegularSeason20242025!$B$3:$B$1315, "&lt;=" &amp; FN$1, DataRegularSeason20242025!$D$3:$D$1315, $A62)+SUMIFS(DataRegularSeason20242025!$AB$3:$AB$1315,DataRegularSeason20242025!$B$3:$B$1315, "&lt;=" &amp; FN$1, DataRegularSeason20242025!$E$3:$E$1315, $A62)</f>
        <v>68</v>
      </c>
      <c r="FO62">
        <f>SUMIFS(DataRegularSeason20242025!$AA$3:$AA$1315,DataRegularSeason20242025!$B$3:$B$1315, "&lt;=" &amp; FO$1, DataRegularSeason20242025!$D$3:$D$1315, $A62)+SUMIFS(DataRegularSeason20242025!$AB$3:$AB$1315,DataRegularSeason20242025!$B$3:$B$1315, "&lt;=" &amp; FO$1, DataRegularSeason20242025!$E$3:$E$1315, $A62)</f>
        <v>68</v>
      </c>
      <c r="FP62">
        <f>SUMIFS(DataRegularSeason20242025!$AA$3:$AA$1315,DataRegularSeason20242025!$B$3:$B$1315, "&lt;=" &amp; FP$1, DataRegularSeason20242025!$D$3:$D$1315, $A62)+SUMIFS(DataRegularSeason20242025!$AB$3:$AB$1315,DataRegularSeason20242025!$B$3:$B$1315, "&lt;=" &amp; FP$1, DataRegularSeason20242025!$E$3:$E$1315, $A62)</f>
        <v>68</v>
      </c>
      <c r="FQ62">
        <f>SUMIFS(DataRegularSeason20242025!$AA$3:$AA$1315,DataRegularSeason20242025!$B$3:$B$1315, "&lt;=" &amp; FQ$1, DataRegularSeason20242025!$D$3:$D$1315, $A62)+SUMIFS(DataRegularSeason20242025!$AB$3:$AB$1315,DataRegularSeason20242025!$B$3:$B$1315, "&lt;=" &amp; FQ$1, DataRegularSeason20242025!$E$3:$E$1315, $A62)</f>
        <v>68</v>
      </c>
      <c r="FR62">
        <f>SUMIFS(DataRegularSeason20242025!$AA$3:$AA$1315,DataRegularSeason20242025!$B$3:$B$1315, "&lt;=" &amp; FR$1, DataRegularSeason20242025!$D$3:$D$1315, $A62)+SUMIFS(DataRegularSeason20242025!$AB$3:$AB$1315,DataRegularSeason20242025!$B$3:$B$1315, "&lt;=" &amp; FR$1, DataRegularSeason20242025!$E$3:$E$1315, $A62)</f>
        <v>68</v>
      </c>
      <c r="FS62">
        <f>SUMIFS(DataRegularSeason20242025!$AA$3:$AA$1315,DataRegularSeason20242025!$B$3:$B$1315, "&lt;=" &amp; FS$1, DataRegularSeason20242025!$D$3:$D$1315, $A62)+SUMIFS(DataRegularSeason20242025!$AB$3:$AB$1315,DataRegularSeason20242025!$B$3:$B$1315, "&lt;=" &amp; FS$1, DataRegularSeason20242025!$E$3:$E$1315, $A62)</f>
        <v>68</v>
      </c>
      <c r="FT62">
        <f>SUMIFS(DataRegularSeason20242025!$AA$3:$AA$1315,DataRegularSeason20242025!$B$3:$B$1315, "&lt;=" &amp; FT$1, DataRegularSeason20242025!$D$3:$D$1315, $A62)+SUMIFS(DataRegularSeason20242025!$AB$3:$AB$1315,DataRegularSeason20242025!$B$3:$B$1315, "&lt;=" &amp; FT$1, DataRegularSeason20242025!$E$3:$E$1315, $A62)</f>
        <v>68</v>
      </c>
      <c r="FU62">
        <f>SUMIFS(DataRegularSeason20242025!$AA$3:$AA$1315,DataRegularSeason20242025!$B$3:$B$1315, "&lt;=" &amp; FU$1, DataRegularSeason20242025!$D$3:$D$1315, $A62)+SUMIFS(DataRegularSeason20242025!$AB$3:$AB$1315,DataRegularSeason20242025!$B$3:$B$1315, "&lt;=" &amp; FU$1, DataRegularSeason20242025!$E$3:$E$1315, $A62)</f>
        <v>68</v>
      </c>
      <c r="FV62">
        <f>SUMIFS(DataRegularSeason20242025!$AA$3:$AA$1315,DataRegularSeason20242025!$B$3:$B$1315, "&lt;=" &amp; FV$1, DataRegularSeason20242025!$D$3:$D$1315, $A62)+SUMIFS(DataRegularSeason20242025!$AB$3:$AB$1315,DataRegularSeason20242025!$B$3:$B$1315, "&lt;=" &amp; FV$1, DataRegularSeason20242025!$E$3:$E$1315, $A62)</f>
        <v>68</v>
      </c>
      <c r="FW62">
        <f>SUMIFS(DataRegularSeason20242025!$AA$3:$AA$1315,DataRegularSeason20242025!$B$3:$B$1315, "&lt;=" &amp; FW$1, DataRegularSeason20242025!$D$3:$D$1315, $A62)+SUMIFS(DataRegularSeason20242025!$AB$3:$AB$1315,DataRegularSeason20242025!$B$3:$B$1315, "&lt;=" &amp; FW$1, DataRegularSeason20242025!$E$3:$E$1315, $A62)</f>
        <v>68</v>
      </c>
      <c r="FX62">
        <f>SUMIFS(DataRegularSeason20242025!$AA$3:$AA$1315,DataRegularSeason20242025!$B$3:$B$1315, "&lt;=" &amp; FX$1, DataRegularSeason20242025!$D$3:$D$1315, $A62)+SUMIFS(DataRegularSeason20242025!$AB$3:$AB$1315,DataRegularSeason20242025!$B$3:$B$1315, "&lt;=" &amp; FX$1, DataRegularSeason20242025!$E$3:$E$1315, $A62)</f>
        <v>68</v>
      </c>
      <c r="FY62">
        <f>SUMIFS(DataRegularSeason20242025!$AA$3:$AA$1315,DataRegularSeason20242025!$B$3:$B$1315, "&lt;=" &amp; FY$1, DataRegularSeason20242025!$D$3:$D$1315, $A62)+SUMIFS(DataRegularSeason20242025!$AB$3:$AB$1315,DataRegularSeason20242025!$B$3:$B$1315, "&lt;=" &amp; FY$1, DataRegularSeason20242025!$E$3:$E$1315, $A62)</f>
        <v>68</v>
      </c>
      <c r="FZ62">
        <f>SUMIFS(DataRegularSeason20242025!$AA$3:$AA$1315,DataRegularSeason20242025!$B$3:$B$1315, "&lt;=" &amp; FZ$1, DataRegularSeason20242025!$D$3:$D$1315, $A62)+SUMIFS(DataRegularSeason20242025!$AB$3:$AB$1315,DataRegularSeason20242025!$B$3:$B$1315, "&lt;=" &amp; FZ$1, DataRegularSeason20242025!$E$3:$E$1315, $A62)</f>
        <v>68</v>
      </c>
      <c r="GA62">
        <f>SUMIFS(DataRegularSeason20242025!$AA$3:$AA$1315,DataRegularSeason20242025!$B$3:$B$1315, "&lt;=" &amp; GA$1, DataRegularSeason20242025!$D$3:$D$1315, $A62)+SUMIFS(DataRegularSeason20242025!$AB$3:$AB$1315,DataRegularSeason20242025!$B$3:$B$1315, "&lt;=" &amp; GA$1, DataRegularSeason20242025!$E$3:$E$1315, $A62)</f>
        <v>68</v>
      </c>
      <c r="GB62">
        <f>SUMIFS(DataRegularSeason20242025!$AA$3:$AA$1315,DataRegularSeason20242025!$B$3:$B$1315, "&lt;=" &amp; GB$1, DataRegularSeason20242025!$D$3:$D$1315, $A62)+SUMIFS(DataRegularSeason20242025!$AB$3:$AB$1315,DataRegularSeason20242025!$B$3:$B$1315, "&lt;=" &amp; GB$1, DataRegularSeason20242025!$E$3:$E$1315, $A62)</f>
        <v>68</v>
      </c>
      <c r="GC62">
        <f>SUMIFS(DataRegularSeason20242025!$AA$3:$AA$1315,DataRegularSeason20242025!$B$3:$B$1315, "&lt;=" &amp; GC$1, DataRegularSeason20242025!$D$3:$D$1315, $A62)+SUMIFS(DataRegularSeason20242025!$AB$3:$AB$1315,DataRegularSeason20242025!$B$3:$B$1315, "&lt;=" &amp; GC$1, DataRegularSeason20242025!$E$3:$E$1315, $A62)</f>
        <v>68</v>
      </c>
      <c r="GD62">
        <f>SUMIFS(DataRegularSeason20242025!$AA$3:$AA$1315,DataRegularSeason20242025!$B$3:$B$1315, "&lt;=" &amp; GD$1, DataRegularSeason20242025!$D$3:$D$1315, $A62)+SUMIFS(DataRegularSeason20242025!$AB$3:$AB$1315,DataRegularSeason20242025!$B$3:$B$1315, "&lt;=" &amp; GD$1, DataRegularSeason20242025!$E$3:$E$1315, $A62)</f>
        <v>68</v>
      </c>
      <c r="GE62">
        <f>SUMIFS(DataRegularSeason20242025!$AA$3:$AA$1315,DataRegularSeason20242025!$B$3:$B$1315, "&lt;=" &amp; GE$1, DataRegularSeason20242025!$D$3:$D$1315, $A62)+SUMIFS(DataRegularSeason20242025!$AB$3:$AB$1315,DataRegularSeason20242025!$B$3:$B$1315, "&lt;=" &amp; GE$1, DataRegularSeason20242025!$E$3:$E$1315, $A62)</f>
        <v>68</v>
      </c>
      <c r="GF62">
        <f>SUMIFS(DataRegularSeason20242025!$AA$3:$AA$1315,DataRegularSeason20242025!$B$3:$B$1315, "&lt;=" &amp; GF$1, DataRegularSeason20242025!$D$3:$D$1315, $A62)+SUMIFS(DataRegularSeason20242025!$AB$3:$AB$1315,DataRegularSeason20242025!$B$3:$B$1315, "&lt;=" &amp; GF$1, DataRegularSeason20242025!$E$3:$E$1315, $A62)</f>
        <v>68</v>
      </c>
      <c r="GG62">
        <f>SUMIFS(DataRegularSeason20242025!$AA$3:$AA$1315,DataRegularSeason20242025!$B$3:$B$1315, "&lt;=" &amp; GG$1, DataRegularSeason20242025!$D$3:$D$1315, $A62)+SUMIFS(DataRegularSeason20242025!$AB$3:$AB$1315,DataRegularSeason20242025!$B$3:$B$1315, "&lt;=" &amp; GG$1, DataRegularSeason20242025!$E$3:$E$1315, $A62)</f>
        <v>68</v>
      </c>
      <c r="GH62">
        <f>SUMIFS(DataRegularSeason20242025!$AA$3:$AA$1315,DataRegularSeason20242025!$B$3:$B$1315, "&lt;=" &amp; GH$1, DataRegularSeason20242025!$D$3:$D$1315, $A62)+SUMIFS(DataRegularSeason20242025!$AB$3:$AB$1315,DataRegularSeason20242025!$B$3:$B$1315, "&lt;=" &amp; GH$1, DataRegularSeason20242025!$E$3:$E$1315, $A62)</f>
        <v>68</v>
      </c>
      <c r="GI62">
        <f>SUMIFS(DataRegularSeason20242025!$AA$3:$AA$1315,DataRegularSeason20242025!$B$3:$B$1315, "&lt;=" &amp; GI$1, DataRegularSeason20242025!$D$3:$D$1315, $A62)+SUMIFS(DataRegularSeason20242025!$AB$3:$AB$1315,DataRegularSeason20242025!$B$3:$B$1315, "&lt;=" &amp; GI$1, DataRegularSeason20242025!$E$3:$E$1315, $A62)</f>
        <v>68</v>
      </c>
      <c r="GJ62">
        <f>SUMIFS(DataRegularSeason20242025!$AA$3:$AA$1315,DataRegularSeason20242025!$B$3:$B$1315, "&lt;=" &amp; GJ$1, DataRegularSeason20242025!$D$3:$D$1315, $A62)+SUMIFS(DataRegularSeason20242025!$AB$3:$AB$1315,DataRegularSeason20242025!$B$3:$B$1315, "&lt;=" &amp; GJ$1, DataRegularSeason20242025!$E$3:$E$1315, $A62)</f>
        <v>68</v>
      </c>
      <c r="GK62">
        <f>SUMIFS(DataRegularSeason20242025!$AA$3:$AA$1315,DataRegularSeason20242025!$B$3:$B$1315, "&lt;=" &amp; GK$1, DataRegularSeason20242025!$D$3:$D$1315, $A62)+SUMIFS(DataRegularSeason20242025!$AB$3:$AB$1315,DataRegularSeason20242025!$B$3:$B$1315, "&lt;=" &amp; GK$1, DataRegularSeason20242025!$E$3:$E$1315, $A62)</f>
        <v>68</v>
      </c>
      <c r="GL62">
        <f>SUMIFS(DataRegularSeason20242025!$AA$3:$AA$1315,DataRegularSeason20242025!$B$3:$B$1315, "&lt;=" &amp; GL$1, DataRegularSeason20242025!$D$3:$D$1315, $A62)+SUMIFS(DataRegularSeason20242025!$AB$3:$AB$1315,DataRegularSeason20242025!$B$3:$B$1315, "&lt;=" &amp; GL$1, DataRegularSeason20242025!$E$3:$E$1315, $A62)</f>
        <v>68</v>
      </c>
      <c r="GM62">
        <f>SUMIFS(DataRegularSeason20242025!$AA$3:$AA$1315,DataRegularSeason20242025!$B$3:$B$1315, "&lt;=" &amp; GM$1, DataRegularSeason20242025!$D$3:$D$1315, $A62)+SUMIFS(DataRegularSeason20242025!$AB$3:$AB$1315,DataRegularSeason20242025!$B$3:$B$1315, "&lt;=" &amp; GM$1, DataRegularSeason20242025!$E$3:$E$1315, $A62)</f>
        <v>68</v>
      </c>
      <c r="GN62">
        <f>SUMIFS(DataRegularSeason20242025!$AA$3:$AA$1315,DataRegularSeason20242025!$B$3:$B$1315, "&lt;=" &amp; GN$1, DataRegularSeason20242025!$D$3:$D$1315, $A62)+SUMIFS(DataRegularSeason20242025!$AB$3:$AB$1315,DataRegularSeason20242025!$B$3:$B$1315, "&lt;=" &amp; GN$1, DataRegularSeason20242025!$E$3:$E$1315, $A62)</f>
        <v>68</v>
      </c>
      <c r="GO62">
        <f>SUMIFS(DataRegularSeason20242025!$AA$3:$AA$1315,DataRegularSeason20242025!$B$3:$B$1315, "&lt;=" &amp; GO$1, DataRegularSeason20242025!$D$3:$D$1315, $A62)+SUMIFS(DataRegularSeason20242025!$AB$3:$AB$1315,DataRegularSeason20242025!$B$3:$B$1315, "&lt;=" &amp; GO$1, DataRegularSeason20242025!$E$3:$E$1315, $A62)</f>
        <v>68</v>
      </c>
      <c r="GP62">
        <f>SUMIFS(DataRegularSeason20242025!$AA$3:$AA$1315,DataRegularSeason20242025!$B$3:$B$1315, "&lt;=" &amp; GP$1, DataRegularSeason20242025!$D$3:$D$1315, $A62)+SUMIFS(DataRegularSeason20242025!$AB$3:$AB$1315,DataRegularSeason20242025!$B$3:$B$1315, "&lt;=" &amp; GP$1, DataRegularSeason20242025!$E$3:$E$1315, $A62)</f>
        <v>68</v>
      </c>
      <c r="GQ62">
        <f>SUMIFS(DataRegularSeason20242025!$AA$3:$AA$1315,DataRegularSeason20242025!$B$3:$B$1315, "&lt;=" &amp; GQ$1, DataRegularSeason20242025!$D$3:$D$1315, $A62)+SUMIFS(DataRegularSeason20242025!$AB$3:$AB$1315,DataRegularSeason20242025!$B$3:$B$1315, "&lt;=" &amp; GQ$1, DataRegularSeason20242025!$E$3:$E$1315, $A62)</f>
        <v>68</v>
      </c>
      <c r="GR62">
        <f>SUMIFS(DataRegularSeason20242025!$AA$3:$AA$1315,DataRegularSeason20242025!$B$3:$B$1315, "&lt;=" &amp; GR$1, DataRegularSeason20242025!$D$3:$D$1315, $A62)+SUMIFS(DataRegularSeason20242025!$AB$3:$AB$1315,DataRegularSeason20242025!$B$3:$B$1315, "&lt;=" &amp; GR$1, DataRegularSeason20242025!$E$3:$E$1315, $A62)</f>
        <v>68</v>
      </c>
      <c r="GS62">
        <f>SUMIFS(DataRegularSeason20242025!$AA$3:$AA$1315,DataRegularSeason20242025!$B$3:$B$1315, "&lt;=" &amp; GS$1, DataRegularSeason20242025!$D$3:$D$1315, $A62)+SUMIFS(DataRegularSeason20242025!$AB$3:$AB$1315,DataRegularSeason20242025!$B$3:$B$1315, "&lt;=" &amp; GS$1, DataRegularSeason20242025!$E$3:$E$1315, $A62)</f>
        <v>68</v>
      </c>
      <c r="GT62">
        <f>SUMIFS(DataRegularSeason20242025!$AA$3:$AA$1315,DataRegularSeason20242025!$B$3:$B$1315, "&lt;=" &amp; GT$1, DataRegularSeason20242025!$D$3:$D$1315, $A62)+SUMIFS(DataRegularSeason20242025!$AB$3:$AB$1315,DataRegularSeason20242025!$B$3:$B$1315, "&lt;=" &amp; GT$1, DataRegularSeason20242025!$E$3:$E$1315, $A62)</f>
        <v>68</v>
      </c>
      <c r="GU62">
        <f>SUMIFS(DataRegularSeason20242025!$AA$3:$AA$1315,DataRegularSeason20242025!$B$3:$B$1315, "&lt;=" &amp; GU$1, DataRegularSeason20242025!$D$3:$D$1315, $A62)+SUMIFS(DataRegularSeason20242025!$AB$3:$AB$1315,DataRegularSeason20242025!$B$3:$B$1315, "&lt;=" &amp; GU$1, DataRegularSeason20242025!$E$3:$E$1315, $A62)</f>
        <v>68</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57</v>
      </c>
      <c r="DW65">
        <f>SUMIFS(DataRegularSeason20242025!$AA$3:$AA$1315,DataRegularSeason20242025!$B$3:$B$1315, "&lt;=" &amp; DW$1, DataRegularSeason20242025!$D$3:$D$1315, $A65)+SUMIFS(DataRegularSeason20242025!$AB$3:$AB$1315,DataRegularSeason20242025!$B$3:$B$1315, "&lt;=" &amp; DW$1, DataRegularSeason20242025!$E$3:$E$1315, $A65)</f>
        <v>57</v>
      </c>
      <c r="DX65">
        <f>SUMIFS(DataRegularSeason20242025!$AA$3:$AA$1315,DataRegularSeason20242025!$B$3:$B$1315, "&lt;=" &amp; DX$1, DataRegularSeason20242025!$D$3:$D$1315, $A65)+SUMIFS(DataRegularSeason20242025!$AB$3:$AB$1315,DataRegularSeason20242025!$B$3:$B$1315, "&lt;=" &amp; DX$1, DataRegularSeason20242025!$E$3:$E$1315, $A65)</f>
        <v>57</v>
      </c>
      <c r="DY65">
        <f>SUMIFS(DataRegularSeason20242025!$AA$3:$AA$1315,DataRegularSeason20242025!$B$3:$B$1315, "&lt;=" &amp; DY$1, DataRegularSeason20242025!$D$3:$D$1315, $A65)+SUMIFS(DataRegularSeason20242025!$AB$3:$AB$1315,DataRegularSeason20242025!$B$3:$B$1315, "&lt;=" &amp; DY$1, DataRegularSeason20242025!$E$3:$E$1315, $A65)</f>
        <v>57</v>
      </c>
      <c r="DZ65">
        <f>SUMIFS(DataRegularSeason20242025!$AA$3:$AA$1315,DataRegularSeason20242025!$B$3:$B$1315, "&lt;=" &amp; DZ$1, DataRegularSeason20242025!$D$3:$D$1315, $A65)+SUMIFS(DataRegularSeason20242025!$AB$3:$AB$1315,DataRegularSeason20242025!$B$3:$B$1315, "&lt;=" &amp; DZ$1, DataRegularSeason20242025!$E$3:$E$1315, $A65)</f>
        <v>57</v>
      </c>
      <c r="EA65">
        <f>SUMIFS(DataRegularSeason20242025!$AA$3:$AA$1315,DataRegularSeason20242025!$B$3:$B$1315, "&lt;=" &amp; EA$1, DataRegularSeason20242025!$D$3:$D$1315, $A65)+SUMIFS(DataRegularSeason20242025!$AB$3:$AB$1315,DataRegularSeason20242025!$B$3:$B$1315, "&lt;=" &amp; EA$1, DataRegularSeason20242025!$E$3:$E$1315, $A65)</f>
        <v>57</v>
      </c>
      <c r="EB65">
        <f>SUMIFS(DataRegularSeason20242025!$AA$3:$AA$1315,DataRegularSeason20242025!$B$3:$B$1315, "&lt;=" &amp; EB$1, DataRegularSeason20242025!$D$3:$D$1315, $A65)+SUMIFS(DataRegularSeason20242025!$AB$3:$AB$1315,DataRegularSeason20242025!$B$3:$B$1315, "&lt;=" &amp; EB$1, DataRegularSeason20242025!$E$3:$E$1315, $A65)</f>
        <v>57</v>
      </c>
      <c r="EC65">
        <f>SUMIFS(DataRegularSeason20242025!$AA$3:$AA$1315,DataRegularSeason20242025!$B$3:$B$1315, "&lt;=" &amp; EC$1, DataRegularSeason20242025!$D$3:$D$1315, $A65)+SUMIFS(DataRegularSeason20242025!$AB$3:$AB$1315,DataRegularSeason20242025!$B$3:$B$1315, "&lt;=" &amp; EC$1, DataRegularSeason20242025!$E$3:$E$1315, $A65)</f>
        <v>57</v>
      </c>
      <c r="ED65">
        <f>SUMIFS(DataRegularSeason20242025!$AA$3:$AA$1315,DataRegularSeason20242025!$B$3:$B$1315, "&lt;=" &amp; ED$1, DataRegularSeason20242025!$D$3:$D$1315, $A65)+SUMIFS(DataRegularSeason20242025!$AB$3:$AB$1315,DataRegularSeason20242025!$B$3:$B$1315, "&lt;=" &amp; ED$1, DataRegularSeason20242025!$E$3:$E$1315, $A65)</f>
        <v>57</v>
      </c>
      <c r="EE65">
        <f>SUMIFS(DataRegularSeason20242025!$AA$3:$AA$1315,DataRegularSeason20242025!$B$3:$B$1315, "&lt;=" &amp; EE$1, DataRegularSeason20242025!$D$3:$D$1315, $A65)+SUMIFS(DataRegularSeason20242025!$AB$3:$AB$1315,DataRegularSeason20242025!$B$3:$B$1315, "&lt;=" &amp; EE$1, DataRegularSeason20242025!$E$3:$E$1315, $A65)</f>
        <v>57</v>
      </c>
      <c r="EF65">
        <f>SUMIFS(DataRegularSeason20242025!$AA$3:$AA$1315,DataRegularSeason20242025!$B$3:$B$1315, "&lt;=" &amp; EF$1, DataRegularSeason20242025!$D$3:$D$1315, $A65)+SUMIFS(DataRegularSeason20242025!$AB$3:$AB$1315,DataRegularSeason20242025!$B$3:$B$1315, "&lt;=" &amp; EF$1, DataRegularSeason20242025!$E$3:$E$1315, $A65)</f>
        <v>57</v>
      </c>
      <c r="EG65">
        <f>SUMIFS(DataRegularSeason20242025!$AA$3:$AA$1315,DataRegularSeason20242025!$B$3:$B$1315, "&lt;=" &amp; EG$1, DataRegularSeason20242025!$D$3:$D$1315, $A65)+SUMIFS(DataRegularSeason20242025!$AB$3:$AB$1315,DataRegularSeason20242025!$B$3:$B$1315, "&lt;=" &amp; EG$1, DataRegularSeason20242025!$E$3:$E$1315, $A65)</f>
        <v>57</v>
      </c>
      <c r="EH65">
        <f>SUMIFS(DataRegularSeason20242025!$AA$3:$AA$1315,DataRegularSeason20242025!$B$3:$B$1315, "&lt;=" &amp; EH$1, DataRegularSeason20242025!$D$3:$D$1315, $A65)+SUMIFS(DataRegularSeason20242025!$AB$3:$AB$1315,DataRegularSeason20242025!$B$3:$B$1315, "&lt;=" &amp; EH$1, DataRegularSeason20242025!$E$3:$E$1315, $A65)</f>
        <v>57</v>
      </c>
      <c r="EI65">
        <f>SUMIFS(DataRegularSeason20242025!$AA$3:$AA$1315,DataRegularSeason20242025!$B$3:$B$1315, "&lt;=" &amp; EI$1, DataRegularSeason20242025!$D$3:$D$1315, $A65)+SUMIFS(DataRegularSeason20242025!$AB$3:$AB$1315,DataRegularSeason20242025!$B$3:$B$1315, "&lt;=" &amp; EI$1, DataRegularSeason20242025!$E$3:$E$1315, $A65)</f>
        <v>57</v>
      </c>
      <c r="EJ65">
        <f>SUMIFS(DataRegularSeason20242025!$AA$3:$AA$1315,DataRegularSeason20242025!$B$3:$B$1315, "&lt;=" &amp; EJ$1, DataRegularSeason20242025!$D$3:$D$1315, $A65)+SUMIFS(DataRegularSeason20242025!$AB$3:$AB$1315,DataRegularSeason20242025!$B$3:$B$1315, "&lt;=" &amp; EJ$1, DataRegularSeason20242025!$E$3:$E$1315, $A65)</f>
        <v>57</v>
      </c>
      <c r="EK65">
        <f>SUMIFS(DataRegularSeason20242025!$AA$3:$AA$1315,DataRegularSeason20242025!$B$3:$B$1315, "&lt;=" &amp; EK$1, DataRegularSeason20242025!$D$3:$D$1315, $A65)+SUMIFS(DataRegularSeason20242025!$AB$3:$AB$1315,DataRegularSeason20242025!$B$3:$B$1315, "&lt;=" &amp; EK$1, DataRegularSeason20242025!$E$3:$E$1315, $A65)</f>
        <v>57</v>
      </c>
      <c r="EL65">
        <f>SUMIFS(DataRegularSeason20242025!$AA$3:$AA$1315,DataRegularSeason20242025!$B$3:$B$1315, "&lt;=" &amp; EL$1, DataRegularSeason20242025!$D$3:$D$1315, $A65)+SUMIFS(DataRegularSeason20242025!$AB$3:$AB$1315,DataRegularSeason20242025!$B$3:$B$1315, "&lt;=" &amp; EL$1, DataRegularSeason20242025!$E$3:$E$1315, $A65)</f>
        <v>57</v>
      </c>
      <c r="EM65">
        <f>SUMIFS(DataRegularSeason20242025!$AA$3:$AA$1315,DataRegularSeason20242025!$B$3:$B$1315, "&lt;=" &amp; EM$1, DataRegularSeason20242025!$D$3:$D$1315, $A65)+SUMIFS(DataRegularSeason20242025!$AB$3:$AB$1315,DataRegularSeason20242025!$B$3:$B$1315, "&lt;=" &amp; EM$1, DataRegularSeason20242025!$E$3:$E$1315, $A65)</f>
        <v>57</v>
      </c>
      <c r="EN65">
        <f>SUMIFS(DataRegularSeason20242025!$AA$3:$AA$1315,DataRegularSeason20242025!$B$3:$B$1315, "&lt;=" &amp; EN$1, DataRegularSeason20242025!$D$3:$D$1315, $A65)+SUMIFS(DataRegularSeason20242025!$AB$3:$AB$1315,DataRegularSeason20242025!$B$3:$B$1315, "&lt;=" &amp; EN$1, DataRegularSeason20242025!$E$3:$E$1315, $A65)</f>
        <v>57</v>
      </c>
      <c r="EO65">
        <f>SUMIFS(DataRegularSeason20242025!$AA$3:$AA$1315,DataRegularSeason20242025!$B$3:$B$1315, "&lt;=" &amp; EO$1, DataRegularSeason20242025!$D$3:$D$1315, $A65)+SUMIFS(DataRegularSeason20242025!$AB$3:$AB$1315,DataRegularSeason20242025!$B$3:$B$1315, "&lt;=" &amp; EO$1, DataRegularSeason20242025!$E$3:$E$1315, $A65)</f>
        <v>57</v>
      </c>
      <c r="EP65">
        <f>SUMIFS(DataRegularSeason20242025!$AA$3:$AA$1315,DataRegularSeason20242025!$B$3:$B$1315, "&lt;=" &amp; EP$1, DataRegularSeason20242025!$D$3:$D$1315, $A65)+SUMIFS(DataRegularSeason20242025!$AB$3:$AB$1315,DataRegularSeason20242025!$B$3:$B$1315, "&lt;=" &amp; EP$1, DataRegularSeason20242025!$E$3:$E$1315, $A65)</f>
        <v>57</v>
      </c>
      <c r="EQ65">
        <f>SUMIFS(DataRegularSeason20242025!$AA$3:$AA$1315,DataRegularSeason20242025!$B$3:$B$1315, "&lt;=" &amp; EQ$1, DataRegularSeason20242025!$D$3:$D$1315, $A65)+SUMIFS(DataRegularSeason20242025!$AB$3:$AB$1315,DataRegularSeason20242025!$B$3:$B$1315, "&lt;=" &amp; EQ$1, DataRegularSeason20242025!$E$3:$E$1315, $A65)</f>
        <v>57</v>
      </c>
      <c r="ER65">
        <f>SUMIFS(DataRegularSeason20242025!$AA$3:$AA$1315,DataRegularSeason20242025!$B$3:$B$1315, "&lt;=" &amp; ER$1, DataRegularSeason20242025!$D$3:$D$1315, $A65)+SUMIFS(DataRegularSeason20242025!$AB$3:$AB$1315,DataRegularSeason20242025!$B$3:$B$1315, "&lt;=" &amp; ER$1, DataRegularSeason20242025!$E$3:$E$1315, $A65)</f>
        <v>57</v>
      </c>
      <c r="ES65">
        <f>SUMIFS(DataRegularSeason20242025!$AA$3:$AA$1315,DataRegularSeason20242025!$B$3:$B$1315, "&lt;=" &amp; ES$1, DataRegularSeason20242025!$D$3:$D$1315, $A65)+SUMIFS(DataRegularSeason20242025!$AB$3:$AB$1315,DataRegularSeason20242025!$B$3:$B$1315, "&lt;=" &amp; ES$1, DataRegularSeason20242025!$E$3:$E$1315, $A65)</f>
        <v>57</v>
      </c>
      <c r="ET65">
        <f>SUMIFS(DataRegularSeason20242025!$AA$3:$AA$1315,DataRegularSeason20242025!$B$3:$B$1315, "&lt;=" &amp; ET$1, DataRegularSeason20242025!$D$3:$D$1315, $A65)+SUMIFS(DataRegularSeason20242025!$AB$3:$AB$1315,DataRegularSeason20242025!$B$3:$B$1315, "&lt;=" &amp; ET$1, DataRegularSeason20242025!$E$3:$E$1315, $A65)</f>
        <v>57</v>
      </c>
      <c r="EU65">
        <f>SUMIFS(DataRegularSeason20242025!$AA$3:$AA$1315,DataRegularSeason20242025!$B$3:$B$1315, "&lt;=" &amp; EU$1, DataRegularSeason20242025!$D$3:$D$1315, $A65)+SUMIFS(DataRegularSeason20242025!$AB$3:$AB$1315,DataRegularSeason20242025!$B$3:$B$1315, "&lt;=" &amp; EU$1, DataRegularSeason20242025!$E$3:$E$1315, $A65)</f>
        <v>57</v>
      </c>
      <c r="EV65">
        <f>SUMIFS(DataRegularSeason20242025!$AA$3:$AA$1315,DataRegularSeason20242025!$B$3:$B$1315, "&lt;=" &amp; EV$1, DataRegularSeason20242025!$D$3:$D$1315, $A65)+SUMIFS(DataRegularSeason20242025!$AB$3:$AB$1315,DataRegularSeason20242025!$B$3:$B$1315, "&lt;=" &amp; EV$1, DataRegularSeason20242025!$E$3:$E$1315, $A65)</f>
        <v>57</v>
      </c>
      <c r="EW65">
        <f>SUMIFS(DataRegularSeason20242025!$AA$3:$AA$1315,DataRegularSeason20242025!$B$3:$B$1315, "&lt;=" &amp; EW$1, DataRegularSeason20242025!$D$3:$D$1315, $A65)+SUMIFS(DataRegularSeason20242025!$AB$3:$AB$1315,DataRegularSeason20242025!$B$3:$B$1315, "&lt;=" &amp; EW$1, DataRegularSeason20242025!$E$3:$E$1315, $A65)</f>
        <v>57</v>
      </c>
      <c r="EX65">
        <f>SUMIFS(DataRegularSeason20242025!$AA$3:$AA$1315,DataRegularSeason20242025!$B$3:$B$1315, "&lt;=" &amp; EX$1, DataRegularSeason20242025!$D$3:$D$1315, $A65)+SUMIFS(DataRegularSeason20242025!$AB$3:$AB$1315,DataRegularSeason20242025!$B$3:$B$1315, "&lt;=" &amp; EX$1, DataRegularSeason20242025!$E$3:$E$1315, $A65)</f>
        <v>57</v>
      </c>
      <c r="EY65">
        <f>SUMIFS(DataRegularSeason20242025!$AA$3:$AA$1315,DataRegularSeason20242025!$B$3:$B$1315, "&lt;=" &amp; EY$1, DataRegularSeason20242025!$D$3:$D$1315, $A65)+SUMIFS(DataRegularSeason20242025!$AB$3:$AB$1315,DataRegularSeason20242025!$B$3:$B$1315, "&lt;=" &amp; EY$1, DataRegularSeason20242025!$E$3:$E$1315, $A65)</f>
        <v>57</v>
      </c>
      <c r="EZ65">
        <f>SUMIFS(DataRegularSeason20242025!$AA$3:$AA$1315,DataRegularSeason20242025!$B$3:$B$1315, "&lt;=" &amp; EZ$1, DataRegularSeason20242025!$D$3:$D$1315, $A65)+SUMIFS(DataRegularSeason20242025!$AB$3:$AB$1315,DataRegularSeason20242025!$B$3:$B$1315, "&lt;=" &amp; EZ$1, DataRegularSeason20242025!$E$3:$E$1315, $A65)</f>
        <v>57</v>
      </c>
      <c r="FA65">
        <f>SUMIFS(DataRegularSeason20242025!$AA$3:$AA$1315,DataRegularSeason20242025!$B$3:$B$1315, "&lt;=" &amp; FA$1, DataRegularSeason20242025!$D$3:$D$1315, $A65)+SUMIFS(DataRegularSeason20242025!$AB$3:$AB$1315,DataRegularSeason20242025!$B$3:$B$1315, "&lt;=" &amp; FA$1, DataRegularSeason20242025!$E$3:$E$1315, $A65)</f>
        <v>57</v>
      </c>
      <c r="FB65">
        <f>SUMIFS(DataRegularSeason20242025!$AA$3:$AA$1315,DataRegularSeason20242025!$B$3:$B$1315, "&lt;=" &amp; FB$1, DataRegularSeason20242025!$D$3:$D$1315, $A65)+SUMIFS(DataRegularSeason20242025!$AB$3:$AB$1315,DataRegularSeason20242025!$B$3:$B$1315, "&lt;=" &amp; FB$1, DataRegularSeason20242025!$E$3:$E$1315, $A65)</f>
        <v>57</v>
      </c>
      <c r="FC65">
        <f>SUMIFS(DataRegularSeason20242025!$AA$3:$AA$1315,DataRegularSeason20242025!$B$3:$B$1315, "&lt;=" &amp; FC$1, DataRegularSeason20242025!$D$3:$D$1315, $A65)+SUMIFS(DataRegularSeason20242025!$AB$3:$AB$1315,DataRegularSeason20242025!$B$3:$B$1315, "&lt;=" &amp; FC$1, DataRegularSeason20242025!$E$3:$E$1315, $A65)</f>
        <v>57</v>
      </c>
      <c r="FD65">
        <f>SUMIFS(DataRegularSeason20242025!$AA$3:$AA$1315,DataRegularSeason20242025!$B$3:$B$1315, "&lt;=" &amp; FD$1, DataRegularSeason20242025!$D$3:$D$1315, $A65)+SUMIFS(DataRegularSeason20242025!$AB$3:$AB$1315,DataRegularSeason20242025!$B$3:$B$1315, "&lt;=" &amp; FD$1, DataRegularSeason20242025!$E$3:$E$1315, $A65)</f>
        <v>57</v>
      </c>
      <c r="FE65">
        <f>SUMIFS(DataRegularSeason20242025!$AA$3:$AA$1315,DataRegularSeason20242025!$B$3:$B$1315, "&lt;=" &amp; FE$1, DataRegularSeason20242025!$D$3:$D$1315, $A65)+SUMIFS(DataRegularSeason20242025!$AB$3:$AB$1315,DataRegularSeason20242025!$B$3:$B$1315, "&lt;=" &amp; FE$1, DataRegularSeason20242025!$E$3:$E$1315, $A65)</f>
        <v>57</v>
      </c>
      <c r="FF65">
        <f>SUMIFS(DataRegularSeason20242025!$AA$3:$AA$1315,DataRegularSeason20242025!$B$3:$B$1315, "&lt;=" &amp; FF$1, DataRegularSeason20242025!$D$3:$D$1315, $A65)+SUMIFS(DataRegularSeason20242025!$AB$3:$AB$1315,DataRegularSeason20242025!$B$3:$B$1315, "&lt;=" &amp; FF$1, DataRegularSeason20242025!$E$3:$E$1315, $A65)</f>
        <v>57</v>
      </c>
      <c r="FG65">
        <f>SUMIFS(DataRegularSeason20242025!$AA$3:$AA$1315,DataRegularSeason20242025!$B$3:$B$1315, "&lt;=" &amp; FG$1, DataRegularSeason20242025!$D$3:$D$1315, $A65)+SUMIFS(DataRegularSeason20242025!$AB$3:$AB$1315,DataRegularSeason20242025!$B$3:$B$1315, "&lt;=" &amp; FG$1, DataRegularSeason20242025!$E$3:$E$1315, $A65)</f>
        <v>57</v>
      </c>
      <c r="FH65">
        <f>SUMIFS(DataRegularSeason20242025!$AA$3:$AA$1315,DataRegularSeason20242025!$B$3:$B$1315, "&lt;=" &amp; FH$1, DataRegularSeason20242025!$D$3:$D$1315, $A65)+SUMIFS(DataRegularSeason20242025!$AB$3:$AB$1315,DataRegularSeason20242025!$B$3:$B$1315, "&lt;=" &amp; FH$1, DataRegularSeason20242025!$E$3:$E$1315, $A65)</f>
        <v>57</v>
      </c>
      <c r="FI65">
        <f>SUMIFS(DataRegularSeason20242025!$AA$3:$AA$1315,DataRegularSeason20242025!$B$3:$B$1315, "&lt;=" &amp; FI$1, DataRegularSeason20242025!$D$3:$D$1315, $A65)+SUMIFS(DataRegularSeason20242025!$AB$3:$AB$1315,DataRegularSeason20242025!$B$3:$B$1315, "&lt;=" &amp; FI$1, DataRegularSeason20242025!$E$3:$E$1315, $A65)</f>
        <v>57</v>
      </c>
      <c r="FJ65">
        <f>SUMIFS(DataRegularSeason20242025!$AA$3:$AA$1315,DataRegularSeason20242025!$B$3:$B$1315, "&lt;=" &amp; FJ$1, DataRegularSeason20242025!$D$3:$D$1315, $A65)+SUMIFS(DataRegularSeason20242025!$AB$3:$AB$1315,DataRegularSeason20242025!$B$3:$B$1315, "&lt;=" &amp; FJ$1, DataRegularSeason20242025!$E$3:$E$1315, $A65)</f>
        <v>57</v>
      </c>
      <c r="FK65">
        <f>SUMIFS(DataRegularSeason20242025!$AA$3:$AA$1315,DataRegularSeason20242025!$B$3:$B$1315, "&lt;=" &amp; FK$1, DataRegularSeason20242025!$D$3:$D$1315, $A65)+SUMIFS(DataRegularSeason20242025!$AB$3:$AB$1315,DataRegularSeason20242025!$B$3:$B$1315, "&lt;=" &amp; FK$1, DataRegularSeason20242025!$E$3:$E$1315, $A65)</f>
        <v>57</v>
      </c>
      <c r="FL65">
        <f>SUMIFS(DataRegularSeason20242025!$AA$3:$AA$1315,DataRegularSeason20242025!$B$3:$B$1315, "&lt;=" &amp; FL$1, DataRegularSeason20242025!$D$3:$D$1315, $A65)+SUMIFS(DataRegularSeason20242025!$AB$3:$AB$1315,DataRegularSeason20242025!$B$3:$B$1315, "&lt;=" &amp; FL$1, DataRegularSeason20242025!$E$3:$E$1315, $A65)</f>
        <v>57</v>
      </c>
      <c r="FM65">
        <f>SUMIFS(DataRegularSeason20242025!$AA$3:$AA$1315,DataRegularSeason20242025!$B$3:$B$1315, "&lt;=" &amp; FM$1, DataRegularSeason20242025!$D$3:$D$1315, $A65)+SUMIFS(DataRegularSeason20242025!$AB$3:$AB$1315,DataRegularSeason20242025!$B$3:$B$1315, "&lt;=" &amp; FM$1, DataRegularSeason20242025!$E$3:$E$1315, $A65)</f>
        <v>57</v>
      </c>
      <c r="FN65">
        <f>SUMIFS(DataRegularSeason20242025!$AA$3:$AA$1315,DataRegularSeason20242025!$B$3:$B$1315, "&lt;=" &amp; FN$1, DataRegularSeason20242025!$D$3:$D$1315, $A65)+SUMIFS(DataRegularSeason20242025!$AB$3:$AB$1315,DataRegularSeason20242025!$B$3:$B$1315, "&lt;=" &amp; FN$1, DataRegularSeason20242025!$E$3:$E$1315, $A65)</f>
        <v>57</v>
      </c>
      <c r="FO65">
        <f>SUMIFS(DataRegularSeason20242025!$AA$3:$AA$1315,DataRegularSeason20242025!$B$3:$B$1315, "&lt;=" &amp; FO$1, DataRegularSeason20242025!$D$3:$D$1315, $A65)+SUMIFS(DataRegularSeason20242025!$AB$3:$AB$1315,DataRegularSeason20242025!$B$3:$B$1315, "&lt;=" &amp; FO$1, DataRegularSeason20242025!$E$3:$E$1315, $A65)</f>
        <v>57</v>
      </c>
      <c r="FP65">
        <f>SUMIFS(DataRegularSeason20242025!$AA$3:$AA$1315,DataRegularSeason20242025!$B$3:$B$1315, "&lt;=" &amp; FP$1, DataRegularSeason20242025!$D$3:$D$1315, $A65)+SUMIFS(DataRegularSeason20242025!$AB$3:$AB$1315,DataRegularSeason20242025!$B$3:$B$1315, "&lt;=" &amp; FP$1, DataRegularSeason20242025!$E$3:$E$1315, $A65)</f>
        <v>57</v>
      </c>
      <c r="FQ65">
        <f>SUMIFS(DataRegularSeason20242025!$AA$3:$AA$1315,DataRegularSeason20242025!$B$3:$B$1315, "&lt;=" &amp; FQ$1, DataRegularSeason20242025!$D$3:$D$1315, $A65)+SUMIFS(DataRegularSeason20242025!$AB$3:$AB$1315,DataRegularSeason20242025!$B$3:$B$1315, "&lt;=" &amp; FQ$1, DataRegularSeason20242025!$E$3:$E$1315, $A65)</f>
        <v>57</v>
      </c>
      <c r="FR65">
        <f>SUMIFS(DataRegularSeason20242025!$AA$3:$AA$1315,DataRegularSeason20242025!$B$3:$B$1315, "&lt;=" &amp; FR$1, DataRegularSeason20242025!$D$3:$D$1315, $A65)+SUMIFS(DataRegularSeason20242025!$AB$3:$AB$1315,DataRegularSeason20242025!$B$3:$B$1315, "&lt;=" &amp; FR$1, DataRegularSeason20242025!$E$3:$E$1315, $A65)</f>
        <v>57</v>
      </c>
      <c r="FS65">
        <f>SUMIFS(DataRegularSeason20242025!$AA$3:$AA$1315,DataRegularSeason20242025!$B$3:$B$1315, "&lt;=" &amp; FS$1, DataRegularSeason20242025!$D$3:$D$1315, $A65)+SUMIFS(DataRegularSeason20242025!$AB$3:$AB$1315,DataRegularSeason20242025!$B$3:$B$1315, "&lt;=" &amp; FS$1, DataRegularSeason20242025!$E$3:$E$1315, $A65)</f>
        <v>57</v>
      </c>
      <c r="FT65">
        <f>SUMIFS(DataRegularSeason20242025!$AA$3:$AA$1315,DataRegularSeason20242025!$B$3:$B$1315, "&lt;=" &amp; FT$1, DataRegularSeason20242025!$D$3:$D$1315, $A65)+SUMIFS(DataRegularSeason20242025!$AB$3:$AB$1315,DataRegularSeason20242025!$B$3:$B$1315, "&lt;=" &amp; FT$1, DataRegularSeason20242025!$E$3:$E$1315, $A65)</f>
        <v>57</v>
      </c>
      <c r="FU65">
        <f>SUMIFS(DataRegularSeason20242025!$AA$3:$AA$1315,DataRegularSeason20242025!$B$3:$B$1315, "&lt;=" &amp; FU$1, DataRegularSeason20242025!$D$3:$D$1315, $A65)+SUMIFS(DataRegularSeason20242025!$AB$3:$AB$1315,DataRegularSeason20242025!$B$3:$B$1315, "&lt;=" &amp; FU$1, DataRegularSeason20242025!$E$3:$E$1315, $A65)</f>
        <v>57</v>
      </c>
      <c r="FV65">
        <f>SUMIFS(DataRegularSeason20242025!$AA$3:$AA$1315,DataRegularSeason20242025!$B$3:$B$1315, "&lt;=" &amp; FV$1, DataRegularSeason20242025!$D$3:$D$1315, $A65)+SUMIFS(DataRegularSeason20242025!$AB$3:$AB$1315,DataRegularSeason20242025!$B$3:$B$1315, "&lt;=" &amp; FV$1, DataRegularSeason20242025!$E$3:$E$1315, $A65)</f>
        <v>57</v>
      </c>
      <c r="FW65">
        <f>SUMIFS(DataRegularSeason20242025!$AA$3:$AA$1315,DataRegularSeason20242025!$B$3:$B$1315, "&lt;=" &amp; FW$1, DataRegularSeason20242025!$D$3:$D$1315, $A65)+SUMIFS(DataRegularSeason20242025!$AB$3:$AB$1315,DataRegularSeason20242025!$B$3:$B$1315, "&lt;=" &amp; FW$1, DataRegularSeason20242025!$E$3:$E$1315, $A65)</f>
        <v>57</v>
      </c>
      <c r="FX65">
        <f>SUMIFS(DataRegularSeason20242025!$AA$3:$AA$1315,DataRegularSeason20242025!$B$3:$B$1315, "&lt;=" &amp; FX$1, DataRegularSeason20242025!$D$3:$D$1315, $A65)+SUMIFS(DataRegularSeason20242025!$AB$3:$AB$1315,DataRegularSeason20242025!$B$3:$B$1315, "&lt;=" &amp; FX$1, DataRegularSeason20242025!$E$3:$E$1315, $A65)</f>
        <v>57</v>
      </c>
      <c r="FY65">
        <f>SUMIFS(DataRegularSeason20242025!$AA$3:$AA$1315,DataRegularSeason20242025!$B$3:$B$1315, "&lt;=" &amp; FY$1, DataRegularSeason20242025!$D$3:$D$1315, $A65)+SUMIFS(DataRegularSeason20242025!$AB$3:$AB$1315,DataRegularSeason20242025!$B$3:$B$1315, "&lt;=" &amp; FY$1, DataRegularSeason20242025!$E$3:$E$1315, $A65)</f>
        <v>57</v>
      </c>
      <c r="FZ65">
        <f>SUMIFS(DataRegularSeason20242025!$AA$3:$AA$1315,DataRegularSeason20242025!$B$3:$B$1315, "&lt;=" &amp; FZ$1, DataRegularSeason20242025!$D$3:$D$1315, $A65)+SUMIFS(DataRegularSeason20242025!$AB$3:$AB$1315,DataRegularSeason20242025!$B$3:$B$1315, "&lt;=" &amp; FZ$1, DataRegularSeason20242025!$E$3:$E$1315, $A65)</f>
        <v>57</v>
      </c>
      <c r="GA65">
        <f>SUMIFS(DataRegularSeason20242025!$AA$3:$AA$1315,DataRegularSeason20242025!$B$3:$B$1315, "&lt;=" &amp; GA$1, DataRegularSeason20242025!$D$3:$D$1315, $A65)+SUMIFS(DataRegularSeason20242025!$AB$3:$AB$1315,DataRegularSeason20242025!$B$3:$B$1315, "&lt;=" &amp; GA$1, DataRegularSeason20242025!$E$3:$E$1315, $A65)</f>
        <v>57</v>
      </c>
      <c r="GB65">
        <f>SUMIFS(DataRegularSeason20242025!$AA$3:$AA$1315,DataRegularSeason20242025!$B$3:$B$1315, "&lt;=" &amp; GB$1, DataRegularSeason20242025!$D$3:$D$1315, $A65)+SUMIFS(DataRegularSeason20242025!$AB$3:$AB$1315,DataRegularSeason20242025!$B$3:$B$1315, "&lt;=" &amp; GB$1, DataRegularSeason20242025!$E$3:$E$1315, $A65)</f>
        <v>57</v>
      </c>
      <c r="GC65">
        <f>SUMIFS(DataRegularSeason20242025!$AA$3:$AA$1315,DataRegularSeason20242025!$B$3:$B$1315, "&lt;=" &amp; GC$1, DataRegularSeason20242025!$D$3:$D$1315, $A65)+SUMIFS(DataRegularSeason20242025!$AB$3:$AB$1315,DataRegularSeason20242025!$B$3:$B$1315, "&lt;=" &amp; GC$1, DataRegularSeason20242025!$E$3:$E$1315, $A65)</f>
        <v>57</v>
      </c>
      <c r="GD65">
        <f>SUMIFS(DataRegularSeason20242025!$AA$3:$AA$1315,DataRegularSeason20242025!$B$3:$B$1315, "&lt;=" &amp; GD$1, DataRegularSeason20242025!$D$3:$D$1315, $A65)+SUMIFS(DataRegularSeason20242025!$AB$3:$AB$1315,DataRegularSeason20242025!$B$3:$B$1315, "&lt;=" &amp; GD$1, DataRegularSeason20242025!$E$3:$E$1315, $A65)</f>
        <v>57</v>
      </c>
      <c r="GE65">
        <f>SUMIFS(DataRegularSeason20242025!$AA$3:$AA$1315,DataRegularSeason20242025!$B$3:$B$1315, "&lt;=" &amp; GE$1, DataRegularSeason20242025!$D$3:$D$1315, $A65)+SUMIFS(DataRegularSeason20242025!$AB$3:$AB$1315,DataRegularSeason20242025!$B$3:$B$1315, "&lt;=" &amp; GE$1, DataRegularSeason20242025!$E$3:$E$1315, $A65)</f>
        <v>57</v>
      </c>
      <c r="GF65">
        <f>SUMIFS(DataRegularSeason20242025!$AA$3:$AA$1315,DataRegularSeason20242025!$B$3:$B$1315, "&lt;=" &amp; GF$1, DataRegularSeason20242025!$D$3:$D$1315, $A65)+SUMIFS(DataRegularSeason20242025!$AB$3:$AB$1315,DataRegularSeason20242025!$B$3:$B$1315, "&lt;=" &amp; GF$1, DataRegularSeason20242025!$E$3:$E$1315, $A65)</f>
        <v>57</v>
      </c>
      <c r="GG65">
        <f>SUMIFS(DataRegularSeason20242025!$AA$3:$AA$1315,DataRegularSeason20242025!$B$3:$B$1315, "&lt;=" &amp; GG$1, DataRegularSeason20242025!$D$3:$D$1315, $A65)+SUMIFS(DataRegularSeason20242025!$AB$3:$AB$1315,DataRegularSeason20242025!$B$3:$B$1315, "&lt;=" &amp; GG$1, DataRegularSeason20242025!$E$3:$E$1315, $A65)</f>
        <v>57</v>
      </c>
      <c r="GH65">
        <f>SUMIFS(DataRegularSeason20242025!$AA$3:$AA$1315,DataRegularSeason20242025!$B$3:$B$1315, "&lt;=" &amp; GH$1, DataRegularSeason20242025!$D$3:$D$1315, $A65)+SUMIFS(DataRegularSeason20242025!$AB$3:$AB$1315,DataRegularSeason20242025!$B$3:$B$1315, "&lt;=" &amp; GH$1, DataRegularSeason20242025!$E$3:$E$1315, $A65)</f>
        <v>57</v>
      </c>
      <c r="GI65">
        <f>SUMIFS(DataRegularSeason20242025!$AA$3:$AA$1315,DataRegularSeason20242025!$B$3:$B$1315, "&lt;=" &amp; GI$1, DataRegularSeason20242025!$D$3:$D$1315, $A65)+SUMIFS(DataRegularSeason20242025!$AB$3:$AB$1315,DataRegularSeason20242025!$B$3:$B$1315, "&lt;=" &amp; GI$1, DataRegularSeason20242025!$E$3:$E$1315, $A65)</f>
        <v>57</v>
      </c>
      <c r="GJ65">
        <f>SUMIFS(DataRegularSeason20242025!$AA$3:$AA$1315,DataRegularSeason20242025!$B$3:$B$1315, "&lt;=" &amp; GJ$1, DataRegularSeason20242025!$D$3:$D$1315, $A65)+SUMIFS(DataRegularSeason20242025!$AB$3:$AB$1315,DataRegularSeason20242025!$B$3:$B$1315, "&lt;=" &amp; GJ$1, DataRegularSeason20242025!$E$3:$E$1315, $A65)</f>
        <v>57</v>
      </c>
      <c r="GK65">
        <f>SUMIFS(DataRegularSeason20242025!$AA$3:$AA$1315,DataRegularSeason20242025!$B$3:$B$1315, "&lt;=" &amp; GK$1, DataRegularSeason20242025!$D$3:$D$1315, $A65)+SUMIFS(DataRegularSeason20242025!$AB$3:$AB$1315,DataRegularSeason20242025!$B$3:$B$1315, "&lt;=" &amp; GK$1, DataRegularSeason20242025!$E$3:$E$1315, $A65)</f>
        <v>57</v>
      </c>
      <c r="GL65">
        <f>SUMIFS(DataRegularSeason20242025!$AA$3:$AA$1315,DataRegularSeason20242025!$B$3:$B$1315, "&lt;=" &amp; GL$1, DataRegularSeason20242025!$D$3:$D$1315, $A65)+SUMIFS(DataRegularSeason20242025!$AB$3:$AB$1315,DataRegularSeason20242025!$B$3:$B$1315, "&lt;=" &amp; GL$1, DataRegularSeason20242025!$E$3:$E$1315, $A65)</f>
        <v>57</v>
      </c>
      <c r="GM65">
        <f>SUMIFS(DataRegularSeason20242025!$AA$3:$AA$1315,DataRegularSeason20242025!$B$3:$B$1315, "&lt;=" &amp; GM$1, DataRegularSeason20242025!$D$3:$D$1315, $A65)+SUMIFS(DataRegularSeason20242025!$AB$3:$AB$1315,DataRegularSeason20242025!$B$3:$B$1315, "&lt;=" &amp; GM$1, DataRegularSeason20242025!$E$3:$E$1315, $A65)</f>
        <v>57</v>
      </c>
      <c r="GN65">
        <f>SUMIFS(DataRegularSeason20242025!$AA$3:$AA$1315,DataRegularSeason20242025!$B$3:$B$1315, "&lt;=" &amp; GN$1, DataRegularSeason20242025!$D$3:$D$1315, $A65)+SUMIFS(DataRegularSeason20242025!$AB$3:$AB$1315,DataRegularSeason20242025!$B$3:$B$1315, "&lt;=" &amp; GN$1, DataRegularSeason20242025!$E$3:$E$1315, $A65)</f>
        <v>57</v>
      </c>
      <c r="GO65">
        <f>SUMIFS(DataRegularSeason20242025!$AA$3:$AA$1315,DataRegularSeason20242025!$B$3:$B$1315, "&lt;=" &amp; GO$1, DataRegularSeason20242025!$D$3:$D$1315, $A65)+SUMIFS(DataRegularSeason20242025!$AB$3:$AB$1315,DataRegularSeason20242025!$B$3:$B$1315, "&lt;=" &amp; GO$1, DataRegularSeason20242025!$E$3:$E$1315, $A65)</f>
        <v>57</v>
      </c>
      <c r="GP65">
        <f>SUMIFS(DataRegularSeason20242025!$AA$3:$AA$1315,DataRegularSeason20242025!$B$3:$B$1315, "&lt;=" &amp; GP$1, DataRegularSeason20242025!$D$3:$D$1315, $A65)+SUMIFS(DataRegularSeason20242025!$AB$3:$AB$1315,DataRegularSeason20242025!$B$3:$B$1315, "&lt;=" &amp; GP$1, DataRegularSeason20242025!$E$3:$E$1315, $A65)</f>
        <v>57</v>
      </c>
      <c r="GQ65">
        <f>SUMIFS(DataRegularSeason20242025!$AA$3:$AA$1315,DataRegularSeason20242025!$B$3:$B$1315, "&lt;=" &amp; GQ$1, DataRegularSeason20242025!$D$3:$D$1315, $A65)+SUMIFS(DataRegularSeason20242025!$AB$3:$AB$1315,DataRegularSeason20242025!$B$3:$B$1315, "&lt;=" &amp; GQ$1, DataRegularSeason20242025!$E$3:$E$1315, $A65)</f>
        <v>57</v>
      </c>
      <c r="GR65">
        <f>SUMIFS(DataRegularSeason20242025!$AA$3:$AA$1315,DataRegularSeason20242025!$B$3:$B$1315, "&lt;=" &amp; GR$1, DataRegularSeason20242025!$D$3:$D$1315, $A65)+SUMIFS(DataRegularSeason20242025!$AB$3:$AB$1315,DataRegularSeason20242025!$B$3:$B$1315, "&lt;=" &amp; GR$1, DataRegularSeason20242025!$E$3:$E$1315, $A65)</f>
        <v>57</v>
      </c>
      <c r="GS65">
        <f>SUMIFS(DataRegularSeason20242025!$AA$3:$AA$1315,DataRegularSeason20242025!$B$3:$B$1315, "&lt;=" &amp; GS$1, DataRegularSeason20242025!$D$3:$D$1315, $A65)+SUMIFS(DataRegularSeason20242025!$AB$3:$AB$1315,DataRegularSeason20242025!$B$3:$B$1315, "&lt;=" &amp; GS$1, DataRegularSeason20242025!$E$3:$E$1315, $A65)</f>
        <v>57</v>
      </c>
      <c r="GT65">
        <f>SUMIFS(DataRegularSeason20242025!$AA$3:$AA$1315,DataRegularSeason20242025!$B$3:$B$1315, "&lt;=" &amp; GT$1, DataRegularSeason20242025!$D$3:$D$1315, $A65)+SUMIFS(DataRegularSeason20242025!$AB$3:$AB$1315,DataRegularSeason20242025!$B$3:$B$1315, "&lt;=" &amp; GT$1, DataRegularSeason20242025!$E$3:$E$1315, $A65)</f>
        <v>57</v>
      </c>
      <c r="GU65">
        <f>SUMIFS(DataRegularSeason20242025!$AA$3:$AA$1315,DataRegularSeason20242025!$B$3:$B$1315, "&lt;=" &amp; GU$1, DataRegularSeason20242025!$D$3:$D$1315, $A65)+SUMIFS(DataRegularSeason20242025!$AB$3:$AB$1315,DataRegularSeason20242025!$B$3:$B$1315, "&lt;=" &amp; GU$1, DataRegularSeason20242025!$E$3:$E$1315, $A65)</f>
        <v>57</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56</v>
      </c>
      <c r="DY66">
        <f>SUMIFS(DataRegularSeason20242025!$AA$3:$AA$1315,DataRegularSeason20242025!$B$3:$B$1315, "&lt;=" &amp; DY$1, DataRegularSeason20242025!$D$3:$D$1315, $A66)+SUMIFS(DataRegularSeason20242025!$AB$3:$AB$1315,DataRegularSeason20242025!$B$3:$B$1315, "&lt;=" &amp; DY$1, DataRegularSeason20242025!$E$3:$E$1315, $A66)</f>
        <v>56</v>
      </c>
      <c r="DZ66">
        <f>SUMIFS(DataRegularSeason20242025!$AA$3:$AA$1315,DataRegularSeason20242025!$B$3:$B$1315, "&lt;=" &amp; DZ$1, DataRegularSeason20242025!$D$3:$D$1315, $A66)+SUMIFS(DataRegularSeason20242025!$AB$3:$AB$1315,DataRegularSeason20242025!$B$3:$B$1315, "&lt;=" &amp; DZ$1, DataRegularSeason20242025!$E$3:$E$1315, $A66)</f>
        <v>56</v>
      </c>
      <c r="EA66">
        <f>SUMIFS(DataRegularSeason20242025!$AA$3:$AA$1315,DataRegularSeason20242025!$B$3:$B$1315, "&lt;=" &amp; EA$1, DataRegularSeason20242025!$D$3:$D$1315, $A66)+SUMIFS(DataRegularSeason20242025!$AB$3:$AB$1315,DataRegularSeason20242025!$B$3:$B$1315, "&lt;=" &amp; EA$1, DataRegularSeason20242025!$E$3:$E$1315, $A66)</f>
        <v>56</v>
      </c>
      <c r="EB66">
        <f>SUMIFS(DataRegularSeason20242025!$AA$3:$AA$1315,DataRegularSeason20242025!$B$3:$B$1315, "&lt;=" &amp; EB$1, DataRegularSeason20242025!$D$3:$D$1315, $A66)+SUMIFS(DataRegularSeason20242025!$AB$3:$AB$1315,DataRegularSeason20242025!$B$3:$B$1315, "&lt;=" &amp; EB$1, DataRegularSeason20242025!$E$3:$E$1315, $A66)</f>
        <v>56</v>
      </c>
      <c r="EC66">
        <f>SUMIFS(DataRegularSeason20242025!$AA$3:$AA$1315,DataRegularSeason20242025!$B$3:$B$1315, "&lt;=" &amp; EC$1, DataRegularSeason20242025!$D$3:$D$1315, $A66)+SUMIFS(DataRegularSeason20242025!$AB$3:$AB$1315,DataRegularSeason20242025!$B$3:$B$1315, "&lt;=" &amp; EC$1, DataRegularSeason20242025!$E$3:$E$1315, $A66)</f>
        <v>56</v>
      </c>
      <c r="ED66">
        <f>SUMIFS(DataRegularSeason20242025!$AA$3:$AA$1315,DataRegularSeason20242025!$B$3:$B$1315, "&lt;=" &amp; ED$1, DataRegularSeason20242025!$D$3:$D$1315, $A66)+SUMIFS(DataRegularSeason20242025!$AB$3:$AB$1315,DataRegularSeason20242025!$B$3:$B$1315, "&lt;=" &amp; ED$1, DataRegularSeason20242025!$E$3:$E$1315, $A66)</f>
        <v>56</v>
      </c>
      <c r="EE66">
        <f>SUMIFS(DataRegularSeason20242025!$AA$3:$AA$1315,DataRegularSeason20242025!$B$3:$B$1315, "&lt;=" &amp; EE$1, DataRegularSeason20242025!$D$3:$D$1315, $A66)+SUMIFS(DataRegularSeason20242025!$AB$3:$AB$1315,DataRegularSeason20242025!$B$3:$B$1315, "&lt;=" &amp; EE$1, DataRegularSeason20242025!$E$3:$E$1315, $A66)</f>
        <v>56</v>
      </c>
      <c r="EF66">
        <f>SUMIFS(DataRegularSeason20242025!$AA$3:$AA$1315,DataRegularSeason20242025!$B$3:$B$1315, "&lt;=" &amp; EF$1, DataRegularSeason20242025!$D$3:$D$1315, $A66)+SUMIFS(DataRegularSeason20242025!$AB$3:$AB$1315,DataRegularSeason20242025!$B$3:$B$1315, "&lt;=" &amp; EF$1, DataRegularSeason20242025!$E$3:$E$1315, $A66)</f>
        <v>56</v>
      </c>
      <c r="EG66">
        <f>SUMIFS(DataRegularSeason20242025!$AA$3:$AA$1315,DataRegularSeason20242025!$B$3:$B$1315, "&lt;=" &amp; EG$1, DataRegularSeason20242025!$D$3:$D$1315, $A66)+SUMIFS(DataRegularSeason20242025!$AB$3:$AB$1315,DataRegularSeason20242025!$B$3:$B$1315, "&lt;=" &amp; EG$1, DataRegularSeason20242025!$E$3:$E$1315, $A66)</f>
        <v>56</v>
      </c>
      <c r="EH66">
        <f>SUMIFS(DataRegularSeason20242025!$AA$3:$AA$1315,DataRegularSeason20242025!$B$3:$B$1315, "&lt;=" &amp; EH$1, DataRegularSeason20242025!$D$3:$D$1315, $A66)+SUMIFS(DataRegularSeason20242025!$AB$3:$AB$1315,DataRegularSeason20242025!$B$3:$B$1315, "&lt;=" &amp; EH$1, DataRegularSeason20242025!$E$3:$E$1315, $A66)</f>
        <v>56</v>
      </c>
      <c r="EI66">
        <f>SUMIFS(DataRegularSeason20242025!$AA$3:$AA$1315,DataRegularSeason20242025!$B$3:$B$1315, "&lt;=" &amp; EI$1, DataRegularSeason20242025!$D$3:$D$1315, $A66)+SUMIFS(DataRegularSeason20242025!$AB$3:$AB$1315,DataRegularSeason20242025!$B$3:$B$1315, "&lt;=" &amp; EI$1, DataRegularSeason20242025!$E$3:$E$1315, $A66)</f>
        <v>56</v>
      </c>
      <c r="EJ66">
        <f>SUMIFS(DataRegularSeason20242025!$AA$3:$AA$1315,DataRegularSeason20242025!$B$3:$B$1315, "&lt;=" &amp; EJ$1, DataRegularSeason20242025!$D$3:$D$1315, $A66)+SUMIFS(DataRegularSeason20242025!$AB$3:$AB$1315,DataRegularSeason20242025!$B$3:$B$1315, "&lt;=" &amp; EJ$1, DataRegularSeason20242025!$E$3:$E$1315, $A66)</f>
        <v>56</v>
      </c>
      <c r="EK66">
        <f>SUMIFS(DataRegularSeason20242025!$AA$3:$AA$1315,DataRegularSeason20242025!$B$3:$B$1315, "&lt;=" &amp; EK$1, DataRegularSeason20242025!$D$3:$D$1315, $A66)+SUMIFS(DataRegularSeason20242025!$AB$3:$AB$1315,DataRegularSeason20242025!$B$3:$B$1315, "&lt;=" &amp; EK$1, DataRegularSeason20242025!$E$3:$E$1315, $A66)</f>
        <v>56</v>
      </c>
      <c r="EL66">
        <f>SUMIFS(DataRegularSeason20242025!$AA$3:$AA$1315,DataRegularSeason20242025!$B$3:$B$1315, "&lt;=" &amp; EL$1, DataRegularSeason20242025!$D$3:$D$1315, $A66)+SUMIFS(DataRegularSeason20242025!$AB$3:$AB$1315,DataRegularSeason20242025!$B$3:$B$1315, "&lt;=" &amp; EL$1, DataRegularSeason20242025!$E$3:$E$1315, $A66)</f>
        <v>56</v>
      </c>
      <c r="EM66">
        <f>SUMIFS(DataRegularSeason20242025!$AA$3:$AA$1315,DataRegularSeason20242025!$B$3:$B$1315, "&lt;=" &amp; EM$1, DataRegularSeason20242025!$D$3:$D$1315, $A66)+SUMIFS(DataRegularSeason20242025!$AB$3:$AB$1315,DataRegularSeason20242025!$B$3:$B$1315, "&lt;=" &amp; EM$1, DataRegularSeason20242025!$E$3:$E$1315, $A66)</f>
        <v>56</v>
      </c>
      <c r="EN66">
        <f>SUMIFS(DataRegularSeason20242025!$AA$3:$AA$1315,DataRegularSeason20242025!$B$3:$B$1315, "&lt;=" &amp; EN$1, DataRegularSeason20242025!$D$3:$D$1315, $A66)+SUMIFS(DataRegularSeason20242025!$AB$3:$AB$1315,DataRegularSeason20242025!$B$3:$B$1315, "&lt;=" &amp; EN$1, DataRegularSeason20242025!$E$3:$E$1315, $A66)</f>
        <v>56</v>
      </c>
      <c r="EO66">
        <f>SUMIFS(DataRegularSeason20242025!$AA$3:$AA$1315,DataRegularSeason20242025!$B$3:$B$1315, "&lt;=" &amp; EO$1, DataRegularSeason20242025!$D$3:$D$1315, $A66)+SUMIFS(DataRegularSeason20242025!$AB$3:$AB$1315,DataRegularSeason20242025!$B$3:$B$1315, "&lt;=" &amp; EO$1, DataRegularSeason20242025!$E$3:$E$1315, $A66)</f>
        <v>56</v>
      </c>
      <c r="EP66">
        <f>SUMIFS(DataRegularSeason20242025!$AA$3:$AA$1315,DataRegularSeason20242025!$B$3:$B$1315, "&lt;=" &amp; EP$1, DataRegularSeason20242025!$D$3:$D$1315, $A66)+SUMIFS(DataRegularSeason20242025!$AB$3:$AB$1315,DataRegularSeason20242025!$B$3:$B$1315, "&lt;=" &amp; EP$1, DataRegularSeason20242025!$E$3:$E$1315, $A66)</f>
        <v>56</v>
      </c>
      <c r="EQ66">
        <f>SUMIFS(DataRegularSeason20242025!$AA$3:$AA$1315,DataRegularSeason20242025!$B$3:$B$1315, "&lt;=" &amp; EQ$1, DataRegularSeason20242025!$D$3:$D$1315, $A66)+SUMIFS(DataRegularSeason20242025!$AB$3:$AB$1315,DataRegularSeason20242025!$B$3:$B$1315, "&lt;=" &amp; EQ$1, DataRegularSeason20242025!$E$3:$E$1315, $A66)</f>
        <v>56</v>
      </c>
      <c r="ER66">
        <f>SUMIFS(DataRegularSeason20242025!$AA$3:$AA$1315,DataRegularSeason20242025!$B$3:$B$1315, "&lt;=" &amp; ER$1, DataRegularSeason20242025!$D$3:$D$1315, $A66)+SUMIFS(DataRegularSeason20242025!$AB$3:$AB$1315,DataRegularSeason20242025!$B$3:$B$1315, "&lt;=" &amp; ER$1, DataRegularSeason20242025!$E$3:$E$1315, $A66)</f>
        <v>56</v>
      </c>
      <c r="ES66">
        <f>SUMIFS(DataRegularSeason20242025!$AA$3:$AA$1315,DataRegularSeason20242025!$B$3:$B$1315, "&lt;=" &amp; ES$1, DataRegularSeason20242025!$D$3:$D$1315, $A66)+SUMIFS(DataRegularSeason20242025!$AB$3:$AB$1315,DataRegularSeason20242025!$B$3:$B$1315, "&lt;=" &amp; ES$1, DataRegularSeason20242025!$E$3:$E$1315, $A66)</f>
        <v>56</v>
      </c>
      <c r="ET66">
        <f>SUMIFS(DataRegularSeason20242025!$AA$3:$AA$1315,DataRegularSeason20242025!$B$3:$B$1315, "&lt;=" &amp; ET$1, DataRegularSeason20242025!$D$3:$D$1315, $A66)+SUMIFS(DataRegularSeason20242025!$AB$3:$AB$1315,DataRegularSeason20242025!$B$3:$B$1315, "&lt;=" &amp; ET$1, DataRegularSeason20242025!$E$3:$E$1315, $A66)</f>
        <v>56</v>
      </c>
      <c r="EU66">
        <f>SUMIFS(DataRegularSeason20242025!$AA$3:$AA$1315,DataRegularSeason20242025!$B$3:$B$1315, "&lt;=" &amp; EU$1, DataRegularSeason20242025!$D$3:$D$1315, $A66)+SUMIFS(DataRegularSeason20242025!$AB$3:$AB$1315,DataRegularSeason20242025!$B$3:$B$1315, "&lt;=" &amp; EU$1, DataRegularSeason20242025!$E$3:$E$1315, $A66)</f>
        <v>56</v>
      </c>
      <c r="EV66">
        <f>SUMIFS(DataRegularSeason20242025!$AA$3:$AA$1315,DataRegularSeason20242025!$B$3:$B$1315, "&lt;=" &amp; EV$1, DataRegularSeason20242025!$D$3:$D$1315, $A66)+SUMIFS(DataRegularSeason20242025!$AB$3:$AB$1315,DataRegularSeason20242025!$B$3:$B$1315, "&lt;=" &amp; EV$1, DataRegularSeason20242025!$E$3:$E$1315, $A66)</f>
        <v>56</v>
      </c>
      <c r="EW66">
        <f>SUMIFS(DataRegularSeason20242025!$AA$3:$AA$1315,DataRegularSeason20242025!$B$3:$B$1315, "&lt;=" &amp; EW$1, DataRegularSeason20242025!$D$3:$D$1315, $A66)+SUMIFS(DataRegularSeason20242025!$AB$3:$AB$1315,DataRegularSeason20242025!$B$3:$B$1315, "&lt;=" &amp; EW$1, DataRegularSeason20242025!$E$3:$E$1315, $A66)</f>
        <v>56</v>
      </c>
      <c r="EX66">
        <f>SUMIFS(DataRegularSeason20242025!$AA$3:$AA$1315,DataRegularSeason20242025!$B$3:$B$1315, "&lt;=" &amp; EX$1, DataRegularSeason20242025!$D$3:$D$1315, $A66)+SUMIFS(DataRegularSeason20242025!$AB$3:$AB$1315,DataRegularSeason20242025!$B$3:$B$1315, "&lt;=" &amp; EX$1, DataRegularSeason20242025!$E$3:$E$1315, $A66)</f>
        <v>56</v>
      </c>
      <c r="EY66">
        <f>SUMIFS(DataRegularSeason20242025!$AA$3:$AA$1315,DataRegularSeason20242025!$B$3:$B$1315, "&lt;=" &amp; EY$1, DataRegularSeason20242025!$D$3:$D$1315, $A66)+SUMIFS(DataRegularSeason20242025!$AB$3:$AB$1315,DataRegularSeason20242025!$B$3:$B$1315, "&lt;=" &amp; EY$1, DataRegularSeason20242025!$E$3:$E$1315, $A66)</f>
        <v>56</v>
      </c>
      <c r="EZ66">
        <f>SUMIFS(DataRegularSeason20242025!$AA$3:$AA$1315,DataRegularSeason20242025!$B$3:$B$1315, "&lt;=" &amp; EZ$1, DataRegularSeason20242025!$D$3:$D$1315, $A66)+SUMIFS(DataRegularSeason20242025!$AB$3:$AB$1315,DataRegularSeason20242025!$B$3:$B$1315, "&lt;=" &amp; EZ$1, DataRegularSeason20242025!$E$3:$E$1315, $A66)</f>
        <v>56</v>
      </c>
      <c r="FA66">
        <f>SUMIFS(DataRegularSeason20242025!$AA$3:$AA$1315,DataRegularSeason20242025!$B$3:$B$1315, "&lt;=" &amp; FA$1, DataRegularSeason20242025!$D$3:$D$1315, $A66)+SUMIFS(DataRegularSeason20242025!$AB$3:$AB$1315,DataRegularSeason20242025!$B$3:$B$1315, "&lt;=" &amp; FA$1, DataRegularSeason20242025!$E$3:$E$1315, $A66)</f>
        <v>56</v>
      </c>
      <c r="FB66">
        <f>SUMIFS(DataRegularSeason20242025!$AA$3:$AA$1315,DataRegularSeason20242025!$B$3:$B$1315, "&lt;=" &amp; FB$1, DataRegularSeason20242025!$D$3:$D$1315, $A66)+SUMIFS(DataRegularSeason20242025!$AB$3:$AB$1315,DataRegularSeason20242025!$B$3:$B$1315, "&lt;=" &amp; FB$1, DataRegularSeason20242025!$E$3:$E$1315, $A66)</f>
        <v>56</v>
      </c>
      <c r="FC66">
        <f>SUMIFS(DataRegularSeason20242025!$AA$3:$AA$1315,DataRegularSeason20242025!$B$3:$B$1315, "&lt;=" &amp; FC$1, DataRegularSeason20242025!$D$3:$D$1315, $A66)+SUMIFS(DataRegularSeason20242025!$AB$3:$AB$1315,DataRegularSeason20242025!$B$3:$B$1315, "&lt;=" &amp; FC$1, DataRegularSeason20242025!$E$3:$E$1315, $A66)</f>
        <v>56</v>
      </c>
      <c r="FD66">
        <f>SUMIFS(DataRegularSeason20242025!$AA$3:$AA$1315,DataRegularSeason20242025!$B$3:$B$1315, "&lt;=" &amp; FD$1, DataRegularSeason20242025!$D$3:$D$1315, $A66)+SUMIFS(DataRegularSeason20242025!$AB$3:$AB$1315,DataRegularSeason20242025!$B$3:$B$1315, "&lt;=" &amp; FD$1, DataRegularSeason20242025!$E$3:$E$1315, $A66)</f>
        <v>56</v>
      </c>
      <c r="FE66">
        <f>SUMIFS(DataRegularSeason20242025!$AA$3:$AA$1315,DataRegularSeason20242025!$B$3:$B$1315, "&lt;=" &amp; FE$1, DataRegularSeason20242025!$D$3:$D$1315, $A66)+SUMIFS(DataRegularSeason20242025!$AB$3:$AB$1315,DataRegularSeason20242025!$B$3:$B$1315, "&lt;=" &amp; FE$1, DataRegularSeason20242025!$E$3:$E$1315, $A66)</f>
        <v>56</v>
      </c>
      <c r="FF66">
        <f>SUMIFS(DataRegularSeason20242025!$AA$3:$AA$1315,DataRegularSeason20242025!$B$3:$B$1315, "&lt;=" &amp; FF$1, DataRegularSeason20242025!$D$3:$D$1315, $A66)+SUMIFS(DataRegularSeason20242025!$AB$3:$AB$1315,DataRegularSeason20242025!$B$3:$B$1315, "&lt;=" &amp; FF$1, DataRegularSeason20242025!$E$3:$E$1315, $A66)</f>
        <v>56</v>
      </c>
      <c r="FG66">
        <f>SUMIFS(DataRegularSeason20242025!$AA$3:$AA$1315,DataRegularSeason20242025!$B$3:$B$1315, "&lt;=" &amp; FG$1, DataRegularSeason20242025!$D$3:$D$1315, $A66)+SUMIFS(DataRegularSeason20242025!$AB$3:$AB$1315,DataRegularSeason20242025!$B$3:$B$1315, "&lt;=" &amp; FG$1, DataRegularSeason20242025!$E$3:$E$1315, $A66)</f>
        <v>56</v>
      </c>
      <c r="FH66">
        <f>SUMIFS(DataRegularSeason20242025!$AA$3:$AA$1315,DataRegularSeason20242025!$B$3:$B$1315, "&lt;=" &amp; FH$1, DataRegularSeason20242025!$D$3:$D$1315, $A66)+SUMIFS(DataRegularSeason20242025!$AB$3:$AB$1315,DataRegularSeason20242025!$B$3:$B$1315, "&lt;=" &amp; FH$1, DataRegularSeason20242025!$E$3:$E$1315, $A66)</f>
        <v>56</v>
      </c>
      <c r="FI66">
        <f>SUMIFS(DataRegularSeason20242025!$AA$3:$AA$1315,DataRegularSeason20242025!$B$3:$B$1315, "&lt;=" &amp; FI$1, DataRegularSeason20242025!$D$3:$D$1315, $A66)+SUMIFS(DataRegularSeason20242025!$AB$3:$AB$1315,DataRegularSeason20242025!$B$3:$B$1315, "&lt;=" &amp; FI$1, DataRegularSeason20242025!$E$3:$E$1315, $A66)</f>
        <v>56</v>
      </c>
      <c r="FJ66">
        <f>SUMIFS(DataRegularSeason20242025!$AA$3:$AA$1315,DataRegularSeason20242025!$B$3:$B$1315, "&lt;=" &amp; FJ$1, DataRegularSeason20242025!$D$3:$D$1315, $A66)+SUMIFS(DataRegularSeason20242025!$AB$3:$AB$1315,DataRegularSeason20242025!$B$3:$B$1315, "&lt;=" &amp; FJ$1, DataRegularSeason20242025!$E$3:$E$1315, $A66)</f>
        <v>56</v>
      </c>
      <c r="FK66">
        <f>SUMIFS(DataRegularSeason20242025!$AA$3:$AA$1315,DataRegularSeason20242025!$B$3:$B$1315, "&lt;=" &amp; FK$1, DataRegularSeason20242025!$D$3:$D$1315, $A66)+SUMIFS(DataRegularSeason20242025!$AB$3:$AB$1315,DataRegularSeason20242025!$B$3:$B$1315, "&lt;=" &amp; FK$1, DataRegularSeason20242025!$E$3:$E$1315, $A66)</f>
        <v>56</v>
      </c>
      <c r="FL66">
        <f>SUMIFS(DataRegularSeason20242025!$AA$3:$AA$1315,DataRegularSeason20242025!$B$3:$B$1315, "&lt;=" &amp; FL$1, DataRegularSeason20242025!$D$3:$D$1315, $A66)+SUMIFS(DataRegularSeason20242025!$AB$3:$AB$1315,DataRegularSeason20242025!$B$3:$B$1315, "&lt;=" &amp; FL$1, DataRegularSeason20242025!$E$3:$E$1315, $A66)</f>
        <v>56</v>
      </c>
      <c r="FM66">
        <f>SUMIFS(DataRegularSeason20242025!$AA$3:$AA$1315,DataRegularSeason20242025!$B$3:$B$1315, "&lt;=" &amp; FM$1, DataRegularSeason20242025!$D$3:$D$1315, $A66)+SUMIFS(DataRegularSeason20242025!$AB$3:$AB$1315,DataRegularSeason20242025!$B$3:$B$1315, "&lt;=" &amp; FM$1, DataRegularSeason20242025!$E$3:$E$1315, $A66)</f>
        <v>56</v>
      </c>
      <c r="FN66">
        <f>SUMIFS(DataRegularSeason20242025!$AA$3:$AA$1315,DataRegularSeason20242025!$B$3:$B$1315, "&lt;=" &amp; FN$1, DataRegularSeason20242025!$D$3:$D$1315, $A66)+SUMIFS(DataRegularSeason20242025!$AB$3:$AB$1315,DataRegularSeason20242025!$B$3:$B$1315, "&lt;=" &amp; FN$1, DataRegularSeason20242025!$E$3:$E$1315, $A66)</f>
        <v>56</v>
      </c>
      <c r="FO66">
        <f>SUMIFS(DataRegularSeason20242025!$AA$3:$AA$1315,DataRegularSeason20242025!$B$3:$B$1315, "&lt;=" &amp; FO$1, DataRegularSeason20242025!$D$3:$D$1315, $A66)+SUMIFS(DataRegularSeason20242025!$AB$3:$AB$1315,DataRegularSeason20242025!$B$3:$B$1315, "&lt;=" &amp; FO$1, DataRegularSeason20242025!$E$3:$E$1315, $A66)</f>
        <v>56</v>
      </c>
      <c r="FP66">
        <f>SUMIFS(DataRegularSeason20242025!$AA$3:$AA$1315,DataRegularSeason20242025!$B$3:$B$1315, "&lt;=" &amp; FP$1, DataRegularSeason20242025!$D$3:$D$1315, $A66)+SUMIFS(DataRegularSeason20242025!$AB$3:$AB$1315,DataRegularSeason20242025!$B$3:$B$1315, "&lt;=" &amp; FP$1, DataRegularSeason20242025!$E$3:$E$1315, $A66)</f>
        <v>56</v>
      </c>
      <c r="FQ66">
        <f>SUMIFS(DataRegularSeason20242025!$AA$3:$AA$1315,DataRegularSeason20242025!$B$3:$B$1315, "&lt;=" &amp; FQ$1, DataRegularSeason20242025!$D$3:$D$1315, $A66)+SUMIFS(DataRegularSeason20242025!$AB$3:$AB$1315,DataRegularSeason20242025!$B$3:$B$1315, "&lt;=" &amp; FQ$1, DataRegularSeason20242025!$E$3:$E$1315, $A66)</f>
        <v>56</v>
      </c>
      <c r="FR66">
        <f>SUMIFS(DataRegularSeason20242025!$AA$3:$AA$1315,DataRegularSeason20242025!$B$3:$B$1315, "&lt;=" &amp; FR$1, DataRegularSeason20242025!$D$3:$D$1315, $A66)+SUMIFS(DataRegularSeason20242025!$AB$3:$AB$1315,DataRegularSeason20242025!$B$3:$B$1315, "&lt;=" &amp; FR$1, DataRegularSeason20242025!$E$3:$E$1315, $A66)</f>
        <v>56</v>
      </c>
      <c r="FS66">
        <f>SUMIFS(DataRegularSeason20242025!$AA$3:$AA$1315,DataRegularSeason20242025!$B$3:$B$1315, "&lt;=" &amp; FS$1, DataRegularSeason20242025!$D$3:$D$1315, $A66)+SUMIFS(DataRegularSeason20242025!$AB$3:$AB$1315,DataRegularSeason20242025!$B$3:$B$1315, "&lt;=" &amp; FS$1, DataRegularSeason20242025!$E$3:$E$1315, $A66)</f>
        <v>56</v>
      </c>
      <c r="FT66">
        <f>SUMIFS(DataRegularSeason20242025!$AA$3:$AA$1315,DataRegularSeason20242025!$B$3:$B$1315, "&lt;=" &amp; FT$1, DataRegularSeason20242025!$D$3:$D$1315, $A66)+SUMIFS(DataRegularSeason20242025!$AB$3:$AB$1315,DataRegularSeason20242025!$B$3:$B$1315, "&lt;=" &amp; FT$1, DataRegularSeason20242025!$E$3:$E$1315, $A66)</f>
        <v>56</v>
      </c>
      <c r="FU66">
        <f>SUMIFS(DataRegularSeason20242025!$AA$3:$AA$1315,DataRegularSeason20242025!$B$3:$B$1315, "&lt;=" &amp; FU$1, DataRegularSeason20242025!$D$3:$D$1315, $A66)+SUMIFS(DataRegularSeason20242025!$AB$3:$AB$1315,DataRegularSeason20242025!$B$3:$B$1315, "&lt;=" &amp; FU$1, DataRegularSeason20242025!$E$3:$E$1315, $A66)</f>
        <v>56</v>
      </c>
      <c r="FV66">
        <f>SUMIFS(DataRegularSeason20242025!$AA$3:$AA$1315,DataRegularSeason20242025!$B$3:$B$1315, "&lt;=" &amp; FV$1, DataRegularSeason20242025!$D$3:$D$1315, $A66)+SUMIFS(DataRegularSeason20242025!$AB$3:$AB$1315,DataRegularSeason20242025!$B$3:$B$1315, "&lt;=" &amp; FV$1, DataRegularSeason20242025!$E$3:$E$1315, $A66)</f>
        <v>56</v>
      </c>
      <c r="FW66">
        <f>SUMIFS(DataRegularSeason20242025!$AA$3:$AA$1315,DataRegularSeason20242025!$B$3:$B$1315, "&lt;=" &amp; FW$1, DataRegularSeason20242025!$D$3:$D$1315, $A66)+SUMIFS(DataRegularSeason20242025!$AB$3:$AB$1315,DataRegularSeason20242025!$B$3:$B$1315, "&lt;=" &amp; FW$1, DataRegularSeason20242025!$E$3:$E$1315, $A66)</f>
        <v>56</v>
      </c>
      <c r="FX66">
        <f>SUMIFS(DataRegularSeason20242025!$AA$3:$AA$1315,DataRegularSeason20242025!$B$3:$B$1315, "&lt;=" &amp; FX$1, DataRegularSeason20242025!$D$3:$D$1315, $A66)+SUMIFS(DataRegularSeason20242025!$AB$3:$AB$1315,DataRegularSeason20242025!$B$3:$B$1315, "&lt;=" &amp; FX$1, DataRegularSeason20242025!$E$3:$E$1315, $A66)</f>
        <v>56</v>
      </c>
      <c r="FY66">
        <f>SUMIFS(DataRegularSeason20242025!$AA$3:$AA$1315,DataRegularSeason20242025!$B$3:$B$1315, "&lt;=" &amp; FY$1, DataRegularSeason20242025!$D$3:$D$1315, $A66)+SUMIFS(DataRegularSeason20242025!$AB$3:$AB$1315,DataRegularSeason20242025!$B$3:$B$1315, "&lt;=" &amp; FY$1, DataRegularSeason20242025!$E$3:$E$1315, $A66)</f>
        <v>56</v>
      </c>
      <c r="FZ66">
        <f>SUMIFS(DataRegularSeason20242025!$AA$3:$AA$1315,DataRegularSeason20242025!$B$3:$B$1315, "&lt;=" &amp; FZ$1, DataRegularSeason20242025!$D$3:$D$1315, $A66)+SUMIFS(DataRegularSeason20242025!$AB$3:$AB$1315,DataRegularSeason20242025!$B$3:$B$1315, "&lt;=" &amp; FZ$1, DataRegularSeason20242025!$E$3:$E$1315, $A66)</f>
        <v>56</v>
      </c>
      <c r="GA66">
        <f>SUMIFS(DataRegularSeason20242025!$AA$3:$AA$1315,DataRegularSeason20242025!$B$3:$B$1315, "&lt;=" &amp; GA$1, DataRegularSeason20242025!$D$3:$D$1315, $A66)+SUMIFS(DataRegularSeason20242025!$AB$3:$AB$1315,DataRegularSeason20242025!$B$3:$B$1315, "&lt;=" &amp; GA$1, DataRegularSeason20242025!$E$3:$E$1315, $A66)</f>
        <v>56</v>
      </c>
      <c r="GB66">
        <f>SUMIFS(DataRegularSeason20242025!$AA$3:$AA$1315,DataRegularSeason20242025!$B$3:$B$1315, "&lt;=" &amp; GB$1, DataRegularSeason20242025!$D$3:$D$1315, $A66)+SUMIFS(DataRegularSeason20242025!$AB$3:$AB$1315,DataRegularSeason20242025!$B$3:$B$1315, "&lt;=" &amp; GB$1, DataRegularSeason20242025!$E$3:$E$1315, $A66)</f>
        <v>56</v>
      </c>
      <c r="GC66">
        <f>SUMIFS(DataRegularSeason20242025!$AA$3:$AA$1315,DataRegularSeason20242025!$B$3:$B$1315, "&lt;=" &amp; GC$1, DataRegularSeason20242025!$D$3:$D$1315, $A66)+SUMIFS(DataRegularSeason20242025!$AB$3:$AB$1315,DataRegularSeason20242025!$B$3:$B$1315, "&lt;=" &amp; GC$1, DataRegularSeason20242025!$E$3:$E$1315, $A66)</f>
        <v>56</v>
      </c>
      <c r="GD66">
        <f>SUMIFS(DataRegularSeason20242025!$AA$3:$AA$1315,DataRegularSeason20242025!$B$3:$B$1315, "&lt;=" &amp; GD$1, DataRegularSeason20242025!$D$3:$D$1315, $A66)+SUMIFS(DataRegularSeason20242025!$AB$3:$AB$1315,DataRegularSeason20242025!$B$3:$B$1315, "&lt;=" &amp; GD$1, DataRegularSeason20242025!$E$3:$E$1315, $A66)</f>
        <v>56</v>
      </c>
      <c r="GE66">
        <f>SUMIFS(DataRegularSeason20242025!$AA$3:$AA$1315,DataRegularSeason20242025!$B$3:$B$1315, "&lt;=" &amp; GE$1, DataRegularSeason20242025!$D$3:$D$1315, $A66)+SUMIFS(DataRegularSeason20242025!$AB$3:$AB$1315,DataRegularSeason20242025!$B$3:$B$1315, "&lt;=" &amp; GE$1, DataRegularSeason20242025!$E$3:$E$1315, $A66)</f>
        <v>56</v>
      </c>
      <c r="GF66">
        <f>SUMIFS(DataRegularSeason20242025!$AA$3:$AA$1315,DataRegularSeason20242025!$B$3:$B$1315, "&lt;=" &amp; GF$1, DataRegularSeason20242025!$D$3:$D$1315, $A66)+SUMIFS(DataRegularSeason20242025!$AB$3:$AB$1315,DataRegularSeason20242025!$B$3:$B$1315, "&lt;=" &amp; GF$1, DataRegularSeason20242025!$E$3:$E$1315, $A66)</f>
        <v>56</v>
      </c>
      <c r="GG66">
        <f>SUMIFS(DataRegularSeason20242025!$AA$3:$AA$1315,DataRegularSeason20242025!$B$3:$B$1315, "&lt;=" &amp; GG$1, DataRegularSeason20242025!$D$3:$D$1315, $A66)+SUMIFS(DataRegularSeason20242025!$AB$3:$AB$1315,DataRegularSeason20242025!$B$3:$B$1315, "&lt;=" &amp; GG$1, DataRegularSeason20242025!$E$3:$E$1315, $A66)</f>
        <v>56</v>
      </c>
      <c r="GH66">
        <f>SUMIFS(DataRegularSeason20242025!$AA$3:$AA$1315,DataRegularSeason20242025!$B$3:$B$1315, "&lt;=" &amp; GH$1, DataRegularSeason20242025!$D$3:$D$1315, $A66)+SUMIFS(DataRegularSeason20242025!$AB$3:$AB$1315,DataRegularSeason20242025!$B$3:$B$1315, "&lt;=" &amp; GH$1, DataRegularSeason20242025!$E$3:$E$1315, $A66)</f>
        <v>56</v>
      </c>
      <c r="GI66">
        <f>SUMIFS(DataRegularSeason20242025!$AA$3:$AA$1315,DataRegularSeason20242025!$B$3:$B$1315, "&lt;=" &amp; GI$1, DataRegularSeason20242025!$D$3:$D$1315, $A66)+SUMIFS(DataRegularSeason20242025!$AB$3:$AB$1315,DataRegularSeason20242025!$B$3:$B$1315, "&lt;=" &amp; GI$1, DataRegularSeason20242025!$E$3:$E$1315, $A66)</f>
        <v>56</v>
      </c>
      <c r="GJ66">
        <f>SUMIFS(DataRegularSeason20242025!$AA$3:$AA$1315,DataRegularSeason20242025!$B$3:$B$1315, "&lt;=" &amp; GJ$1, DataRegularSeason20242025!$D$3:$D$1315, $A66)+SUMIFS(DataRegularSeason20242025!$AB$3:$AB$1315,DataRegularSeason20242025!$B$3:$B$1315, "&lt;=" &amp; GJ$1, DataRegularSeason20242025!$E$3:$E$1315, $A66)</f>
        <v>56</v>
      </c>
      <c r="GK66">
        <f>SUMIFS(DataRegularSeason20242025!$AA$3:$AA$1315,DataRegularSeason20242025!$B$3:$B$1315, "&lt;=" &amp; GK$1, DataRegularSeason20242025!$D$3:$D$1315, $A66)+SUMIFS(DataRegularSeason20242025!$AB$3:$AB$1315,DataRegularSeason20242025!$B$3:$B$1315, "&lt;=" &amp; GK$1, DataRegularSeason20242025!$E$3:$E$1315, $A66)</f>
        <v>56</v>
      </c>
      <c r="GL66">
        <f>SUMIFS(DataRegularSeason20242025!$AA$3:$AA$1315,DataRegularSeason20242025!$B$3:$B$1315, "&lt;=" &amp; GL$1, DataRegularSeason20242025!$D$3:$D$1315, $A66)+SUMIFS(DataRegularSeason20242025!$AB$3:$AB$1315,DataRegularSeason20242025!$B$3:$B$1315, "&lt;=" &amp; GL$1, DataRegularSeason20242025!$E$3:$E$1315, $A66)</f>
        <v>56</v>
      </c>
      <c r="GM66">
        <f>SUMIFS(DataRegularSeason20242025!$AA$3:$AA$1315,DataRegularSeason20242025!$B$3:$B$1315, "&lt;=" &amp; GM$1, DataRegularSeason20242025!$D$3:$D$1315, $A66)+SUMIFS(DataRegularSeason20242025!$AB$3:$AB$1315,DataRegularSeason20242025!$B$3:$B$1315, "&lt;=" &amp; GM$1, DataRegularSeason20242025!$E$3:$E$1315, $A66)</f>
        <v>56</v>
      </c>
      <c r="GN66">
        <f>SUMIFS(DataRegularSeason20242025!$AA$3:$AA$1315,DataRegularSeason20242025!$B$3:$B$1315, "&lt;=" &amp; GN$1, DataRegularSeason20242025!$D$3:$D$1315, $A66)+SUMIFS(DataRegularSeason20242025!$AB$3:$AB$1315,DataRegularSeason20242025!$B$3:$B$1315, "&lt;=" &amp; GN$1, DataRegularSeason20242025!$E$3:$E$1315, $A66)</f>
        <v>56</v>
      </c>
      <c r="GO66">
        <f>SUMIFS(DataRegularSeason20242025!$AA$3:$AA$1315,DataRegularSeason20242025!$B$3:$B$1315, "&lt;=" &amp; GO$1, DataRegularSeason20242025!$D$3:$D$1315, $A66)+SUMIFS(DataRegularSeason20242025!$AB$3:$AB$1315,DataRegularSeason20242025!$B$3:$B$1315, "&lt;=" &amp; GO$1, DataRegularSeason20242025!$E$3:$E$1315, $A66)</f>
        <v>56</v>
      </c>
      <c r="GP66">
        <f>SUMIFS(DataRegularSeason20242025!$AA$3:$AA$1315,DataRegularSeason20242025!$B$3:$B$1315, "&lt;=" &amp; GP$1, DataRegularSeason20242025!$D$3:$D$1315, $A66)+SUMIFS(DataRegularSeason20242025!$AB$3:$AB$1315,DataRegularSeason20242025!$B$3:$B$1315, "&lt;=" &amp; GP$1, DataRegularSeason20242025!$E$3:$E$1315, $A66)</f>
        <v>56</v>
      </c>
      <c r="GQ66">
        <f>SUMIFS(DataRegularSeason20242025!$AA$3:$AA$1315,DataRegularSeason20242025!$B$3:$B$1315, "&lt;=" &amp; GQ$1, DataRegularSeason20242025!$D$3:$D$1315, $A66)+SUMIFS(DataRegularSeason20242025!$AB$3:$AB$1315,DataRegularSeason20242025!$B$3:$B$1315, "&lt;=" &amp; GQ$1, DataRegularSeason20242025!$E$3:$E$1315, $A66)</f>
        <v>56</v>
      </c>
      <c r="GR66">
        <f>SUMIFS(DataRegularSeason20242025!$AA$3:$AA$1315,DataRegularSeason20242025!$B$3:$B$1315, "&lt;=" &amp; GR$1, DataRegularSeason20242025!$D$3:$D$1315, $A66)+SUMIFS(DataRegularSeason20242025!$AB$3:$AB$1315,DataRegularSeason20242025!$B$3:$B$1315, "&lt;=" &amp; GR$1, DataRegularSeason20242025!$E$3:$E$1315, $A66)</f>
        <v>56</v>
      </c>
      <c r="GS66">
        <f>SUMIFS(DataRegularSeason20242025!$AA$3:$AA$1315,DataRegularSeason20242025!$B$3:$B$1315, "&lt;=" &amp; GS$1, DataRegularSeason20242025!$D$3:$D$1315, $A66)+SUMIFS(DataRegularSeason20242025!$AB$3:$AB$1315,DataRegularSeason20242025!$B$3:$B$1315, "&lt;=" &amp; GS$1, DataRegularSeason20242025!$E$3:$E$1315, $A66)</f>
        <v>56</v>
      </c>
      <c r="GT66">
        <f>SUMIFS(DataRegularSeason20242025!$AA$3:$AA$1315,DataRegularSeason20242025!$B$3:$B$1315, "&lt;=" &amp; GT$1, DataRegularSeason20242025!$D$3:$D$1315, $A66)+SUMIFS(DataRegularSeason20242025!$AB$3:$AB$1315,DataRegularSeason20242025!$B$3:$B$1315, "&lt;=" &amp; GT$1, DataRegularSeason20242025!$E$3:$E$1315, $A66)</f>
        <v>56</v>
      </c>
      <c r="GU66">
        <f>SUMIFS(DataRegularSeason20242025!$AA$3:$AA$1315,DataRegularSeason20242025!$B$3:$B$1315, "&lt;=" &amp; GU$1, DataRegularSeason20242025!$D$3:$D$1315, $A66)+SUMIFS(DataRegularSeason20242025!$AB$3:$AB$1315,DataRegularSeason20242025!$B$3:$B$1315, "&lt;=" &amp; GU$1, DataRegularSeason20242025!$E$3:$E$1315, $A66)</f>
        <v>56</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49</v>
      </c>
      <c r="DY67">
        <f>SUMIFS(DataRegularSeason20242025!$AA$3:$AA$1315,DataRegularSeason20242025!$B$3:$B$1315, "&lt;=" &amp; DY$1, DataRegularSeason20242025!$D$3:$D$1315, $A67)+SUMIFS(DataRegularSeason20242025!$AB$3:$AB$1315,DataRegularSeason20242025!$B$3:$B$1315, "&lt;=" &amp; DY$1, DataRegularSeason20242025!$E$3:$E$1315, $A67)</f>
        <v>49</v>
      </c>
      <c r="DZ67">
        <f>SUMIFS(DataRegularSeason20242025!$AA$3:$AA$1315,DataRegularSeason20242025!$B$3:$B$1315, "&lt;=" &amp; DZ$1, DataRegularSeason20242025!$D$3:$D$1315, $A67)+SUMIFS(DataRegularSeason20242025!$AB$3:$AB$1315,DataRegularSeason20242025!$B$3:$B$1315, "&lt;=" &amp; DZ$1, DataRegularSeason20242025!$E$3:$E$1315, $A67)</f>
        <v>49</v>
      </c>
      <c r="EA67">
        <f>SUMIFS(DataRegularSeason20242025!$AA$3:$AA$1315,DataRegularSeason20242025!$B$3:$B$1315, "&lt;=" &amp; EA$1, DataRegularSeason20242025!$D$3:$D$1315, $A67)+SUMIFS(DataRegularSeason20242025!$AB$3:$AB$1315,DataRegularSeason20242025!$B$3:$B$1315, "&lt;=" &amp; EA$1, DataRegularSeason20242025!$E$3:$E$1315, $A67)</f>
        <v>49</v>
      </c>
      <c r="EB67">
        <f>SUMIFS(DataRegularSeason20242025!$AA$3:$AA$1315,DataRegularSeason20242025!$B$3:$B$1315, "&lt;=" &amp; EB$1, DataRegularSeason20242025!$D$3:$D$1315, $A67)+SUMIFS(DataRegularSeason20242025!$AB$3:$AB$1315,DataRegularSeason20242025!$B$3:$B$1315, "&lt;=" &amp; EB$1, DataRegularSeason20242025!$E$3:$E$1315, $A67)</f>
        <v>49</v>
      </c>
      <c r="EC67">
        <f>SUMIFS(DataRegularSeason20242025!$AA$3:$AA$1315,DataRegularSeason20242025!$B$3:$B$1315, "&lt;=" &amp; EC$1, DataRegularSeason20242025!$D$3:$D$1315, $A67)+SUMIFS(DataRegularSeason20242025!$AB$3:$AB$1315,DataRegularSeason20242025!$B$3:$B$1315, "&lt;=" &amp; EC$1, DataRegularSeason20242025!$E$3:$E$1315, $A67)</f>
        <v>49</v>
      </c>
      <c r="ED67">
        <f>SUMIFS(DataRegularSeason20242025!$AA$3:$AA$1315,DataRegularSeason20242025!$B$3:$B$1315, "&lt;=" &amp; ED$1, DataRegularSeason20242025!$D$3:$D$1315, $A67)+SUMIFS(DataRegularSeason20242025!$AB$3:$AB$1315,DataRegularSeason20242025!$B$3:$B$1315, "&lt;=" &amp; ED$1, DataRegularSeason20242025!$E$3:$E$1315, $A67)</f>
        <v>49</v>
      </c>
      <c r="EE67">
        <f>SUMIFS(DataRegularSeason20242025!$AA$3:$AA$1315,DataRegularSeason20242025!$B$3:$B$1315, "&lt;=" &amp; EE$1, DataRegularSeason20242025!$D$3:$D$1315, $A67)+SUMIFS(DataRegularSeason20242025!$AB$3:$AB$1315,DataRegularSeason20242025!$B$3:$B$1315, "&lt;=" &amp; EE$1, DataRegularSeason20242025!$E$3:$E$1315, $A67)</f>
        <v>49</v>
      </c>
      <c r="EF67">
        <f>SUMIFS(DataRegularSeason20242025!$AA$3:$AA$1315,DataRegularSeason20242025!$B$3:$B$1315, "&lt;=" &amp; EF$1, DataRegularSeason20242025!$D$3:$D$1315, $A67)+SUMIFS(DataRegularSeason20242025!$AB$3:$AB$1315,DataRegularSeason20242025!$B$3:$B$1315, "&lt;=" &amp; EF$1, DataRegularSeason20242025!$E$3:$E$1315, $A67)</f>
        <v>49</v>
      </c>
      <c r="EG67">
        <f>SUMIFS(DataRegularSeason20242025!$AA$3:$AA$1315,DataRegularSeason20242025!$B$3:$B$1315, "&lt;=" &amp; EG$1, DataRegularSeason20242025!$D$3:$D$1315, $A67)+SUMIFS(DataRegularSeason20242025!$AB$3:$AB$1315,DataRegularSeason20242025!$B$3:$B$1315, "&lt;=" &amp; EG$1, DataRegularSeason20242025!$E$3:$E$1315, $A67)</f>
        <v>49</v>
      </c>
      <c r="EH67">
        <f>SUMIFS(DataRegularSeason20242025!$AA$3:$AA$1315,DataRegularSeason20242025!$B$3:$B$1315, "&lt;=" &amp; EH$1, DataRegularSeason20242025!$D$3:$D$1315, $A67)+SUMIFS(DataRegularSeason20242025!$AB$3:$AB$1315,DataRegularSeason20242025!$B$3:$B$1315, "&lt;=" &amp; EH$1, DataRegularSeason20242025!$E$3:$E$1315, $A67)</f>
        <v>49</v>
      </c>
      <c r="EI67">
        <f>SUMIFS(DataRegularSeason20242025!$AA$3:$AA$1315,DataRegularSeason20242025!$B$3:$B$1315, "&lt;=" &amp; EI$1, DataRegularSeason20242025!$D$3:$D$1315, $A67)+SUMIFS(DataRegularSeason20242025!$AB$3:$AB$1315,DataRegularSeason20242025!$B$3:$B$1315, "&lt;=" &amp; EI$1, DataRegularSeason20242025!$E$3:$E$1315, $A67)</f>
        <v>49</v>
      </c>
      <c r="EJ67">
        <f>SUMIFS(DataRegularSeason20242025!$AA$3:$AA$1315,DataRegularSeason20242025!$B$3:$B$1315, "&lt;=" &amp; EJ$1, DataRegularSeason20242025!$D$3:$D$1315, $A67)+SUMIFS(DataRegularSeason20242025!$AB$3:$AB$1315,DataRegularSeason20242025!$B$3:$B$1315, "&lt;=" &amp; EJ$1, DataRegularSeason20242025!$E$3:$E$1315, $A67)</f>
        <v>49</v>
      </c>
      <c r="EK67">
        <f>SUMIFS(DataRegularSeason20242025!$AA$3:$AA$1315,DataRegularSeason20242025!$B$3:$B$1315, "&lt;=" &amp; EK$1, DataRegularSeason20242025!$D$3:$D$1315, $A67)+SUMIFS(DataRegularSeason20242025!$AB$3:$AB$1315,DataRegularSeason20242025!$B$3:$B$1315, "&lt;=" &amp; EK$1, DataRegularSeason20242025!$E$3:$E$1315, $A67)</f>
        <v>49</v>
      </c>
      <c r="EL67">
        <f>SUMIFS(DataRegularSeason20242025!$AA$3:$AA$1315,DataRegularSeason20242025!$B$3:$B$1315, "&lt;=" &amp; EL$1, DataRegularSeason20242025!$D$3:$D$1315, $A67)+SUMIFS(DataRegularSeason20242025!$AB$3:$AB$1315,DataRegularSeason20242025!$B$3:$B$1315, "&lt;=" &amp; EL$1, DataRegularSeason20242025!$E$3:$E$1315, $A67)</f>
        <v>49</v>
      </c>
      <c r="EM67">
        <f>SUMIFS(DataRegularSeason20242025!$AA$3:$AA$1315,DataRegularSeason20242025!$B$3:$B$1315, "&lt;=" &amp; EM$1, DataRegularSeason20242025!$D$3:$D$1315, $A67)+SUMIFS(DataRegularSeason20242025!$AB$3:$AB$1315,DataRegularSeason20242025!$B$3:$B$1315, "&lt;=" &amp; EM$1, DataRegularSeason20242025!$E$3:$E$1315, $A67)</f>
        <v>49</v>
      </c>
      <c r="EN67">
        <f>SUMIFS(DataRegularSeason20242025!$AA$3:$AA$1315,DataRegularSeason20242025!$B$3:$B$1315, "&lt;=" &amp; EN$1, DataRegularSeason20242025!$D$3:$D$1315, $A67)+SUMIFS(DataRegularSeason20242025!$AB$3:$AB$1315,DataRegularSeason20242025!$B$3:$B$1315, "&lt;=" &amp; EN$1, DataRegularSeason20242025!$E$3:$E$1315, $A67)</f>
        <v>49</v>
      </c>
      <c r="EO67">
        <f>SUMIFS(DataRegularSeason20242025!$AA$3:$AA$1315,DataRegularSeason20242025!$B$3:$B$1315, "&lt;=" &amp; EO$1, DataRegularSeason20242025!$D$3:$D$1315, $A67)+SUMIFS(DataRegularSeason20242025!$AB$3:$AB$1315,DataRegularSeason20242025!$B$3:$B$1315, "&lt;=" &amp; EO$1, DataRegularSeason20242025!$E$3:$E$1315, $A67)</f>
        <v>49</v>
      </c>
      <c r="EP67">
        <f>SUMIFS(DataRegularSeason20242025!$AA$3:$AA$1315,DataRegularSeason20242025!$B$3:$B$1315, "&lt;=" &amp; EP$1, DataRegularSeason20242025!$D$3:$D$1315, $A67)+SUMIFS(DataRegularSeason20242025!$AB$3:$AB$1315,DataRegularSeason20242025!$B$3:$B$1315, "&lt;=" &amp; EP$1, DataRegularSeason20242025!$E$3:$E$1315, $A67)</f>
        <v>49</v>
      </c>
      <c r="EQ67">
        <f>SUMIFS(DataRegularSeason20242025!$AA$3:$AA$1315,DataRegularSeason20242025!$B$3:$B$1315, "&lt;=" &amp; EQ$1, DataRegularSeason20242025!$D$3:$D$1315, $A67)+SUMIFS(DataRegularSeason20242025!$AB$3:$AB$1315,DataRegularSeason20242025!$B$3:$B$1315, "&lt;=" &amp; EQ$1, DataRegularSeason20242025!$E$3:$E$1315, $A67)</f>
        <v>49</v>
      </c>
      <c r="ER67">
        <f>SUMIFS(DataRegularSeason20242025!$AA$3:$AA$1315,DataRegularSeason20242025!$B$3:$B$1315, "&lt;=" &amp; ER$1, DataRegularSeason20242025!$D$3:$D$1315, $A67)+SUMIFS(DataRegularSeason20242025!$AB$3:$AB$1315,DataRegularSeason20242025!$B$3:$B$1315, "&lt;=" &amp; ER$1, DataRegularSeason20242025!$E$3:$E$1315, $A67)</f>
        <v>49</v>
      </c>
      <c r="ES67">
        <f>SUMIFS(DataRegularSeason20242025!$AA$3:$AA$1315,DataRegularSeason20242025!$B$3:$B$1315, "&lt;=" &amp; ES$1, DataRegularSeason20242025!$D$3:$D$1315, $A67)+SUMIFS(DataRegularSeason20242025!$AB$3:$AB$1315,DataRegularSeason20242025!$B$3:$B$1315, "&lt;=" &amp; ES$1, DataRegularSeason20242025!$E$3:$E$1315, $A67)</f>
        <v>49</v>
      </c>
      <c r="ET67">
        <f>SUMIFS(DataRegularSeason20242025!$AA$3:$AA$1315,DataRegularSeason20242025!$B$3:$B$1315, "&lt;=" &amp; ET$1, DataRegularSeason20242025!$D$3:$D$1315, $A67)+SUMIFS(DataRegularSeason20242025!$AB$3:$AB$1315,DataRegularSeason20242025!$B$3:$B$1315, "&lt;=" &amp; ET$1, DataRegularSeason20242025!$E$3:$E$1315, $A67)</f>
        <v>49</v>
      </c>
      <c r="EU67">
        <f>SUMIFS(DataRegularSeason20242025!$AA$3:$AA$1315,DataRegularSeason20242025!$B$3:$B$1315, "&lt;=" &amp; EU$1, DataRegularSeason20242025!$D$3:$D$1315, $A67)+SUMIFS(DataRegularSeason20242025!$AB$3:$AB$1315,DataRegularSeason20242025!$B$3:$B$1315, "&lt;=" &amp; EU$1, DataRegularSeason20242025!$E$3:$E$1315, $A67)</f>
        <v>49</v>
      </c>
      <c r="EV67">
        <f>SUMIFS(DataRegularSeason20242025!$AA$3:$AA$1315,DataRegularSeason20242025!$B$3:$B$1315, "&lt;=" &amp; EV$1, DataRegularSeason20242025!$D$3:$D$1315, $A67)+SUMIFS(DataRegularSeason20242025!$AB$3:$AB$1315,DataRegularSeason20242025!$B$3:$B$1315, "&lt;=" &amp; EV$1, DataRegularSeason20242025!$E$3:$E$1315, $A67)</f>
        <v>49</v>
      </c>
      <c r="EW67">
        <f>SUMIFS(DataRegularSeason20242025!$AA$3:$AA$1315,DataRegularSeason20242025!$B$3:$B$1315, "&lt;=" &amp; EW$1, DataRegularSeason20242025!$D$3:$D$1315, $A67)+SUMIFS(DataRegularSeason20242025!$AB$3:$AB$1315,DataRegularSeason20242025!$B$3:$B$1315, "&lt;=" &amp; EW$1, DataRegularSeason20242025!$E$3:$E$1315, $A67)</f>
        <v>49</v>
      </c>
      <c r="EX67">
        <f>SUMIFS(DataRegularSeason20242025!$AA$3:$AA$1315,DataRegularSeason20242025!$B$3:$B$1315, "&lt;=" &amp; EX$1, DataRegularSeason20242025!$D$3:$D$1315, $A67)+SUMIFS(DataRegularSeason20242025!$AB$3:$AB$1315,DataRegularSeason20242025!$B$3:$B$1315, "&lt;=" &amp; EX$1, DataRegularSeason20242025!$E$3:$E$1315, $A67)</f>
        <v>49</v>
      </c>
      <c r="EY67">
        <f>SUMIFS(DataRegularSeason20242025!$AA$3:$AA$1315,DataRegularSeason20242025!$B$3:$B$1315, "&lt;=" &amp; EY$1, DataRegularSeason20242025!$D$3:$D$1315, $A67)+SUMIFS(DataRegularSeason20242025!$AB$3:$AB$1315,DataRegularSeason20242025!$B$3:$B$1315, "&lt;=" &amp; EY$1, DataRegularSeason20242025!$E$3:$E$1315, $A67)</f>
        <v>49</v>
      </c>
      <c r="EZ67">
        <f>SUMIFS(DataRegularSeason20242025!$AA$3:$AA$1315,DataRegularSeason20242025!$B$3:$B$1315, "&lt;=" &amp; EZ$1, DataRegularSeason20242025!$D$3:$D$1315, $A67)+SUMIFS(DataRegularSeason20242025!$AB$3:$AB$1315,DataRegularSeason20242025!$B$3:$B$1315, "&lt;=" &amp; EZ$1, DataRegularSeason20242025!$E$3:$E$1315, $A67)</f>
        <v>49</v>
      </c>
      <c r="FA67">
        <f>SUMIFS(DataRegularSeason20242025!$AA$3:$AA$1315,DataRegularSeason20242025!$B$3:$B$1315, "&lt;=" &amp; FA$1, DataRegularSeason20242025!$D$3:$D$1315, $A67)+SUMIFS(DataRegularSeason20242025!$AB$3:$AB$1315,DataRegularSeason20242025!$B$3:$B$1315, "&lt;=" &amp; FA$1, DataRegularSeason20242025!$E$3:$E$1315, $A67)</f>
        <v>49</v>
      </c>
      <c r="FB67">
        <f>SUMIFS(DataRegularSeason20242025!$AA$3:$AA$1315,DataRegularSeason20242025!$B$3:$B$1315, "&lt;=" &amp; FB$1, DataRegularSeason20242025!$D$3:$D$1315, $A67)+SUMIFS(DataRegularSeason20242025!$AB$3:$AB$1315,DataRegularSeason20242025!$B$3:$B$1315, "&lt;=" &amp; FB$1, DataRegularSeason20242025!$E$3:$E$1315, $A67)</f>
        <v>49</v>
      </c>
      <c r="FC67">
        <f>SUMIFS(DataRegularSeason20242025!$AA$3:$AA$1315,DataRegularSeason20242025!$B$3:$B$1315, "&lt;=" &amp; FC$1, DataRegularSeason20242025!$D$3:$D$1315, $A67)+SUMIFS(DataRegularSeason20242025!$AB$3:$AB$1315,DataRegularSeason20242025!$B$3:$B$1315, "&lt;=" &amp; FC$1, DataRegularSeason20242025!$E$3:$E$1315, $A67)</f>
        <v>49</v>
      </c>
      <c r="FD67">
        <f>SUMIFS(DataRegularSeason20242025!$AA$3:$AA$1315,DataRegularSeason20242025!$B$3:$B$1315, "&lt;=" &amp; FD$1, DataRegularSeason20242025!$D$3:$D$1315, $A67)+SUMIFS(DataRegularSeason20242025!$AB$3:$AB$1315,DataRegularSeason20242025!$B$3:$B$1315, "&lt;=" &amp; FD$1, DataRegularSeason20242025!$E$3:$E$1315, $A67)</f>
        <v>49</v>
      </c>
      <c r="FE67">
        <f>SUMIFS(DataRegularSeason20242025!$AA$3:$AA$1315,DataRegularSeason20242025!$B$3:$B$1315, "&lt;=" &amp; FE$1, DataRegularSeason20242025!$D$3:$D$1315, $A67)+SUMIFS(DataRegularSeason20242025!$AB$3:$AB$1315,DataRegularSeason20242025!$B$3:$B$1315, "&lt;=" &amp; FE$1, DataRegularSeason20242025!$E$3:$E$1315, $A67)</f>
        <v>49</v>
      </c>
      <c r="FF67">
        <f>SUMIFS(DataRegularSeason20242025!$AA$3:$AA$1315,DataRegularSeason20242025!$B$3:$B$1315, "&lt;=" &amp; FF$1, DataRegularSeason20242025!$D$3:$D$1315, $A67)+SUMIFS(DataRegularSeason20242025!$AB$3:$AB$1315,DataRegularSeason20242025!$B$3:$B$1315, "&lt;=" &amp; FF$1, DataRegularSeason20242025!$E$3:$E$1315, $A67)</f>
        <v>49</v>
      </c>
      <c r="FG67">
        <f>SUMIFS(DataRegularSeason20242025!$AA$3:$AA$1315,DataRegularSeason20242025!$B$3:$B$1315, "&lt;=" &amp; FG$1, DataRegularSeason20242025!$D$3:$D$1315, $A67)+SUMIFS(DataRegularSeason20242025!$AB$3:$AB$1315,DataRegularSeason20242025!$B$3:$B$1315, "&lt;=" &amp; FG$1, DataRegularSeason20242025!$E$3:$E$1315, $A67)</f>
        <v>49</v>
      </c>
      <c r="FH67">
        <f>SUMIFS(DataRegularSeason20242025!$AA$3:$AA$1315,DataRegularSeason20242025!$B$3:$B$1315, "&lt;=" &amp; FH$1, DataRegularSeason20242025!$D$3:$D$1315, $A67)+SUMIFS(DataRegularSeason20242025!$AB$3:$AB$1315,DataRegularSeason20242025!$B$3:$B$1315, "&lt;=" &amp; FH$1, DataRegularSeason20242025!$E$3:$E$1315, $A67)</f>
        <v>49</v>
      </c>
      <c r="FI67">
        <f>SUMIFS(DataRegularSeason20242025!$AA$3:$AA$1315,DataRegularSeason20242025!$B$3:$B$1315, "&lt;=" &amp; FI$1, DataRegularSeason20242025!$D$3:$D$1315, $A67)+SUMIFS(DataRegularSeason20242025!$AB$3:$AB$1315,DataRegularSeason20242025!$B$3:$B$1315, "&lt;=" &amp; FI$1, DataRegularSeason20242025!$E$3:$E$1315, $A67)</f>
        <v>49</v>
      </c>
      <c r="FJ67">
        <f>SUMIFS(DataRegularSeason20242025!$AA$3:$AA$1315,DataRegularSeason20242025!$B$3:$B$1315, "&lt;=" &amp; FJ$1, DataRegularSeason20242025!$D$3:$D$1315, $A67)+SUMIFS(DataRegularSeason20242025!$AB$3:$AB$1315,DataRegularSeason20242025!$B$3:$B$1315, "&lt;=" &amp; FJ$1, DataRegularSeason20242025!$E$3:$E$1315, $A67)</f>
        <v>49</v>
      </c>
      <c r="FK67">
        <f>SUMIFS(DataRegularSeason20242025!$AA$3:$AA$1315,DataRegularSeason20242025!$B$3:$B$1315, "&lt;=" &amp; FK$1, DataRegularSeason20242025!$D$3:$D$1315, $A67)+SUMIFS(DataRegularSeason20242025!$AB$3:$AB$1315,DataRegularSeason20242025!$B$3:$B$1315, "&lt;=" &amp; FK$1, DataRegularSeason20242025!$E$3:$E$1315, $A67)</f>
        <v>49</v>
      </c>
      <c r="FL67">
        <f>SUMIFS(DataRegularSeason20242025!$AA$3:$AA$1315,DataRegularSeason20242025!$B$3:$B$1315, "&lt;=" &amp; FL$1, DataRegularSeason20242025!$D$3:$D$1315, $A67)+SUMIFS(DataRegularSeason20242025!$AB$3:$AB$1315,DataRegularSeason20242025!$B$3:$B$1315, "&lt;=" &amp; FL$1, DataRegularSeason20242025!$E$3:$E$1315, $A67)</f>
        <v>49</v>
      </c>
      <c r="FM67">
        <f>SUMIFS(DataRegularSeason20242025!$AA$3:$AA$1315,DataRegularSeason20242025!$B$3:$B$1315, "&lt;=" &amp; FM$1, DataRegularSeason20242025!$D$3:$D$1315, $A67)+SUMIFS(DataRegularSeason20242025!$AB$3:$AB$1315,DataRegularSeason20242025!$B$3:$B$1315, "&lt;=" &amp; FM$1, DataRegularSeason20242025!$E$3:$E$1315, $A67)</f>
        <v>49</v>
      </c>
      <c r="FN67">
        <f>SUMIFS(DataRegularSeason20242025!$AA$3:$AA$1315,DataRegularSeason20242025!$B$3:$B$1315, "&lt;=" &amp; FN$1, DataRegularSeason20242025!$D$3:$D$1315, $A67)+SUMIFS(DataRegularSeason20242025!$AB$3:$AB$1315,DataRegularSeason20242025!$B$3:$B$1315, "&lt;=" &amp; FN$1, DataRegularSeason20242025!$E$3:$E$1315, $A67)</f>
        <v>49</v>
      </c>
      <c r="FO67">
        <f>SUMIFS(DataRegularSeason20242025!$AA$3:$AA$1315,DataRegularSeason20242025!$B$3:$B$1315, "&lt;=" &amp; FO$1, DataRegularSeason20242025!$D$3:$D$1315, $A67)+SUMIFS(DataRegularSeason20242025!$AB$3:$AB$1315,DataRegularSeason20242025!$B$3:$B$1315, "&lt;=" &amp; FO$1, DataRegularSeason20242025!$E$3:$E$1315, $A67)</f>
        <v>49</v>
      </c>
      <c r="FP67">
        <f>SUMIFS(DataRegularSeason20242025!$AA$3:$AA$1315,DataRegularSeason20242025!$B$3:$B$1315, "&lt;=" &amp; FP$1, DataRegularSeason20242025!$D$3:$D$1315, $A67)+SUMIFS(DataRegularSeason20242025!$AB$3:$AB$1315,DataRegularSeason20242025!$B$3:$B$1315, "&lt;=" &amp; FP$1, DataRegularSeason20242025!$E$3:$E$1315, $A67)</f>
        <v>49</v>
      </c>
      <c r="FQ67">
        <f>SUMIFS(DataRegularSeason20242025!$AA$3:$AA$1315,DataRegularSeason20242025!$B$3:$B$1315, "&lt;=" &amp; FQ$1, DataRegularSeason20242025!$D$3:$D$1315, $A67)+SUMIFS(DataRegularSeason20242025!$AB$3:$AB$1315,DataRegularSeason20242025!$B$3:$B$1315, "&lt;=" &amp; FQ$1, DataRegularSeason20242025!$E$3:$E$1315, $A67)</f>
        <v>49</v>
      </c>
      <c r="FR67">
        <f>SUMIFS(DataRegularSeason20242025!$AA$3:$AA$1315,DataRegularSeason20242025!$B$3:$B$1315, "&lt;=" &amp; FR$1, DataRegularSeason20242025!$D$3:$D$1315, $A67)+SUMIFS(DataRegularSeason20242025!$AB$3:$AB$1315,DataRegularSeason20242025!$B$3:$B$1315, "&lt;=" &amp; FR$1, DataRegularSeason20242025!$E$3:$E$1315, $A67)</f>
        <v>49</v>
      </c>
      <c r="FS67">
        <f>SUMIFS(DataRegularSeason20242025!$AA$3:$AA$1315,DataRegularSeason20242025!$B$3:$B$1315, "&lt;=" &amp; FS$1, DataRegularSeason20242025!$D$3:$D$1315, $A67)+SUMIFS(DataRegularSeason20242025!$AB$3:$AB$1315,DataRegularSeason20242025!$B$3:$B$1315, "&lt;=" &amp; FS$1, DataRegularSeason20242025!$E$3:$E$1315, $A67)</f>
        <v>49</v>
      </c>
      <c r="FT67">
        <f>SUMIFS(DataRegularSeason20242025!$AA$3:$AA$1315,DataRegularSeason20242025!$B$3:$B$1315, "&lt;=" &amp; FT$1, DataRegularSeason20242025!$D$3:$D$1315, $A67)+SUMIFS(DataRegularSeason20242025!$AB$3:$AB$1315,DataRegularSeason20242025!$B$3:$B$1315, "&lt;=" &amp; FT$1, DataRegularSeason20242025!$E$3:$E$1315, $A67)</f>
        <v>49</v>
      </c>
      <c r="FU67">
        <f>SUMIFS(DataRegularSeason20242025!$AA$3:$AA$1315,DataRegularSeason20242025!$B$3:$B$1315, "&lt;=" &amp; FU$1, DataRegularSeason20242025!$D$3:$D$1315, $A67)+SUMIFS(DataRegularSeason20242025!$AB$3:$AB$1315,DataRegularSeason20242025!$B$3:$B$1315, "&lt;=" &amp; FU$1, DataRegularSeason20242025!$E$3:$E$1315, $A67)</f>
        <v>49</v>
      </c>
      <c r="FV67">
        <f>SUMIFS(DataRegularSeason20242025!$AA$3:$AA$1315,DataRegularSeason20242025!$B$3:$B$1315, "&lt;=" &amp; FV$1, DataRegularSeason20242025!$D$3:$D$1315, $A67)+SUMIFS(DataRegularSeason20242025!$AB$3:$AB$1315,DataRegularSeason20242025!$B$3:$B$1315, "&lt;=" &amp; FV$1, DataRegularSeason20242025!$E$3:$E$1315, $A67)</f>
        <v>49</v>
      </c>
      <c r="FW67">
        <f>SUMIFS(DataRegularSeason20242025!$AA$3:$AA$1315,DataRegularSeason20242025!$B$3:$B$1315, "&lt;=" &amp; FW$1, DataRegularSeason20242025!$D$3:$D$1315, $A67)+SUMIFS(DataRegularSeason20242025!$AB$3:$AB$1315,DataRegularSeason20242025!$B$3:$B$1315, "&lt;=" &amp; FW$1, DataRegularSeason20242025!$E$3:$E$1315, $A67)</f>
        <v>49</v>
      </c>
      <c r="FX67">
        <f>SUMIFS(DataRegularSeason20242025!$AA$3:$AA$1315,DataRegularSeason20242025!$B$3:$B$1315, "&lt;=" &amp; FX$1, DataRegularSeason20242025!$D$3:$D$1315, $A67)+SUMIFS(DataRegularSeason20242025!$AB$3:$AB$1315,DataRegularSeason20242025!$B$3:$B$1315, "&lt;=" &amp; FX$1, DataRegularSeason20242025!$E$3:$E$1315, $A67)</f>
        <v>49</v>
      </c>
      <c r="FY67">
        <f>SUMIFS(DataRegularSeason20242025!$AA$3:$AA$1315,DataRegularSeason20242025!$B$3:$B$1315, "&lt;=" &amp; FY$1, DataRegularSeason20242025!$D$3:$D$1315, $A67)+SUMIFS(DataRegularSeason20242025!$AB$3:$AB$1315,DataRegularSeason20242025!$B$3:$B$1315, "&lt;=" &amp; FY$1, DataRegularSeason20242025!$E$3:$E$1315, $A67)</f>
        <v>49</v>
      </c>
      <c r="FZ67">
        <f>SUMIFS(DataRegularSeason20242025!$AA$3:$AA$1315,DataRegularSeason20242025!$B$3:$B$1315, "&lt;=" &amp; FZ$1, DataRegularSeason20242025!$D$3:$D$1315, $A67)+SUMIFS(DataRegularSeason20242025!$AB$3:$AB$1315,DataRegularSeason20242025!$B$3:$B$1315, "&lt;=" &amp; FZ$1, DataRegularSeason20242025!$E$3:$E$1315, $A67)</f>
        <v>49</v>
      </c>
      <c r="GA67">
        <f>SUMIFS(DataRegularSeason20242025!$AA$3:$AA$1315,DataRegularSeason20242025!$B$3:$B$1315, "&lt;=" &amp; GA$1, DataRegularSeason20242025!$D$3:$D$1315, $A67)+SUMIFS(DataRegularSeason20242025!$AB$3:$AB$1315,DataRegularSeason20242025!$B$3:$B$1315, "&lt;=" &amp; GA$1, DataRegularSeason20242025!$E$3:$E$1315, $A67)</f>
        <v>49</v>
      </c>
      <c r="GB67">
        <f>SUMIFS(DataRegularSeason20242025!$AA$3:$AA$1315,DataRegularSeason20242025!$B$3:$B$1315, "&lt;=" &amp; GB$1, DataRegularSeason20242025!$D$3:$D$1315, $A67)+SUMIFS(DataRegularSeason20242025!$AB$3:$AB$1315,DataRegularSeason20242025!$B$3:$B$1315, "&lt;=" &amp; GB$1, DataRegularSeason20242025!$E$3:$E$1315, $A67)</f>
        <v>49</v>
      </c>
      <c r="GC67">
        <f>SUMIFS(DataRegularSeason20242025!$AA$3:$AA$1315,DataRegularSeason20242025!$B$3:$B$1315, "&lt;=" &amp; GC$1, DataRegularSeason20242025!$D$3:$D$1315, $A67)+SUMIFS(DataRegularSeason20242025!$AB$3:$AB$1315,DataRegularSeason20242025!$B$3:$B$1315, "&lt;=" &amp; GC$1, DataRegularSeason20242025!$E$3:$E$1315, $A67)</f>
        <v>49</v>
      </c>
      <c r="GD67">
        <f>SUMIFS(DataRegularSeason20242025!$AA$3:$AA$1315,DataRegularSeason20242025!$B$3:$B$1315, "&lt;=" &amp; GD$1, DataRegularSeason20242025!$D$3:$D$1315, $A67)+SUMIFS(DataRegularSeason20242025!$AB$3:$AB$1315,DataRegularSeason20242025!$B$3:$B$1315, "&lt;=" &amp; GD$1, DataRegularSeason20242025!$E$3:$E$1315, $A67)</f>
        <v>49</v>
      </c>
      <c r="GE67">
        <f>SUMIFS(DataRegularSeason20242025!$AA$3:$AA$1315,DataRegularSeason20242025!$B$3:$B$1315, "&lt;=" &amp; GE$1, DataRegularSeason20242025!$D$3:$D$1315, $A67)+SUMIFS(DataRegularSeason20242025!$AB$3:$AB$1315,DataRegularSeason20242025!$B$3:$B$1315, "&lt;=" &amp; GE$1, DataRegularSeason20242025!$E$3:$E$1315, $A67)</f>
        <v>49</v>
      </c>
      <c r="GF67">
        <f>SUMIFS(DataRegularSeason20242025!$AA$3:$AA$1315,DataRegularSeason20242025!$B$3:$B$1315, "&lt;=" &amp; GF$1, DataRegularSeason20242025!$D$3:$D$1315, $A67)+SUMIFS(DataRegularSeason20242025!$AB$3:$AB$1315,DataRegularSeason20242025!$B$3:$B$1315, "&lt;=" &amp; GF$1, DataRegularSeason20242025!$E$3:$E$1315, $A67)</f>
        <v>49</v>
      </c>
      <c r="GG67">
        <f>SUMIFS(DataRegularSeason20242025!$AA$3:$AA$1315,DataRegularSeason20242025!$B$3:$B$1315, "&lt;=" &amp; GG$1, DataRegularSeason20242025!$D$3:$D$1315, $A67)+SUMIFS(DataRegularSeason20242025!$AB$3:$AB$1315,DataRegularSeason20242025!$B$3:$B$1315, "&lt;=" &amp; GG$1, DataRegularSeason20242025!$E$3:$E$1315, $A67)</f>
        <v>49</v>
      </c>
      <c r="GH67">
        <f>SUMIFS(DataRegularSeason20242025!$AA$3:$AA$1315,DataRegularSeason20242025!$B$3:$B$1315, "&lt;=" &amp; GH$1, DataRegularSeason20242025!$D$3:$D$1315, $A67)+SUMIFS(DataRegularSeason20242025!$AB$3:$AB$1315,DataRegularSeason20242025!$B$3:$B$1315, "&lt;=" &amp; GH$1, DataRegularSeason20242025!$E$3:$E$1315, $A67)</f>
        <v>49</v>
      </c>
      <c r="GI67">
        <f>SUMIFS(DataRegularSeason20242025!$AA$3:$AA$1315,DataRegularSeason20242025!$B$3:$B$1315, "&lt;=" &amp; GI$1, DataRegularSeason20242025!$D$3:$D$1315, $A67)+SUMIFS(DataRegularSeason20242025!$AB$3:$AB$1315,DataRegularSeason20242025!$B$3:$B$1315, "&lt;=" &amp; GI$1, DataRegularSeason20242025!$E$3:$E$1315, $A67)</f>
        <v>49</v>
      </c>
      <c r="GJ67">
        <f>SUMIFS(DataRegularSeason20242025!$AA$3:$AA$1315,DataRegularSeason20242025!$B$3:$B$1315, "&lt;=" &amp; GJ$1, DataRegularSeason20242025!$D$3:$D$1315, $A67)+SUMIFS(DataRegularSeason20242025!$AB$3:$AB$1315,DataRegularSeason20242025!$B$3:$B$1315, "&lt;=" &amp; GJ$1, DataRegularSeason20242025!$E$3:$E$1315, $A67)</f>
        <v>49</v>
      </c>
      <c r="GK67">
        <f>SUMIFS(DataRegularSeason20242025!$AA$3:$AA$1315,DataRegularSeason20242025!$B$3:$B$1315, "&lt;=" &amp; GK$1, DataRegularSeason20242025!$D$3:$D$1315, $A67)+SUMIFS(DataRegularSeason20242025!$AB$3:$AB$1315,DataRegularSeason20242025!$B$3:$B$1315, "&lt;=" &amp; GK$1, DataRegularSeason20242025!$E$3:$E$1315, $A67)</f>
        <v>49</v>
      </c>
      <c r="GL67">
        <f>SUMIFS(DataRegularSeason20242025!$AA$3:$AA$1315,DataRegularSeason20242025!$B$3:$B$1315, "&lt;=" &amp; GL$1, DataRegularSeason20242025!$D$3:$D$1315, $A67)+SUMIFS(DataRegularSeason20242025!$AB$3:$AB$1315,DataRegularSeason20242025!$B$3:$B$1315, "&lt;=" &amp; GL$1, DataRegularSeason20242025!$E$3:$E$1315, $A67)</f>
        <v>49</v>
      </c>
      <c r="GM67">
        <f>SUMIFS(DataRegularSeason20242025!$AA$3:$AA$1315,DataRegularSeason20242025!$B$3:$B$1315, "&lt;=" &amp; GM$1, DataRegularSeason20242025!$D$3:$D$1315, $A67)+SUMIFS(DataRegularSeason20242025!$AB$3:$AB$1315,DataRegularSeason20242025!$B$3:$B$1315, "&lt;=" &amp; GM$1, DataRegularSeason20242025!$E$3:$E$1315, $A67)</f>
        <v>49</v>
      </c>
      <c r="GN67">
        <f>SUMIFS(DataRegularSeason20242025!$AA$3:$AA$1315,DataRegularSeason20242025!$B$3:$B$1315, "&lt;=" &amp; GN$1, DataRegularSeason20242025!$D$3:$D$1315, $A67)+SUMIFS(DataRegularSeason20242025!$AB$3:$AB$1315,DataRegularSeason20242025!$B$3:$B$1315, "&lt;=" &amp; GN$1, DataRegularSeason20242025!$E$3:$E$1315, $A67)</f>
        <v>49</v>
      </c>
      <c r="GO67">
        <f>SUMIFS(DataRegularSeason20242025!$AA$3:$AA$1315,DataRegularSeason20242025!$B$3:$B$1315, "&lt;=" &amp; GO$1, DataRegularSeason20242025!$D$3:$D$1315, $A67)+SUMIFS(DataRegularSeason20242025!$AB$3:$AB$1315,DataRegularSeason20242025!$B$3:$B$1315, "&lt;=" &amp; GO$1, DataRegularSeason20242025!$E$3:$E$1315, $A67)</f>
        <v>49</v>
      </c>
      <c r="GP67">
        <f>SUMIFS(DataRegularSeason20242025!$AA$3:$AA$1315,DataRegularSeason20242025!$B$3:$B$1315, "&lt;=" &amp; GP$1, DataRegularSeason20242025!$D$3:$D$1315, $A67)+SUMIFS(DataRegularSeason20242025!$AB$3:$AB$1315,DataRegularSeason20242025!$B$3:$B$1315, "&lt;=" &amp; GP$1, DataRegularSeason20242025!$E$3:$E$1315, $A67)</f>
        <v>49</v>
      </c>
      <c r="GQ67">
        <f>SUMIFS(DataRegularSeason20242025!$AA$3:$AA$1315,DataRegularSeason20242025!$B$3:$B$1315, "&lt;=" &amp; GQ$1, DataRegularSeason20242025!$D$3:$D$1315, $A67)+SUMIFS(DataRegularSeason20242025!$AB$3:$AB$1315,DataRegularSeason20242025!$B$3:$B$1315, "&lt;=" &amp; GQ$1, DataRegularSeason20242025!$E$3:$E$1315, $A67)</f>
        <v>49</v>
      </c>
      <c r="GR67">
        <f>SUMIFS(DataRegularSeason20242025!$AA$3:$AA$1315,DataRegularSeason20242025!$B$3:$B$1315, "&lt;=" &amp; GR$1, DataRegularSeason20242025!$D$3:$D$1315, $A67)+SUMIFS(DataRegularSeason20242025!$AB$3:$AB$1315,DataRegularSeason20242025!$B$3:$B$1315, "&lt;=" &amp; GR$1, DataRegularSeason20242025!$E$3:$E$1315, $A67)</f>
        <v>49</v>
      </c>
      <c r="GS67">
        <f>SUMIFS(DataRegularSeason20242025!$AA$3:$AA$1315,DataRegularSeason20242025!$B$3:$B$1315, "&lt;=" &amp; GS$1, DataRegularSeason20242025!$D$3:$D$1315, $A67)+SUMIFS(DataRegularSeason20242025!$AB$3:$AB$1315,DataRegularSeason20242025!$B$3:$B$1315, "&lt;=" &amp; GS$1, DataRegularSeason20242025!$E$3:$E$1315, $A67)</f>
        <v>49</v>
      </c>
      <c r="GT67">
        <f>SUMIFS(DataRegularSeason20242025!$AA$3:$AA$1315,DataRegularSeason20242025!$B$3:$B$1315, "&lt;=" &amp; GT$1, DataRegularSeason20242025!$D$3:$D$1315, $A67)+SUMIFS(DataRegularSeason20242025!$AB$3:$AB$1315,DataRegularSeason20242025!$B$3:$B$1315, "&lt;=" &amp; GT$1, DataRegularSeason20242025!$E$3:$E$1315, $A67)</f>
        <v>49</v>
      </c>
      <c r="GU67">
        <f>SUMIFS(DataRegularSeason20242025!$AA$3:$AA$1315,DataRegularSeason20242025!$B$3:$B$1315, "&lt;=" &amp; GU$1, DataRegularSeason20242025!$D$3:$D$1315, $A67)+SUMIFS(DataRegularSeason20242025!$AB$3:$AB$1315,DataRegularSeason20242025!$B$3:$B$1315, "&lt;=" &amp; GU$1, DataRegularSeason20242025!$E$3:$E$1315, $A67)</f>
        <v>49</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48</v>
      </c>
      <c r="DW68">
        <f>SUMIFS(DataRegularSeason20242025!$AA$3:$AA$1315,DataRegularSeason20242025!$B$3:$B$1315, "&lt;=" &amp; DW$1, DataRegularSeason20242025!$D$3:$D$1315, $A68)+SUMIFS(DataRegularSeason20242025!$AB$3:$AB$1315,DataRegularSeason20242025!$B$3:$B$1315, "&lt;=" &amp; DW$1, DataRegularSeason20242025!$E$3:$E$1315, $A68)</f>
        <v>48</v>
      </c>
      <c r="DX68">
        <f>SUMIFS(DataRegularSeason20242025!$AA$3:$AA$1315,DataRegularSeason20242025!$B$3:$B$1315, "&lt;=" &amp; DX$1, DataRegularSeason20242025!$D$3:$D$1315, $A68)+SUMIFS(DataRegularSeason20242025!$AB$3:$AB$1315,DataRegularSeason20242025!$B$3:$B$1315, "&lt;=" &amp; DX$1, DataRegularSeason20242025!$E$3:$E$1315, $A68)</f>
        <v>48</v>
      </c>
      <c r="DY68">
        <f>SUMIFS(DataRegularSeason20242025!$AA$3:$AA$1315,DataRegularSeason20242025!$B$3:$B$1315, "&lt;=" &amp; DY$1, DataRegularSeason20242025!$D$3:$D$1315, $A68)+SUMIFS(DataRegularSeason20242025!$AB$3:$AB$1315,DataRegularSeason20242025!$B$3:$B$1315, "&lt;=" &amp; DY$1, DataRegularSeason20242025!$E$3:$E$1315, $A68)</f>
        <v>48</v>
      </c>
      <c r="DZ68">
        <f>SUMIFS(DataRegularSeason20242025!$AA$3:$AA$1315,DataRegularSeason20242025!$B$3:$B$1315, "&lt;=" &amp; DZ$1, DataRegularSeason20242025!$D$3:$D$1315, $A68)+SUMIFS(DataRegularSeason20242025!$AB$3:$AB$1315,DataRegularSeason20242025!$B$3:$B$1315, "&lt;=" &amp; DZ$1, DataRegularSeason20242025!$E$3:$E$1315, $A68)</f>
        <v>48</v>
      </c>
      <c r="EA68">
        <f>SUMIFS(DataRegularSeason20242025!$AA$3:$AA$1315,DataRegularSeason20242025!$B$3:$B$1315, "&lt;=" &amp; EA$1, DataRegularSeason20242025!$D$3:$D$1315, $A68)+SUMIFS(DataRegularSeason20242025!$AB$3:$AB$1315,DataRegularSeason20242025!$B$3:$B$1315, "&lt;=" &amp; EA$1, DataRegularSeason20242025!$E$3:$E$1315, $A68)</f>
        <v>48</v>
      </c>
      <c r="EB68">
        <f>SUMIFS(DataRegularSeason20242025!$AA$3:$AA$1315,DataRegularSeason20242025!$B$3:$B$1315, "&lt;=" &amp; EB$1, DataRegularSeason20242025!$D$3:$D$1315, $A68)+SUMIFS(DataRegularSeason20242025!$AB$3:$AB$1315,DataRegularSeason20242025!$B$3:$B$1315, "&lt;=" &amp; EB$1, DataRegularSeason20242025!$E$3:$E$1315, $A68)</f>
        <v>48</v>
      </c>
      <c r="EC68">
        <f>SUMIFS(DataRegularSeason20242025!$AA$3:$AA$1315,DataRegularSeason20242025!$B$3:$B$1315, "&lt;=" &amp; EC$1, DataRegularSeason20242025!$D$3:$D$1315, $A68)+SUMIFS(DataRegularSeason20242025!$AB$3:$AB$1315,DataRegularSeason20242025!$B$3:$B$1315, "&lt;=" &amp; EC$1, DataRegularSeason20242025!$E$3:$E$1315, $A68)</f>
        <v>48</v>
      </c>
      <c r="ED68">
        <f>SUMIFS(DataRegularSeason20242025!$AA$3:$AA$1315,DataRegularSeason20242025!$B$3:$B$1315, "&lt;=" &amp; ED$1, DataRegularSeason20242025!$D$3:$D$1315, $A68)+SUMIFS(DataRegularSeason20242025!$AB$3:$AB$1315,DataRegularSeason20242025!$B$3:$B$1315, "&lt;=" &amp; ED$1, DataRegularSeason20242025!$E$3:$E$1315, $A68)</f>
        <v>48</v>
      </c>
      <c r="EE68">
        <f>SUMIFS(DataRegularSeason20242025!$AA$3:$AA$1315,DataRegularSeason20242025!$B$3:$B$1315, "&lt;=" &amp; EE$1, DataRegularSeason20242025!$D$3:$D$1315, $A68)+SUMIFS(DataRegularSeason20242025!$AB$3:$AB$1315,DataRegularSeason20242025!$B$3:$B$1315, "&lt;=" &amp; EE$1, DataRegularSeason20242025!$E$3:$E$1315, $A68)</f>
        <v>48</v>
      </c>
      <c r="EF68">
        <f>SUMIFS(DataRegularSeason20242025!$AA$3:$AA$1315,DataRegularSeason20242025!$B$3:$B$1315, "&lt;=" &amp; EF$1, DataRegularSeason20242025!$D$3:$D$1315, $A68)+SUMIFS(DataRegularSeason20242025!$AB$3:$AB$1315,DataRegularSeason20242025!$B$3:$B$1315, "&lt;=" &amp; EF$1, DataRegularSeason20242025!$E$3:$E$1315, $A68)</f>
        <v>48</v>
      </c>
      <c r="EG68">
        <f>SUMIFS(DataRegularSeason20242025!$AA$3:$AA$1315,DataRegularSeason20242025!$B$3:$B$1315, "&lt;=" &amp; EG$1, DataRegularSeason20242025!$D$3:$D$1315, $A68)+SUMIFS(DataRegularSeason20242025!$AB$3:$AB$1315,DataRegularSeason20242025!$B$3:$B$1315, "&lt;=" &amp; EG$1, DataRegularSeason20242025!$E$3:$E$1315, $A68)</f>
        <v>48</v>
      </c>
      <c r="EH68">
        <f>SUMIFS(DataRegularSeason20242025!$AA$3:$AA$1315,DataRegularSeason20242025!$B$3:$B$1315, "&lt;=" &amp; EH$1, DataRegularSeason20242025!$D$3:$D$1315, $A68)+SUMIFS(DataRegularSeason20242025!$AB$3:$AB$1315,DataRegularSeason20242025!$B$3:$B$1315, "&lt;=" &amp; EH$1, DataRegularSeason20242025!$E$3:$E$1315, $A68)</f>
        <v>48</v>
      </c>
      <c r="EI68">
        <f>SUMIFS(DataRegularSeason20242025!$AA$3:$AA$1315,DataRegularSeason20242025!$B$3:$B$1315, "&lt;=" &amp; EI$1, DataRegularSeason20242025!$D$3:$D$1315, $A68)+SUMIFS(DataRegularSeason20242025!$AB$3:$AB$1315,DataRegularSeason20242025!$B$3:$B$1315, "&lt;=" &amp; EI$1, DataRegularSeason20242025!$E$3:$E$1315, $A68)</f>
        <v>48</v>
      </c>
      <c r="EJ68">
        <f>SUMIFS(DataRegularSeason20242025!$AA$3:$AA$1315,DataRegularSeason20242025!$B$3:$B$1315, "&lt;=" &amp; EJ$1, DataRegularSeason20242025!$D$3:$D$1315, $A68)+SUMIFS(DataRegularSeason20242025!$AB$3:$AB$1315,DataRegularSeason20242025!$B$3:$B$1315, "&lt;=" &amp; EJ$1, DataRegularSeason20242025!$E$3:$E$1315, $A68)</f>
        <v>48</v>
      </c>
      <c r="EK68">
        <f>SUMIFS(DataRegularSeason20242025!$AA$3:$AA$1315,DataRegularSeason20242025!$B$3:$B$1315, "&lt;=" &amp; EK$1, DataRegularSeason20242025!$D$3:$D$1315, $A68)+SUMIFS(DataRegularSeason20242025!$AB$3:$AB$1315,DataRegularSeason20242025!$B$3:$B$1315, "&lt;=" &amp; EK$1, DataRegularSeason20242025!$E$3:$E$1315, $A68)</f>
        <v>48</v>
      </c>
      <c r="EL68">
        <f>SUMIFS(DataRegularSeason20242025!$AA$3:$AA$1315,DataRegularSeason20242025!$B$3:$B$1315, "&lt;=" &amp; EL$1, DataRegularSeason20242025!$D$3:$D$1315, $A68)+SUMIFS(DataRegularSeason20242025!$AB$3:$AB$1315,DataRegularSeason20242025!$B$3:$B$1315, "&lt;=" &amp; EL$1, DataRegularSeason20242025!$E$3:$E$1315, $A68)</f>
        <v>48</v>
      </c>
      <c r="EM68">
        <f>SUMIFS(DataRegularSeason20242025!$AA$3:$AA$1315,DataRegularSeason20242025!$B$3:$B$1315, "&lt;=" &amp; EM$1, DataRegularSeason20242025!$D$3:$D$1315, $A68)+SUMIFS(DataRegularSeason20242025!$AB$3:$AB$1315,DataRegularSeason20242025!$B$3:$B$1315, "&lt;=" &amp; EM$1, DataRegularSeason20242025!$E$3:$E$1315, $A68)</f>
        <v>48</v>
      </c>
      <c r="EN68">
        <f>SUMIFS(DataRegularSeason20242025!$AA$3:$AA$1315,DataRegularSeason20242025!$B$3:$B$1315, "&lt;=" &amp; EN$1, DataRegularSeason20242025!$D$3:$D$1315, $A68)+SUMIFS(DataRegularSeason20242025!$AB$3:$AB$1315,DataRegularSeason20242025!$B$3:$B$1315, "&lt;=" &amp; EN$1, DataRegularSeason20242025!$E$3:$E$1315, $A68)</f>
        <v>48</v>
      </c>
      <c r="EO68">
        <f>SUMIFS(DataRegularSeason20242025!$AA$3:$AA$1315,DataRegularSeason20242025!$B$3:$B$1315, "&lt;=" &amp; EO$1, DataRegularSeason20242025!$D$3:$D$1315, $A68)+SUMIFS(DataRegularSeason20242025!$AB$3:$AB$1315,DataRegularSeason20242025!$B$3:$B$1315, "&lt;=" &amp; EO$1, DataRegularSeason20242025!$E$3:$E$1315, $A68)</f>
        <v>48</v>
      </c>
      <c r="EP68">
        <f>SUMIFS(DataRegularSeason20242025!$AA$3:$AA$1315,DataRegularSeason20242025!$B$3:$B$1315, "&lt;=" &amp; EP$1, DataRegularSeason20242025!$D$3:$D$1315, $A68)+SUMIFS(DataRegularSeason20242025!$AB$3:$AB$1315,DataRegularSeason20242025!$B$3:$B$1315, "&lt;=" &amp; EP$1, DataRegularSeason20242025!$E$3:$E$1315, $A68)</f>
        <v>48</v>
      </c>
      <c r="EQ68">
        <f>SUMIFS(DataRegularSeason20242025!$AA$3:$AA$1315,DataRegularSeason20242025!$B$3:$B$1315, "&lt;=" &amp; EQ$1, DataRegularSeason20242025!$D$3:$D$1315, $A68)+SUMIFS(DataRegularSeason20242025!$AB$3:$AB$1315,DataRegularSeason20242025!$B$3:$B$1315, "&lt;=" &amp; EQ$1, DataRegularSeason20242025!$E$3:$E$1315, $A68)</f>
        <v>48</v>
      </c>
      <c r="ER68">
        <f>SUMIFS(DataRegularSeason20242025!$AA$3:$AA$1315,DataRegularSeason20242025!$B$3:$B$1315, "&lt;=" &amp; ER$1, DataRegularSeason20242025!$D$3:$D$1315, $A68)+SUMIFS(DataRegularSeason20242025!$AB$3:$AB$1315,DataRegularSeason20242025!$B$3:$B$1315, "&lt;=" &amp; ER$1, DataRegularSeason20242025!$E$3:$E$1315, $A68)</f>
        <v>48</v>
      </c>
      <c r="ES68">
        <f>SUMIFS(DataRegularSeason20242025!$AA$3:$AA$1315,DataRegularSeason20242025!$B$3:$B$1315, "&lt;=" &amp; ES$1, DataRegularSeason20242025!$D$3:$D$1315, $A68)+SUMIFS(DataRegularSeason20242025!$AB$3:$AB$1315,DataRegularSeason20242025!$B$3:$B$1315, "&lt;=" &amp; ES$1, DataRegularSeason20242025!$E$3:$E$1315, $A68)</f>
        <v>48</v>
      </c>
      <c r="ET68">
        <f>SUMIFS(DataRegularSeason20242025!$AA$3:$AA$1315,DataRegularSeason20242025!$B$3:$B$1315, "&lt;=" &amp; ET$1, DataRegularSeason20242025!$D$3:$D$1315, $A68)+SUMIFS(DataRegularSeason20242025!$AB$3:$AB$1315,DataRegularSeason20242025!$B$3:$B$1315, "&lt;=" &amp; ET$1, DataRegularSeason20242025!$E$3:$E$1315, $A68)</f>
        <v>48</v>
      </c>
      <c r="EU68">
        <f>SUMIFS(DataRegularSeason20242025!$AA$3:$AA$1315,DataRegularSeason20242025!$B$3:$B$1315, "&lt;=" &amp; EU$1, DataRegularSeason20242025!$D$3:$D$1315, $A68)+SUMIFS(DataRegularSeason20242025!$AB$3:$AB$1315,DataRegularSeason20242025!$B$3:$B$1315, "&lt;=" &amp; EU$1, DataRegularSeason20242025!$E$3:$E$1315, $A68)</f>
        <v>48</v>
      </c>
      <c r="EV68">
        <f>SUMIFS(DataRegularSeason20242025!$AA$3:$AA$1315,DataRegularSeason20242025!$B$3:$B$1315, "&lt;=" &amp; EV$1, DataRegularSeason20242025!$D$3:$D$1315, $A68)+SUMIFS(DataRegularSeason20242025!$AB$3:$AB$1315,DataRegularSeason20242025!$B$3:$B$1315, "&lt;=" &amp; EV$1, DataRegularSeason20242025!$E$3:$E$1315, $A68)</f>
        <v>48</v>
      </c>
      <c r="EW68">
        <f>SUMIFS(DataRegularSeason20242025!$AA$3:$AA$1315,DataRegularSeason20242025!$B$3:$B$1315, "&lt;=" &amp; EW$1, DataRegularSeason20242025!$D$3:$D$1315, $A68)+SUMIFS(DataRegularSeason20242025!$AB$3:$AB$1315,DataRegularSeason20242025!$B$3:$B$1315, "&lt;=" &amp; EW$1, DataRegularSeason20242025!$E$3:$E$1315, $A68)</f>
        <v>48</v>
      </c>
      <c r="EX68">
        <f>SUMIFS(DataRegularSeason20242025!$AA$3:$AA$1315,DataRegularSeason20242025!$B$3:$B$1315, "&lt;=" &amp; EX$1, DataRegularSeason20242025!$D$3:$D$1315, $A68)+SUMIFS(DataRegularSeason20242025!$AB$3:$AB$1315,DataRegularSeason20242025!$B$3:$B$1315, "&lt;=" &amp; EX$1, DataRegularSeason20242025!$E$3:$E$1315, $A68)</f>
        <v>48</v>
      </c>
      <c r="EY68">
        <f>SUMIFS(DataRegularSeason20242025!$AA$3:$AA$1315,DataRegularSeason20242025!$B$3:$B$1315, "&lt;=" &amp; EY$1, DataRegularSeason20242025!$D$3:$D$1315, $A68)+SUMIFS(DataRegularSeason20242025!$AB$3:$AB$1315,DataRegularSeason20242025!$B$3:$B$1315, "&lt;=" &amp; EY$1, DataRegularSeason20242025!$E$3:$E$1315, $A68)</f>
        <v>48</v>
      </c>
      <c r="EZ68">
        <f>SUMIFS(DataRegularSeason20242025!$AA$3:$AA$1315,DataRegularSeason20242025!$B$3:$B$1315, "&lt;=" &amp; EZ$1, DataRegularSeason20242025!$D$3:$D$1315, $A68)+SUMIFS(DataRegularSeason20242025!$AB$3:$AB$1315,DataRegularSeason20242025!$B$3:$B$1315, "&lt;=" &amp; EZ$1, DataRegularSeason20242025!$E$3:$E$1315, $A68)</f>
        <v>48</v>
      </c>
      <c r="FA68">
        <f>SUMIFS(DataRegularSeason20242025!$AA$3:$AA$1315,DataRegularSeason20242025!$B$3:$B$1315, "&lt;=" &amp; FA$1, DataRegularSeason20242025!$D$3:$D$1315, $A68)+SUMIFS(DataRegularSeason20242025!$AB$3:$AB$1315,DataRegularSeason20242025!$B$3:$B$1315, "&lt;=" &amp; FA$1, DataRegularSeason20242025!$E$3:$E$1315, $A68)</f>
        <v>48</v>
      </c>
      <c r="FB68">
        <f>SUMIFS(DataRegularSeason20242025!$AA$3:$AA$1315,DataRegularSeason20242025!$B$3:$B$1315, "&lt;=" &amp; FB$1, DataRegularSeason20242025!$D$3:$D$1315, $A68)+SUMIFS(DataRegularSeason20242025!$AB$3:$AB$1315,DataRegularSeason20242025!$B$3:$B$1315, "&lt;=" &amp; FB$1, DataRegularSeason20242025!$E$3:$E$1315, $A68)</f>
        <v>48</v>
      </c>
      <c r="FC68">
        <f>SUMIFS(DataRegularSeason20242025!$AA$3:$AA$1315,DataRegularSeason20242025!$B$3:$B$1315, "&lt;=" &amp; FC$1, DataRegularSeason20242025!$D$3:$D$1315, $A68)+SUMIFS(DataRegularSeason20242025!$AB$3:$AB$1315,DataRegularSeason20242025!$B$3:$B$1315, "&lt;=" &amp; FC$1, DataRegularSeason20242025!$E$3:$E$1315, $A68)</f>
        <v>48</v>
      </c>
      <c r="FD68">
        <f>SUMIFS(DataRegularSeason20242025!$AA$3:$AA$1315,DataRegularSeason20242025!$B$3:$B$1315, "&lt;=" &amp; FD$1, DataRegularSeason20242025!$D$3:$D$1315, $A68)+SUMIFS(DataRegularSeason20242025!$AB$3:$AB$1315,DataRegularSeason20242025!$B$3:$B$1315, "&lt;=" &amp; FD$1, DataRegularSeason20242025!$E$3:$E$1315, $A68)</f>
        <v>48</v>
      </c>
      <c r="FE68">
        <f>SUMIFS(DataRegularSeason20242025!$AA$3:$AA$1315,DataRegularSeason20242025!$B$3:$B$1315, "&lt;=" &amp; FE$1, DataRegularSeason20242025!$D$3:$D$1315, $A68)+SUMIFS(DataRegularSeason20242025!$AB$3:$AB$1315,DataRegularSeason20242025!$B$3:$B$1315, "&lt;=" &amp; FE$1, DataRegularSeason20242025!$E$3:$E$1315, $A68)</f>
        <v>48</v>
      </c>
      <c r="FF68">
        <f>SUMIFS(DataRegularSeason20242025!$AA$3:$AA$1315,DataRegularSeason20242025!$B$3:$B$1315, "&lt;=" &amp; FF$1, DataRegularSeason20242025!$D$3:$D$1315, $A68)+SUMIFS(DataRegularSeason20242025!$AB$3:$AB$1315,DataRegularSeason20242025!$B$3:$B$1315, "&lt;=" &amp; FF$1, DataRegularSeason20242025!$E$3:$E$1315, $A68)</f>
        <v>48</v>
      </c>
      <c r="FG68">
        <f>SUMIFS(DataRegularSeason20242025!$AA$3:$AA$1315,DataRegularSeason20242025!$B$3:$B$1315, "&lt;=" &amp; FG$1, DataRegularSeason20242025!$D$3:$D$1315, $A68)+SUMIFS(DataRegularSeason20242025!$AB$3:$AB$1315,DataRegularSeason20242025!$B$3:$B$1315, "&lt;=" &amp; FG$1, DataRegularSeason20242025!$E$3:$E$1315, $A68)</f>
        <v>48</v>
      </c>
      <c r="FH68">
        <f>SUMIFS(DataRegularSeason20242025!$AA$3:$AA$1315,DataRegularSeason20242025!$B$3:$B$1315, "&lt;=" &amp; FH$1, DataRegularSeason20242025!$D$3:$D$1315, $A68)+SUMIFS(DataRegularSeason20242025!$AB$3:$AB$1315,DataRegularSeason20242025!$B$3:$B$1315, "&lt;=" &amp; FH$1, DataRegularSeason20242025!$E$3:$E$1315, $A68)</f>
        <v>48</v>
      </c>
      <c r="FI68">
        <f>SUMIFS(DataRegularSeason20242025!$AA$3:$AA$1315,DataRegularSeason20242025!$B$3:$B$1315, "&lt;=" &amp; FI$1, DataRegularSeason20242025!$D$3:$D$1315, $A68)+SUMIFS(DataRegularSeason20242025!$AB$3:$AB$1315,DataRegularSeason20242025!$B$3:$B$1315, "&lt;=" &amp; FI$1, DataRegularSeason20242025!$E$3:$E$1315, $A68)</f>
        <v>48</v>
      </c>
      <c r="FJ68">
        <f>SUMIFS(DataRegularSeason20242025!$AA$3:$AA$1315,DataRegularSeason20242025!$B$3:$B$1315, "&lt;=" &amp; FJ$1, DataRegularSeason20242025!$D$3:$D$1315, $A68)+SUMIFS(DataRegularSeason20242025!$AB$3:$AB$1315,DataRegularSeason20242025!$B$3:$B$1315, "&lt;=" &amp; FJ$1, DataRegularSeason20242025!$E$3:$E$1315, $A68)</f>
        <v>48</v>
      </c>
      <c r="FK68">
        <f>SUMIFS(DataRegularSeason20242025!$AA$3:$AA$1315,DataRegularSeason20242025!$B$3:$B$1315, "&lt;=" &amp; FK$1, DataRegularSeason20242025!$D$3:$D$1315, $A68)+SUMIFS(DataRegularSeason20242025!$AB$3:$AB$1315,DataRegularSeason20242025!$B$3:$B$1315, "&lt;=" &amp; FK$1, DataRegularSeason20242025!$E$3:$E$1315, $A68)</f>
        <v>48</v>
      </c>
      <c r="FL68">
        <f>SUMIFS(DataRegularSeason20242025!$AA$3:$AA$1315,DataRegularSeason20242025!$B$3:$B$1315, "&lt;=" &amp; FL$1, DataRegularSeason20242025!$D$3:$D$1315, $A68)+SUMIFS(DataRegularSeason20242025!$AB$3:$AB$1315,DataRegularSeason20242025!$B$3:$B$1315, "&lt;=" &amp; FL$1, DataRegularSeason20242025!$E$3:$E$1315, $A68)</f>
        <v>48</v>
      </c>
      <c r="FM68">
        <f>SUMIFS(DataRegularSeason20242025!$AA$3:$AA$1315,DataRegularSeason20242025!$B$3:$B$1315, "&lt;=" &amp; FM$1, DataRegularSeason20242025!$D$3:$D$1315, $A68)+SUMIFS(DataRegularSeason20242025!$AB$3:$AB$1315,DataRegularSeason20242025!$B$3:$B$1315, "&lt;=" &amp; FM$1, DataRegularSeason20242025!$E$3:$E$1315, $A68)</f>
        <v>48</v>
      </c>
      <c r="FN68">
        <f>SUMIFS(DataRegularSeason20242025!$AA$3:$AA$1315,DataRegularSeason20242025!$B$3:$B$1315, "&lt;=" &amp; FN$1, DataRegularSeason20242025!$D$3:$D$1315, $A68)+SUMIFS(DataRegularSeason20242025!$AB$3:$AB$1315,DataRegularSeason20242025!$B$3:$B$1315, "&lt;=" &amp; FN$1, DataRegularSeason20242025!$E$3:$E$1315, $A68)</f>
        <v>48</v>
      </c>
      <c r="FO68">
        <f>SUMIFS(DataRegularSeason20242025!$AA$3:$AA$1315,DataRegularSeason20242025!$B$3:$B$1315, "&lt;=" &amp; FO$1, DataRegularSeason20242025!$D$3:$D$1315, $A68)+SUMIFS(DataRegularSeason20242025!$AB$3:$AB$1315,DataRegularSeason20242025!$B$3:$B$1315, "&lt;=" &amp; FO$1, DataRegularSeason20242025!$E$3:$E$1315, $A68)</f>
        <v>48</v>
      </c>
      <c r="FP68">
        <f>SUMIFS(DataRegularSeason20242025!$AA$3:$AA$1315,DataRegularSeason20242025!$B$3:$B$1315, "&lt;=" &amp; FP$1, DataRegularSeason20242025!$D$3:$D$1315, $A68)+SUMIFS(DataRegularSeason20242025!$AB$3:$AB$1315,DataRegularSeason20242025!$B$3:$B$1315, "&lt;=" &amp; FP$1, DataRegularSeason20242025!$E$3:$E$1315, $A68)</f>
        <v>48</v>
      </c>
      <c r="FQ68">
        <f>SUMIFS(DataRegularSeason20242025!$AA$3:$AA$1315,DataRegularSeason20242025!$B$3:$B$1315, "&lt;=" &amp; FQ$1, DataRegularSeason20242025!$D$3:$D$1315, $A68)+SUMIFS(DataRegularSeason20242025!$AB$3:$AB$1315,DataRegularSeason20242025!$B$3:$B$1315, "&lt;=" &amp; FQ$1, DataRegularSeason20242025!$E$3:$E$1315, $A68)</f>
        <v>48</v>
      </c>
      <c r="FR68">
        <f>SUMIFS(DataRegularSeason20242025!$AA$3:$AA$1315,DataRegularSeason20242025!$B$3:$B$1315, "&lt;=" &amp; FR$1, DataRegularSeason20242025!$D$3:$D$1315, $A68)+SUMIFS(DataRegularSeason20242025!$AB$3:$AB$1315,DataRegularSeason20242025!$B$3:$B$1315, "&lt;=" &amp; FR$1, DataRegularSeason20242025!$E$3:$E$1315, $A68)</f>
        <v>48</v>
      </c>
      <c r="FS68">
        <f>SUMIFS(DataRegularSeason20242025!$AA$3:$AA$1315,DataRegularSeason20242025!$B$3:$B$1315, "&lt;=" &amp; FS$1, DataRegularSeason20242025!$D$3:$D$1315, $A68)+SUMIFS(DataRegularSeason20242025!$AB$3:$AB$1315,DataRegularSeason20242025!$B$3:$B$1315, "&lt;=" &amp; FS$1, DataRegularSeason20242025!$E$3:$E$1315, $A68)</f>
        <v>48</v>
      </c>
      <c r="FT68">
        <f>SUMIFS(DataRegularSeason20242025!$AA$3:$AA$1315,DataRegularSeason20242025!$B$3:$B$1315, "&lt;=" &amp; FT$1, DataRegularSeason20242025!$D$3:$D$1315, $A68)+SUMIFS(DataRegularSeason20242025!$AB$3:$AB$1315,DataRegularSeason20242025!$B$3:$B$1315, "&lt;=" &amp; FT$1, DataRegularSeason20242025!$E$3:$E$1315, $A68)</f>
        <v>48</v>
      </c>
      <c r="FU68">
        <f>SUMIFS(DataRegularSeason20242025!$AA$3:$AA$1315,DataRegularSeason20242025!$B$3:$B$1315, "&lt;=" &amp; FU$1, DataRegularSeason20242025!$D$3:$D$1315, $A68)+SUMIFS(DataRegularSeason20242025!$AB$3:$AB$1315,DataRegularSeason20242025!$B$3:$B$1315, "&lt;=" &amp; FU$1, DataRegularSeason20242025!$E$3:$E$1315, $A68)</f>
        <v>48</v>
      </c>
      <c r="FV68">
        <f>SUMIFS(DataRegularSeason20242025!$AA$3:$AA$1315,DataRegularSeason20242025!$B$3:$B$1315, "&lt;=" &amp; FV$1, DataRegularSeason20242025!$D$3:$D$1315, $A68)+SUMIFS(DataRegularSeason20242025!$AB$3:$AB$1315,DataRegularSeason20242025!$B$3:$B$1315, "&lt;=" &amp; FV$1, DataRegularSeason20242025!$E$3:$E$1315, $A68)</f>
        <v>48</v>
      </c>
      <c r="FW68">
        <f>SUMIFS(DataRegularSeason20242025!$AA$3:$AA$1315,DataRegularSeason20242025!$B$3:$B$1315, "&lt;=" &amp; FW$1, DataRegularSeason20242025!$D$3:$D$1315, $A68)+SUMIFS(DataRegularSeason20242025!$AB$3:$AB$1315,DataRegularSeason20242025!$B$3:$B$1315, "&lt;=" &amp; FW$1, DataRegularSeason20242025!$E$3:$E$1315, $A68)</f>
        <v>48</v>
      </c>
      <c r="FX68">
        <f>SUMIFS(DataRegularSeason20242025!$AA$3:$AA$1315,DataRegularSeason20242025!$B$3:$B$1315, "&lt;=" &amp; FX$1, DataRegularSeason20242025!$D$3:$D$1315, $A68)+SUMIFS(DataRegularSeason20242025!$AB$3:$AB$1315,DataRegularSeason20242025!$B$3:$B$1315, "&lt;=" &amp; FX$1, DataRegularSeason20242025!$E$3:$E$1315, $A68)</f>
        <v>48</v>
      </c>
      <c r="FY68">
        <f>SUMIFS(DataRegularSeason20242025!$AA$3:$AA$1315,DataRegularSeason20242025!$B$3:$B$1315, "&lt;=" &amp; FY$1, DataRegularSeason20242025!$D$3:$D$1315, $A68)+SUMIFS(DataRegularSeason20242025!$AB$3:$AB$1315,DataRegularSeason20242025!$B$3:$B$1315, "&lt;=" &amp; FY$1, DataRegularSeason20242025!$E$3:$E$1315, $A68)</f>
        <v>48</v>
      </c>
      <c r="FZ68">
        <f>SUMIFS(DataRegularSeason20242025!$AA$3:$AA$1315,DataRegularSeason20242025!$B$3:$B$1315, "&lt;=" &amp; FZ$1, DataRegularSeason20242025!$D$3:$D$1315, $A68)+SUMIFS(DataRegularSeason20242025!$AB$3:$AB$1315,DataRegularSeason20242025!$B$3:$B$1315, "&lt;=" &amp; FZ$1, DataRegularSeason20242025!$E$3:$E$1315, $A68)</f>
        <v>48</v>
      </c>
      <c r="GA68">
        <f>SUMIFS(DataRegularSeason20242025!$AA$3:$AA$1315,DataRegularSeason20242025!$B$3:$B$1315, "&lt;=" &amp; GA$1, DataRegularSeason20242025!$D$3:$D$1315, $A68)+SUMIFS(DataRegularSeason20242025!$AB$3:$AB$1315,DataRegularSeason20242025!$B$3:$B$1315, "&lt;=" &amp; GA$1, DataRegularSeason20242025!$E$3:$E$1315, $A68)</f>
        <v>48</v>
      </c>
      <c r="GB68">
        <f>SUMIFS(DataRegularSeason20242025!$AA$3:$AA$1315,DataRegularSeason20242025!$B$3:$B$1315, "&lt;=" &amp; GB$1, DataRegularSeason20242025!$D$3:$D$1315, $A68)+SUMIFS(DataRegularSeason20242025!$AB$3:$AB$1315,DataRegularSeason20242025!$B$3:$B$1315, "&lt;=" &amp; GB$1, DataRegularSeason20242025!$E$3:$E$1315, $A68)</f>
        <v>48</v>
      </c>
      <c r="GC68">
        <f>SUMIFS(DataRegularSeason20242025!$AA$3:$AA$1315,DataRegularSeason20242025!$B$3:$B$1315, "&lt;=" &amp; GC$1, DataRegularSeason20242025!$D$3:$D$1315, $A68)+SUMIFS(DataRegularSeason20242025!$AB$3:$AB$1315,DataRegularSeason20242025!$B$3:$B$1315, "&lt;=" &amp; GC$1, DataRegularSeason20242025!$E$3:$E$1315, $A68)</f>
        <v>48</v>
      </c>
      <c r="GD68">
        <f>SUMIFS(DataRegularSeason20242025!$AA$3:$AA$1315,DataRegularSeason20242025!$B$3:$B$1315, "&lt;=" &amp; GD$1, DataRegularSeason20242025!$D$3:$D$1315, $A68)+SUMIFS(DataRegularSeason20242025!$AB$3:$AB$1315,DataRegularSeason20242025!$B$3:$B$1315, "&lt;=" &amp; GD$1, DataRegularSeason20242025!$E$3:$E$1315, $A68)</f>
        <v>48</v>
      </c>
      <c r="GE68">
        <f>SUMIFS(DataRegularSeason20242025!$AA$3:$AA$1315,DataRegularSeason20242025!$B$3:$B$1315, "&lt;=" &amp; GE$1, DataRegularSeason20242025!$D$3:$D$1315, $A68)+SUMIFS(DataRegularSeason20242025!$AB$3:$AB$1315,DataRegularSeason20242025!$B$3:$B$1315, "&lt;=" &amp; GE$1, DataRegularSeason20242025!$E$3:$E$1315, $A68)</f>
        <v>48</v>
      </c>
      <c r="GF68">
        <f>SUMIFS(DataRegularSeason20242025!$AA$3:$AA$1315,DataRegularSeason20242025!$B$3:$B$1315, "&lt;=" &amp; GF$1, DataRegularSeason20242025!$D$3:$D$1315, $A68)+SUMIFS(DataRegularSeason20242025!$AB$3:$AB$1315,DataRegularSeason20242025!$B$3:$B$1315, "&lt;=" &amp; GF$1, DataRegularSeason20242025!$E$3:$E$1315, $A68)</f>
        <v>48</v>
      </c>
      <c r="GG68">
        <f>SUMIFS(DataRegularSeason20242025!$AA$3:$AA$1315,DataRegularSeason20242025!$B$3:$B$1315, "&lt;=" &amp; GG$1, DataRegularSeason20242025!$D$3:$D$1315, $A68)+SUMIFS(DataRegularSeason20242025!$AB$3:$AB$1315,DataRegularSeason20242025!$B$3:$B$1315, "&lt;=" &amp; GG$1, DataRegularSeason20242025!$E$3:$E$1315, $A68)</f>
        <v>48</v>
      </c>
      <c r="GH68">
        <f>SUMIFS(DataRegularSeason20242025!$AA$3:$AA$1315,DataRegularSeason20242025!$B$3:$B$1315, "&lt;=" &amp; GH$1, DataRegularSeason20242025!$D$3:$D$1315, $A68)+SUMIFS(DataRegularSeason20242025!$AB$3:$AB$1315,DataRegularSeason20242025!$B$3:$B$1315, "&lt;=" &amp; GH$1, DataRegularSeason20242025!$E$3:$E$1315, $A68)</f>
        <v>48</v>
      </c>
      <c r="GI68">
        <f>SUMIFS(DataRegularSeason20242025!$AA$3:$AA$1315,DataRegularSeason20242025!$B$3:$B$1315, "&lt;=" &amp; GI$1, DataRegularSeason20242025!$D$3:$D$1315, $A68)+SUMIFS(DataRegularSeason20242025!$AB$3:$AB$1315,DataRegularSeason20242025!$B$3:$B$1315, "&lt;=" &amp; GI$1, DataRegularSeason20242025!$E$3:$E$1315, $A68)</f>
        <v>48</v>
      </c>
      <c r="GJ68">
        <f>SUMIFS(DataRegularSeason20242025!$AA$3:$AA$1315,DataRegularSeason20242025!$B$3:$B$1315, "&lt;=" &amp; GJ$1, DataRegularSeason20242025!$D$3:$D$1315, $A68)+SUMIFS(DataRegularSeason20242025!$AB$3:$AB$1315,DataRegularSeason20242025!$B$3:$B$1315, "&lt;=" &amp; GJ$1, DataRegularSeason20242025!$E$3:$E$1315, $A68)</f>
        <v>48</v>
      </c>
      <c r="GK68">
        <f>SUMIFS(DataRegularSeason20242025!$AA$3:$AA$1315,DataRegularSeason20242025!$B$3:$B$1315, "&lt;=" &amp; GK$1, DataRegularSeason20242025!$D$3:$D$1315, $A68)+SUMIFS(DataRegularSeason20242025!$AB$3:$AB$1315,DataRegularSeason20242025!$B$3:$B$1315, "&lt;=" &amp; GK$1, DataRegularSeason20242025!$E$3:$E$1315, $A68)</f>
        <v>48</v>
      </c>
      <c r="GL68">
        <f>SUMIFS(DataRegularSeason20242025!$AA$3:$AA$1315,DataRegularSeason20242025!$B$3:$B$1315, "&lt;=" &amp; GL$1, DataRegularSeason20242025!$D$3:$D$1315, $A68)+SUMIFS(DataRegularSeason20242025!$AB$3:$AB$1315,DataRegularSeason20242025!$B$3:$B$1315, "&lt;=" &amp; GL$1, DataRegularSeason20242025!$E$3:$E$1315, $A68)</f>
        <v>48</v>
      </c>
      <c r="GM68">
        <f>SUMIFS(DataRegularSeason20242025!$AA$3:$AA$1315,DataRegularSeason20242025!$B$3:$B$1315, "&lt;=" &amp; GM$1, DataRegularSeason20242025!$D$3:$D$1315, $A68)+SUMIFS(DataRegularSeason20242025!$AB$3:$AB$1315,DataRegularSeason20242025!$B$3:$B$1315, "&lt;=" &amp; GM$1, DataRegularSeason20242025!$E$3:$E$1315, $A68)</f>
        <v>48</v>
      </c>
      <c r="GN68">
        <f>SUMIFS(DataRegularSeason20242025!$AA$3:$AA$1315,DataRegularSeason20242025!$B$3:$B$1315, "&lt;=" &amp; GN$1, DataRegularSeason20242025!$D$3:$D$1315, $A68)+SUMIFS(DataRegularSeason20242025!$AB$3:$AB$1315,DataRegularSeason20242025!$B$3:$B$1315, "&lt;=" &amp; GN$1, DataRegularSeason20242025!$E$3:$E$1315, $A68)</f>
        <v>48</v>
      </c>
      <c r="GO68">
        <f>SUMIFS(DataRegularSeason20242025!$AA$3:$AA$1315,DataRegularSeason20242025!$B$3:$B$1315, "&lt;=" &amp; GO$1, DataRegularSeason20242025!$D$3:$D$1315, $A68)+SUMIFS(DataRegularSeason20242025!$AB$3:$AB$1315,DataRegularSeason20242025!$B$3:$B$1315, "&lt;=" &amp; GO$1, DataRegularSeason20242025!$E$3:$E$1315, $A68)</f>
        <v>48</v>
      </c>
      <c r="GP68">
        <f>SUMIFS(DataRegularSeason20242025!$AA$3:$AA$1315,DataRegularSeason20242025!$B$3:$B$1315, "&lt;=" &amp; GP$1, DataRegularSeason20242025!$D$3:$D$1315, $A68)+SUMIFS(DataRegularSeason20242025!$AB$3:$AB$1315,DataRegularSeason20242025!$B$3:$B$1315, "&lt;=" &amp; GP$1, DataRegularSeason20242025!$E$3:$E$1315, $A68)</f>
        <v>48</v>
      </c>
      <c r="GQ68">
        <f>SUMIFS(DataRegularSeason20242025!$AA$3:$AA$1315,DataRegularSeason20242025!$B$3:$B$1315, "&lt;=" &amp; GQ$1, DataRegularSeason20242025!$D$3:$D$1315, $A68)+SUMIFS(DataRegularSeason20242025!$AB$3:$AB$1315,DataRegularSeason20242025!$B$3:$B$1315, "&lt;=" &amp; GQ$1, DataRegularSeason20242025!$E$3:$E$1315, $A68)</f>
        <v>48</v>
      </c>
      <c r="GR68">
        <f>SUMIFS(DataRegularSeason20242025!$AA$3:$AA$1315,DataRegularSeason20242025!$B$3:$B$1315, "&lt;=" &amp; GR$1, DataRegularSeason20242025!$D$3:$D$1315, $A68)+SUMIFS(DataRegularSeason20242025!$AB$3:$AB$1315,DataRegularSeason20242025!$B$3:$B$1315, "&lt;=" &amp; GR$1, DataRegularSeason20242025!$E$3:$E$1315, $A68)</f>
        <v>48</v>
      </c>
      <c r="GS68">
        <f>SUMIFS(DataRegularSeason20242025!$AA$3:$AA$1315,DataRegularSeason20242025!$B$3:$B$1315, "&lt;=" &amp; GS$1, DataRegularSeason20242025!$D$3:$D$1315, $A68)+SUMIFS(DataRegularSeason20242025!$AB$3:$AB$1315,DataRegularSeason20242025!$B$3:$B$1315, "&lt;=" &amp; GS$1, DataRegularSeason20242025!$E$3:$E$1315, $A68)</f>
        <v>48</v>
      </c>
      <c r="GT68">
        <f>SUMIFS(DataRegularSeason20242025!$AA$3:$AA$1315,DataRegularSeason20242025!$B$3:$B$1315, "&lt;=" &amp; GT$1, DataRegularSeason20242025!$D$3:$D$1315, $A68)+SUMIFS(DataRegularSeason20242025!$AB$3:$AB$1315,DataRegularSeason20242025!$B$3:$B$1315, "&lt;=" &amp; GT$1, DataRegularSeason20242025!$E$3:$E$1315, $A68)</f>
        <v>48</v>
      </c>
      <c r="GU68">
        <f>SUMIFS(DataRegularSeason20242025!$AA$3:$AA$1315,DataRegularSeason20242025!$B$3:$B$1315, "&lt;=" &amp; GU$1, DataRegularSeason20242025!$D$3:$D$1315, $A68)+SUMIFS(DataRegularSeason20242025!$AB$3:$AB$1315,DataRegularSeason20242025!$B$3:$B$1315, "&lt;=" &amp; GU$1, DataRegularSeason20242025!$E$3:$E$1315, $A68)</f>
        <v>48</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57.03125</v>
      </c>
      <c r="DV70">
        <f>SUBTOTAL(101,Table46[2025-02-02])</f>
        <v>57.03125</v>
      </c>
      <c r="DW70">
        <f>SUBTOTAL(101,Table46[2025-02-03])</f>
        <v>57.03125</v>
      </c>
      <c r="DX70">
        <f>SUBTOTAL(101,Table46[2025-02-04])</f>
        <v>57.03125</v>
      </c>
      <c r="DY70">
        <f>SUBTOTAL(101,Table46[2025-02-05])</f>
        <v>57.03125</v>
      </c>
      <c r="DZ70">
        <f>SUBTOTAL(101,Table46[2025-02-06])</f>
        <v>57.03125</v>
      </c>
      <c r="EA70">
        <f>SUBTOTAL(101,Table46[2025-02-07])</f>
        <v>57.03125</v>
      </c>
      <c r="EB70">
        <f>SUBTOTAL(101,Table46[2025-02-08])</f>
        <v>57.03125</v>
      </c>
      <c r="EC70">
        <f>SUBTOTAL(101,Table46[2025-02-09])</f>
        <v>57.03125</v>
      </c>
      <c r="ED70">
        <f>SUBTOTAL(101,Table46[2025-02-10])</f>
        <v>57.03125</v>
      </c>
      <c r="EE70">
        <f>SUBTOTAL(101,Table46[2025-02-11])</f>
        <v>57.03125</v>
      </c>
      <c r="EF70">
        <f>SUBTOTAL(101,Table46[2025-02-12])</f>
        <v>57.03125</v>
      </c>
      <c r="EG70">
        <f>SUBTOTAL(101,Table46[2025-02-13])</f>
        <v>57.03125</v>
      </c>
      <c r="EH70">
        <f>SUBTOTAL(101,Table46[2025-02-14])</f>
        <v>57.03125</v>
      </c>
      <c r="EI70">
        <f>SUBTOTAL(101,Table46[2025-02-15])</f>
        <v>57.03125</v>
      </c>
      <c r="EJ70">
        <f>SUBTOTAL(101,Table46[2025-02-16])</f>
        <v>57.03125</v>
      </c>
      <c r="EK70">
        <f>SUBTOTAL(101,Table46[2025-02-17])</f>
        <v>57.03125</v>
      </c>
      <c r="EL70">
        <f>SUBTOTAL(101,Table46[2025-02-18])</f>
        <v>57.03125</v>
      </c>
      <c r="EM70">
        <f>SUBTOTAL(101,Table46[2025-02-19])</f>
        <v>57.03125</v>
      </c>
      <c r="EN70">
        <f>SUBTOTAL(101,Table46[2025-02-20])</f>
        <v>57.03125</v>
      </c>
      <c r="EO70">
        <f>SUBTOTAL(101,Table46[2025-02-21])</f>
        <v>57.03125</v>
      </c>
      <c r="EP70">
        <f>SUBTOTAL(101,Table46[2025-02-22])</f>
        <v>57.03125</v>
      </c>
      <c r="EQ70">
        <f>SUBTOTAL(101,Table46[2025-02-23])</f>
        <v>57.03125</v>
      </c>
      <c r="ER70">
        <f>SUBTOTAL(101,Table46[2025-02-24])</f>
        <v>57.03125</v>
      </c>
      <c r="ES70">
        <f>SUBTOTAL(101,Table46[2025-02-25])</f>
        <v>57.03125</v>
      </c>
      <c r="ET70">
        <f>SUBTOTAL(101,Table46[2025-02-26])</f>
        <v>57.03125</v>
      </c>
      <c r="EU70">
        <f>SUBTOTAL(101,Table46[2025-02-27])</f>
        <v>57.03125</v>
      </c>
      <c r="EV70">
        <f>SUBTOTAL(101,Table46[2025-02-28])</f>
        <v>57.03125</v>
      </c>
      <c r="EW70">
        <f>SUBTOTAL(101,Table46[2025-03-01])</f>
        <v>57.03125</v>
      </c>
      <c r="EX70">
        <f>SUBTOTAL(101,Table46[2025-03-02])</f>
        <v>57.03125</v>
      </c>
      <c r="EY70">
        <f>SUBTOTAL(101,Table46[2025-03-03])</f>
        <v>57.03125</v>
      </c>
      <c r="EZ70">
        <f>SUBTOTAL(101,Table46[2025-03-04])</f>
        <v>57.03125</v>
      </c>
      <c r="FA70">
        <f>SUBTOTAL(101,Table46[2025-03-05])</f>
        <v>57.03125</v>
      </c>
      <c r="FB70">
        <f>SUBTOTAL(101,Table46[2025-03-06])</f>
        <v>57.03125</v>
      </c>
      <c r="FC70">
        <f>SUBTOTAL(101,Table46[2025-03-07])</f>
        <v>57.03125</v>
      </c>
      <c r="FD70">
        <f>SUBTOTAL(101,Table46[2025-03-08])</f>
        <v>57.03125</v>
      </c>
      <c r="FE70">
        <f>SUBTOTAL(101,Table46[2025-03-09])</f>
        <v>57.03125</v>
      </c>
      <c r="FF70">
        <f>SUBTOTAL(101,Table46[2025-03-10])</f>
        <v>57.03125</v>
      </c>
      <c r="FG70">
        <f>SUBTOTAL(101,Table46[2025-03-11])</f>
        <v>57.03125</v>
      </c>
      <c r="FH70">
        <f>SUBTOTAL(101,Table46[2025-03-12])</f>
        <v>57.03125</v>
      </c>
      <c r="FI70">
        <f>SUBTOTAL(101,Table46[2025-03-13])</f>
        <v>57.03125</v>
      </c>
      <c r="FJ70">
        <f>SUBTOTAL(101,Table46[2025-03-14])</f>
        <v>57.03125</v>
      </c>
      <c r="FK70">
        <f>SUBTOTAL(101,Table46[2025-03-15])</f>
        <v>57.03125</v>
      </c>
      <c r="FL70">
        <f>SUBTOTAL(101,Table46[2025-03-16])</f>
        <v>57.03125</v>
      </c>
      <c r="FM70">
        <f>SUBTOTAL(101,Table46[2025-03-17])</f>
        <v>57.03125</v>
      </c>
      <c r="FN70">
        <f>SUBTOTAL(101,Table46[2025-03-18])</f>
        <v>57.03125</v>
      </c>
      <c r="FO70">
        <f>SUBTOTAL(101,Table46[2025-03-19])</f>
        <v>57.03125</v>
      </c>
      <c r="FP70">
        <f>SUBTOTAL(101,Table46[2025-03-20])</f>
        <v>57.03125</v>
      </c>
      <c r="FQ70">
        <f>SUBTOTAL(101,Table46[2025-03-21])</f>
        <v>57.03125</v>
      </c>
      <c r="FR70">
        <f>SUBTOTAL(101,Table46[2025-03-22])</f>
        <v>57.03125</v>
      </c>
      <c r="FS70">
        <f>SUBTOTAL(101,Table46[2025-03-23])</f>
        <v>57.03125</v>
      </c>
      <c r="FT70">
        <f>SUBTOTAL(101,Table46[2025-03-24])</f>
        <v>57.03125</v>
      </c>
      <c r="FU70">
        <f>SUBTOTAL(101,Table46[2025-03-25])</f>
        <v>57.03125</v>
      </c>
      <c r="FV70">
        <f>SUBTOTAL(101,Table46[2025-03-26])</f>
        <v>57.03125</v>
      </c>
      <c r="FW70">
        <f>SUBTOTAL(101,Table46[2025-03-27])</f>
        <v>57.03125</v>
      </c>
      <c r="FX70">
        <f>SUBTOTAL(101,Table46[2025-03-28])</f>
        <v>57.03125</v>
      </c>
      <c r="FY70">
        <f>SUBTOTAL(101,Table46[2025-03-29])</f>
        <v>57.03125</v>
      </c>
      <c r="FZ70">
        <f>SUBTOTAL(101,Table46[2025-03-30])</f>
        <v>57.03125</v>
      </c>
      <c r="GA70">
        <f>SUBTOTAL(101,Table46[2025-03-31])</f>
        <v>57.03125</v>
      </c>
      <c r="GB70">
        <f>SUBTOTAL(101,Table46[2025-04-01])</f>
        <v>57.03125</v>
      </c>
      <c r="GC70">
        <f>SUBTOTAL(101,Table46[2025-04-02])</f>
        <v>57.03125</v>
      </c>
      <c r="GD70">
        <f>SUBTOTAL(101,Table46[2025-04-03])</f>
        <v>57.03125</v>
      </c>
      <c r="GE70">
        <f>SUBTOTAL(101,Table46[2025-04-04])</f>
        <v>57.03125</v>
      </c>
      <c r="GF70">
        <f>SUBTOTAL(101,Table46[2025-04-05])</f>
        <v>57.03125</v>
      </c>
      <c r="GG70">
        <f>SUBTOTAL(101,Table46[2025-04-06])</f>
        <v>57.03125</v>
      </c>
      <c r="GH70">
        <f>SUBTOTAL(101,Table46[2025-04-07])</f>
        <v>57.03125</v>
      </c>
      <c r="GI70">
        <f>SUBTOTAL(101,Table46[2025-04-08])</f>
        <v>57.03125</v>
      </c>
      <c r="GJ70">
        <f>SUBTOTAL(101,Table46[2025-04-09])</f>
        <v>57.03125</v>
      </c>
      <c r="GK70">
        <f>SUBTOTAL(101,Table46[2025-04-10])</f>
        <v>57.03125</v>
      </c>
      <c r="GL70">
        <f>SUBTOTAL(101,Table46[2025-04-11])</f>
        <v>57.03125</v>
      </c>
      <c r="GM70">
        <f>SUBTOTAL(101,Table46[2025-04-12])</f>
        <v>57.03125</v>
      </c>
      <c r="GN70">
        <f>SUBTOTAL(101,Table46[2025-04-13])</f>
        <v>57.03125</v>
      </c>
      <c r="GO70">
        <f>SUBTOTAL(101,Table46[2025-04-14])</f>
        <v>57.03125</v>
      </c>
      <c r="GP70">
        <f>SUBTOTAL(101,Table46[2025-04-15])</f>
        <v>57.03125</v>
      </c>
      <c r="GQ70">
        <f>SUBTOTAL(101,Table46[2025-04-16])</f>
        <v>57.03125</v>
      </c>
      <c r="GR70">
        <f>SUBTOTAL(101,Table46[2025-04-17])</f>
        <v>57.03125</v>
      </c>
      <c r="GS70">
        <f>SUBTOTAL(101,Table46[2025-04-18])</f>
        <v>57.03125</v>
      </c>
      <c r="GT70">
        <f>SUBTOTAL(101,Table46[2025-04-19])</f>
        <v>57.03125</v>
      </c>
      <c r="GU70">
        <f>SUBTOTAL(101,Table46[2025-04-20])</f>
        <v>57.03125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8"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2">
        <f>BO3+BO4</f>
        <v>82</v>
      </c>
    </row>
    <row r="4" spans="1:68" ht="9.9499999999999993" customHeight="1" x14ac:dyDescent="0.25">
      <c r="A4" s="139"/>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2"/>
    </row>
    <row r="5" spans="1:68" ht="9.9499999999999993" customHeight="1" x14ac:dyDescent="0.25">
      <c r="A5" s="138"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2">
        <f t="shared" ref="BP5" si="1">BO5+BO6</f>
        <v>82</v>
      </c>
    </row>
    <row r="6" spans="1:68" ht="9.9499999999999993" customHeight="1" x14ac:dyDescent="0.25">
      <c r="A6" s="139"/>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2"/>
    </row>
    <row r="7" spans="1:68" ht="9.9499999999999993" customHeight="1" x14ac:dyDescent="0.25">
      <c r="A7" s="138"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2">
        <f t="shared" ref="BP7" si="2">BO7+BO8</f>
        <v>82</v>
      </c>
    </row>
    <row r="8" spans="1:68" ht="9.9499999999999993" customHeight="1" x14ac:dyDescent="0.25">
      <c r="A8" s="139"/>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2"/>
    </row>
    <row r="9" spans="1:68" ht="9.9499999999999993" customHeight="1" x14ac:dyDescent="0.25">
      <c r="A9" s="138"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2">
        <f t="shared" ref="BP9" si="3">BO9+BO10</f>
        <v>82</v>
      </c>
    </row>
    <row r="10" spans="1:68" ht="9.9499999999999993" customHeight="1" x14ac:dyDescent="0.25">
      <c r="A10" s="139"/>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2"/>
    </row>
    <row r="11" spans="1:68" ht="9.9499999999999993" customHeight="1" x14ac:dyDescent="0.25">
      <c r="A11" s="138"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2">
        <f t="shared" ref="BP11" si="4">BO11+BO12</f>
        <v>82</v>
      </c>
    </row>
    <row r="12" spans="1:68" ht="9.9499999999999993" customHeight="1" x14ac:dyDescent="0.25">
      <c r="A12" s="139"/>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2"/>
    </row>
    <row r="13" spans="1:68" ht="9.9499999999999993" customHeight="1" x14ac:dyDescent="0.25">
      <c r="A13" s="138"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2">
        <f t="shared" ref="BP13" si="5">BO13+BO14</f>
        <v>82</v>
      </c>
    </row>
    <row r="14" spans="1:68" ht="9.9499999999999993" customHeight="1" x14ac:dyDescent="0.25">
      <c r="A14" s="139"/>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2"/>
    </row>
    <row r="15" spans="1:68" ht="9.9499999999999993" customHeight="1" x14ac:dyDescent="0.25">
      <c r="A15" s="138"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2">
        <f t="shared" ref="BP15" si="6">BO15+BO16</f>
        <v>82</v>
      </c>
    </row>
    <row r="16" spans="1:68" ht="9.9499999999999993" customHeight="1" x14ac:dyDescent="0.25">
      <c r="A16" s="139"/>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2"/>
    </row>
    <row r="17" spans="1:68" ht="9.9499999999999993" customHeight="1" x14ac:dyDescent="0.25">
      <c r="A17" s="138"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2">
        <f t="shared" ref="BP17" si="7">BO17+BO18</f>
        <v>82</v>
      </c>
    </row>
    <row r="18" spans="1:68" ht="9.9499999999999993" customHeight="1" x14ac:dyDescent="0.25">
      <c r="A18" s="139"/>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2"/>
    </row>
    <row r="19" spans="1:68" ht="9.9499999999999993" customHeight="1" x14ac:dyDescent="0.25">
      <c r="A19" s="138"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2">
        <f t="shared" ref="BP19" si="8">BO19+BO20</f>
        <v>82</v>
      </c>
    </row>
    <row r="20" spans="1:68" ht="9.9499999999999993" customHeight="1" x14ac:dyDescent="0.25">
      <c r="A20" s="139"/>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2"/>
    </row>
    <row r="21" spans="1:68" ht="9.9499999999999993" customHeight="1" x14ac:dyDescent="0.25">
      <c r="A21" s="138"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2">
        <f t="shared" ref="BP21" si="9">BO21+BO22</f>
        <v>82</v>
      </c>
    </row>
    <row r="22" spans="1:68" ht="9.9499999999999993" customHeight="1" x14ac:dyDescent="0.25">
      <c r="A22" s="139"/>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2"/>
    </row>
    <row r="23" spans="1:68" ht="9.9499999999999993" customHeight="1" x14ac:dyDescent="0.25">
      <c r="A23" s="138"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2">
        <f t="shared" ref="BP23" si="10">BO23+BO24</f>
        <v>82</v>
      </c>
    </row>
    <row r="24" spans="1:68" ht="9.9499999999999993" customHeight="1" x14ac:dyDescent="0.25">
      <c r="A24" s="139"/>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2"/>
    </row>
    <row r="25" spans="1:68" ht="9.9499999999999993" customHeight="1" x14ac:dyDescent="0.25">
      <c r="A25" s="138"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2">
        <f t="shared" ref="BP25" si="11">BO25+BO26</f>
        <v>82</v>
      </c>
    </row>
    <row r="26" spans="1:68" ht="9.9499999999999993" customHeight="1" x14ac:dyDescent="0.25">
      <c r="A26" s="139"/>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2"/>
    </row>
    <row r="27" spans="1:68" ht="9.9499999999999993" customHeight="1" x14ac:dyDescent="0.25">
      <c r="A27" s="138"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2">
        <f t="shared" ref="BP27" si="12">BO27+BO28</f>
        <v>82</v>
      </c>
    </row>
    <row r="28" spans="1:68" ht="9.9499999999999993" customHeight="1" x14ac:dyDescent="0.25">
      <c r="A28" s="139"/>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2"/>
    </row>
    <row r="29" spans="1:68" ht="9.9499999999999993" customHeight="1" x14ac:dyDescent="0.25">
      <c r="A29" s="138"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2">
        <f t="shared" ref="BP29" si="13">BO29+BO30</f>
        <v>82</v>
      </c>
    </row>
    <row r="30" spans="1:68" ht="9.9499999999999993" customHeight="1" x14ac:dyDescent="0.25">
      <c r="A30" s="139"/>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2"/>
    </row>
    <row r="31" spans="1:68" ht="9.9499999999999993" customHeight="1" x14ac:dyDescent="0.25">
      <c r="A31" s="138"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2">
        <f t="shared" ref="BP31" si="14">BO31+BO32</f>
        <v>82</v>
      </c>
    </row>
    <row r="32" spans="1:68" ht="9.9499999999999993" customHeight="1" x14ac:dyDescent="0.25">
      <c r="A32" s="139"/>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2"/>
    </row>
    <row r="33" spans="1:68" ht="9.9499999999999993" customHeight="1" x14ac:dyDescent="0.25">
      <c r="A33" s="138"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2">
        <f t="shared" ref="BP33" si="15">BO33+BO34</f>
        <v>82</v>
      </c>
    </row>
    <row r="34" spans="1:68" ht="9.9499999999999993" customHeight="1" x14ac:dyDescent="0.25">
      <c r="A34" s="139"/>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2"/>
    </row>
    <row r="35" spans="1:68" ht="9.9499999999999993" customHeight="1" x14ac:dyDescent="0.25">
      <c r="A35" s="138"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2">
        <f t="shared" ref="BP35" si="16">BO35+BO36</f>
        <v>82</v>
      </c>
    </row>
    <row r="36" spans="1:68" ht="9.9499999999999993" customHeight="1" x14ac:dyDescent="0.25">
      <c r="A36" s="139"/>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2"/>
    </row>
    <row r="37" spans="1:68" ht="9.9499999999999993" customHeight="1" x14ac:dyDescent="0.25">
      <c r="A37" s="138"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2">
        <f t="shared" ref="BP37" si="17">BO37+BO38</f>
        <v>82</v>
      </c>
    </row>
    <row r="38" spans="1:68" ht="9.9499999999999993" customHeight="1" x14ac:dyDescent="0.25">
      <c r="A38" s="139"/>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2"/>
    </row>
    <row r="39" spans="1:68" ht="9.9499999999999993" customHeight="1" x14ac:dyDescent="0.25">
      <c r="A39" s="138"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2">
        <f t="shared" ref="BP39" si="18">BO39+BO40</f>
        <v>82</v>
      </c>
    </row>
    <row r="40" spans="1:68" ht="9.9499999999999993" customHeight="1" x14ac:dyDescent="0.25">
      <c r="A40" s="139"/>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2"/>
    </row>
    <row r="41" spans="1:68" ht="9.9499999999999993" customHeight="1" x14ac:dyDescent="0.25">
      <c r="A41" s="138"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2">
        <f t="shared" ref="BP41" si="19">BO41+BO42</f>
        <v>82</v>
      </c>
    </row>
    <row r="42" spans="1:68" ht="9.9499999999999993" customHeight="1" x14ac:dyDescent="0.25">
      <c r="A42" s="139"/>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2"/>
    </row>
    <row r="43" spans="1:68" ht="9.9499999999999993" customHeight="1" x14ac:dyDescent="0.25">
      <c r="A43" s="138"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2">
        <f t="shared" ref="BP43" si="20">BO43+BO44</f>
        <v>82</v>
      </c>
    </row>
    <row r="44" spans="1:68" ht="9.9499999999999993" customHeight="1" x14ac:dyDescent="0.25">
      <c r="A44" s="139"/>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2"/>
    </row>
    <row r="45" spans="1:68" ht="9.9499999999999993" customHeight="1" x14ac:dyDescent="0.25">
      <c r="A45" s="138"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2">
        <f t="shared" ref="BP45" si="21">BO45+BO46</f>
        <v>82</v>
      </c>
    </row>
    <row r="46" spans="1:68" ht="9.9499999999999993" customHeight="1" x14ac:dyDescent="0.25">
      <c r="A46" s="139"/>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2"/>
    </row>
    <row r="47" spans="1:68" ht="9.9499999999999993" customHeight="1" x14ac:dyDescent="0.25">
      <c r="A47" s="138"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2">
        <f t="shared" ref="BP47" si="22">BO47+BO48</f>
        <v>82</v>
      </c>
    </row>
    <row r="48" spans="1:68" ht="9.9499999999999993" customHeight="1" x14ac:dyDescent="0.25">
      <c r="A48" s="139"/>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2"/>
    </row>
    <row r="49" spans="1:68" ht="9.9499999999999993" customHeight="1" x14ac:dyDescent="0.25">
      <c r="A49" s="138"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2">
        <f t="shared" ref="BP49" si="23">BO49+BO50</f>
        <v>82</v>
      </c>
    </row>
    <row r="50" spans="1:68" ht="9.9499999999999993" customHeight="1" x14ac:dyDescent="0.25">
      <c r="A50" s="139"/>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2"/>
    </row>
    <row r="51" spans="1:68" ht="9.9499999999999993" customHeight="1" x14ac:dyDescent="0.25">
      <c r="A51" s="138"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2">
        <f t="shared" ref="BP51" si="24">BO51+BO52</f>
        <v>82</v>
      </c>
    </row>
    <row r="52" spans="1:68" ht="9.9499999999999993" customHeight="1" x14ac:dyDescent="0.25">
      <c r="A52" s="139"/>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2"/>
    </row>
    <row r="53" spans="1:68" ht="9.9499999999999993" customHeight="1" x14ac:dyDescent="0.25">
      <c r="A53" s="138"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2">
        <f t="shared" ref="BP53" si="25">BO53+BO54</f>
        <v>82</v>
      </c>
    </row>
    <row r="54" spans="1:68" ht="9.9499999999999993" customHeight="1" x14ac:dyDescent="0.25">
      <c r="A54" s="139"/>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2"/>
    </row>
    <row r="55" spans="1:68" ht="9.9499999999999993" customHeight="1" x14ac:dyDescent="0.25">
      <c r="A55" s="138"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2">
        <f t="shared" ref="BP55" si="26">BO55+BO56</f>
        <v>82</v>
      </c>
    </row>
    <row r="56" spans="1:68" ht="9.9499999999999993" customHeight="1" x14ac:dyDescent="0.25">
      <c r="A56" s="139"/>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2"/>
    </row>
    <row r="57" spans="1:68" ht="9.9499999999999993" customHeight="1" x14ac:dyDescent="0.25">
      <c r="A57" s="138"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2">
        <f t="shared" ref="BP57" si="27">BO57+BO58</f>
        <v>82</v>
      </c>
    </row>
    <row r="58" spans="1:68" ht="9.9499999999999993" customHeight="1" x14ac:dyDescent="0.25">
      <c r="A58" s="139"/>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2"/>
    </row>
    <row r="59" spans="1:68" ht="9.9499999999999993" customHeight="1" x14ac:dyDescent="0.25">
      <c r="A59" s="138"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2">
        <f t="shared" ref="BP59" si="28">BO59+BO60</f>
        <v>82</v>
      </c>
    </row>
    <row r="60" spans="1:68" ht="9.9499999999999993" customHeight="1" x14ac:dyDescent="0.25">
      <c r="A60" s="139"/>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2"/>
    </row>
    <row r="61" spans="1:68" ht="9.9499999999999993" customHeight="1" x14ac:dyDescent="0.25">
      <c r="A61" s="138"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2">
        <f t="shared" ref="BP61" si="29">BO61+BO62</f>
        <v>82</v>
      </c>
    </row>
    <row r="62" spans="1:68" ht="9.9499999999999993" customHeight="1" x14ac:dyDescent="0.25">
      <c r="A62" s="139"/>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2"/>
    </row>
    <row r="63" spans="1:68" ht="9.9499999999999993" customHeight="1" x14ac:dyDescent="0.25">
      <c r="A63" s="138"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2">
        <f t="shared" ref="BP63" si="30">BO63+BO64</f>
        <v>82</v>
      </c>
    </row>
    <row r="64" spans="1:68" ht="9.9499999999999993" customHeight="1" x14ac:dyDescent="0.25">
      <c r="A64" s="139"/>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2"/>
    </row>
    <row r="65" spans="1:68" ht="9.9499999999999993" customHeight="1" x14ac:dyDescent="0.25">
      <c r="A65" s="138"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2">
        <f t="shared" ref="BP65" si="31">BO65+BO66</f>
        <v>82</v>
      </c>
    </row>
    <row r="66" spans="1:68" ht="9.9499999999999993" customHeight="1" x14ac:dyDescent="0.25">
      <c r="A66" s="139"/>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42">
        <f>BO3+BO4</f>
        <v>51</v>
      </c>
      <c r="BQ3" s="138">
        <f>82-BP3</f>
        <v>31</v>
      </c>
    </row>
    <row r="4" spans="1:69" ht="9.9499999999999993" customHeight="1" x14ac:dyDescent="0.25">
      <c r="A4" s="139"/>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42"/>
      <c r="BQ4" s="138"/>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42">
        <f t="shared" ref="BP5" si="1">BO5+BO6</f>
        <v>54</v>
      </c>
      <c r="BQ5" s="138">
        <f t="shared" ref="BQ5" si="2">82-BP5</f>
        <v>28</v>
      </c>
    </row>
    <row r="6" spans="1:69" ht="9.9499999999999993" customHeight="1" x14ac:dyDescent="0.25">
      <c r="A6" s="139"/>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28</v>
      </c>
      <c r="BP6" s="142"/>
      <c r="BQ6" s="138"/>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42">
        <f t="shared" ref="BP7" si="3">BO7+BO8</f>
        <v>51</v>
      </c>
      <c r="BQ7" s="138">
        <f t="shared" ref="BQ7" si="4">82-BP7</f>
        <v>31</v>
      </c>
    </row>
    <row r="8" spans="1:69" ht="9.9499999999999993" customHeight="1" x14ac:dyDescent="0.25">
      <c r="A8" s="139"/>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26</v>
      </c>
      <c r="BP8" s="142"/>
      <c r="BQ8" s="138"/>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42">
        <f t="shared" ref="BP9" si="5">BO9+BO10</f>
        <v>52</v>
      </c>
      <c r="BQ9" s="138">
        <f t="shared" ref="BQ9" si="6">82-BP9</f>
        <v>30</v>
      </c>
    </row>
    <row r="10" spans="1:69" ht="9.9499999999999993" customHeight="1" x14ac:dyDescent="0.25">
      <c r="A10" s="139"/>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26</v>
      </c>
      <c r="BP10" s="142"/>
      <c r="BQ10" s="138"/>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27</v>
      </c>
      <c r="BP11" s="142">
        <f t="shared" ref="BP11" si="7">BO11+BO12</f>
        <v>52</v>
      </c>
      <c r="BQ11" s="138">
        <f t="shared" ref="BQ11" si="8">82-BP11</f>
        <v>30</v>
      </c>
    </row>
    <row r="12" spans="1:69" ht="9.9499999999999993" customHeight="1" x14ac:dyDescent="0.25">
      <c r="A12" s="139"/>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42"/>
      <c r="BQ12" s="138"/>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42">
        <f t="shared" ref="BP13" si="9">BO13+BO14</f>
        <v>51</v>
      </c>
      <c r="BQ13" s="138">
        <f t="shared" ref="BQ13" si="10">82-BP13</f>
        <v>31</v>
      </c>
    </row>
    <row r="14" spans="1:69" ht="9.9499999999999993" customHeight="1" x14ac:dyDescent="0.25">
      <c r="A14" s="139"/>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27</v>
      </c>
      <c r="BP14" s="142"/>
      <c r="BQ14" s="138"/>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42">
        <f t="shared" ref="BP15" si="11">BO15+BO16</f>
        <v>52</v>
      </c>
      <c r="BQ15" s="138">
        <f t="shared" ref="BQ15" si="12">82-BP15</f>
        <v>30</v>
      </c>
    </row>
    <row r="16" spans="1:69" ht="9.9499999999999993" customHeight="1" x14ac:dyDescent="0.25">
      <c r="A16" s="139"/>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42"/>
      <c r="BQ16" s="138"/>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42">
        <f t="shared" ref="BP17" si="13">BO17+BO18</f>
        <v>53</v>
      </c>
      <c r="BQ17" s="138">
        <f t="shared" ref="BQ17" si="14">82-BP17</f>
        <v>29</v>
      </c>
    </row>
    <row r="18" spans="1:69" ht="9.9499999999999993" customHeight="1" x14ac:dyDescent="0.25">
      <c r="A18" s="139"/>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27</v>
      </c>
      <c r="BP18" s="142"/>
      <c r="BQ18" s="138"/>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42">
        <f t="shared" ref="BP19" si="15">BO19+BO20</f>
        <v>51</v>
      </c>
      <c r="BQ19" s="138">
        <f t="shared" ref="BQ19" si="16">82-BP19</f>
        <v>31</v>
      </c>
    </row>
    <row r="20" spans="1:69" ht="9.9499999999999993" customHeight="1" x14ac:dyDescent="0.25">
      <c r="A20" s="139"/>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27</v>
      </c>
      <c r="BP20" s="142"/>
      <c r="BQ20" s="138"/>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24</v>
      </c>
      <c r="BP21" s="142">
        <f t="shared" ref="BP21" si="17">BO21+BO22</f>
        <v>52</v>
      </c>
      <c r="BQ21" s="138">
        <f t="shared" ref="BQ21" si="18">82-BP21</f>
        <v>30</v>
      </c>
    </row>
    <row r="22" spans="1:69" ht="9.9499999999999993" customHeight="1" x14ac:dyDescent="0.25">
      <c r="A22" s="139"/>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42"/>
      <c r="BQ22" s="138"/>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42">
        <f t="shared" ref="BP23" si="19">BO23+BO24</f>
        <v>51</v>
      </c>
      <c r="BQ23" s="138">
        <f t="shared" ref="BQ23" si="20">82-BP23</f>
        <v>31</v>
      </c>
    </row>
    <row r="24" spans="1:69" ht="9.9499999999999993" customHeight="1" x14ac:dyDescent="0.25">
      <c r="A24" s="139"/>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28</v>
      </c>
      <c r="BP24" s="142"/>
      <c r="BQ24" s="138"/>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42">
        <f t="shared" ref="BP25" si="21">BO25+BO26</f>
        <v>53</v>
      </c>
      <c r="BQ25" s="138">
        <f t="shared" ref="BQ25" si="22">82-BP25</f>
        <v>29</v>
      </c>
    </row>
    <row r="26" spans="1:69" ht="9.9499999999999993" customHeight="1" x14ac:dyDescent="0.25">
      <c r="A26" s="139"/>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26</v>
      </c>
      <c r="BP26" s="142"/>
      <c r="BQ26" s="138"/>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30</v>
      </c>
      <c r="BP27" s="142">
        <f t="shared" ref="BP27" si="23">BO27+BO28</f>
        <v>49</v>
      </c>
      <c r="BQ27" s="138">
        <f t="shared" ref="BQ27" si="24">82-BP27</f>
        <v>33</v>
      </c>
    </row>
    <row r="28" spans="1:69" ht="9.9499999999999993" customHeight="1" x14ac:dyDescent="0.25">
      <c r="A28" s="139"/>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42"/>
      <c r="BQ28" s="138"/>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29</v>
      </c>
      <c r="BP29" s="142">
        <f t="shared" ref="BP29" si="25">BO29+BO30</f>
        <v>53</v>
      </c>
      <c r="BQ29" s="138">
        <f t="shared" ref="BQ29" si="26">82-BP29</f>
        <v>29</v>
      </c>
    </row>
    <row r="30" spans="1:69" ht="9.9499999999999993" customHeight="1" x14ac:dyDescent="0.25">
      <c r="A30" s="139"/>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42"/>
      <c r="BQ30" s="138"/>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42">
        <f t="shared" ref="BP31" si="27">BO31+BO32</f>
        <v>51</v>
      </c>
      <c r="BQ31" s="138">
        <f t="shared" ref="BQ31" si="28">82-BP31</f>
        <v>31</v>
      </c>
    </row>
    <row r="32" spans="1:69" ht="9.9499999999999993" customHeight="1" x14ac:dyDescent="0.25">
      <c r="A32" s="139"/>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42"/>
      <c r="BQ32" s="138"/>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42">
        <f t="shared" ref="BP33" si="29">BO33+BO34</f>
        <v>53</v>
      </c>
      <c r="BQ33" s="138">
        <f t="shared" ref="BQ33" si="30">82-BP33</f>
        <v>29</v>
      </c>
    </row>
    <row r="34" spans="1:69" ht="9.9499999999999993" customHeight="1" x14ac:dyDescent="0.25">
      <c r="A34" s="139"/>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42"/>
      <c r="BQ34" s="138"/>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42">
        <f t="shared" ref="BP35" si="31">BO35+BO36</f>
        <v>51</v>
      </c>
      <c r="BQ35" s="138">
        <f t="shared" ref="BQ35" si="32">82-BP35</f>
        <v>31</v>
      </c>
    </row>
    <row r="36" spans="1:69" ht="9.9499999999999993" customHeight="1" x14ac:dyDescent="0.25">
      <c r="A36" s="139"/>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24</v>
      </c>
      <c r="BP36" s="142"/>
      <c r="BQ36" s="138"/>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26</v>
      </c>
      <c r="BP37" s="142">
        <f t="shared" ref="BP37" si="33">BO37+BO38</f>
        <v>51</v>
      </c>
      <c r="BQ37" s="138">
        <f t="shared" ref="BQ37" si="34">82-BP37</f>
        <v>31</v>
      </c>
    </row>
    <row r="38" spans="1:69" ht="9.9499999999999993" customHeight="1" x14ac:dyDescent="0.25">
      <c r="A38" s="139"/>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42"/>
      <c r="BQ38" s="138"/>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42">
        <f t="shared" ref="BP39" si="35">BO39+BO40</f>
        <v>51</v>
      </c>
      <c r="BQ39" s="138">
        <f t="shared" ref="BQ39" si="36">82-BP39</f>
        <v>31</v>
      </c>
    </row>
    <row r="40" spans="1:69" ht="9.9499999999999993" customHeight="1" x14ac:dyDescent="0.25">
      <c r="A40" s="139"/>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42"/>
      <c r="BQ40" s="138"/>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42">
        <f t="shared" ref="BP41" si="37">BO41+BO42</f>
        <v>52</v>
      </c>
      <c r="BQ41" s="138">
        <f t="shared" ref="BQ41" si="38">82-BP41</f>
        <v>30</v>
      </c>
    </row>
    <row r="42" spans="1:69" ht="9.9499999999999993" customHeight="1" x14ac:dyDescent="0.25">
      <c r="A42" s="139"/>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2"/>
      <c r="BQ42" s="138"/>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28</v>
      </c>
      <c r="BP43" s="142">
        <f t="shared" ref="BP43" si="39">BO43+BO44</f>
        <v>53</v>
      </c>
      <c r="BQ43" s="138">
        <f t="shared" ref="BQ43" si="40">82-BP43</f>
        <v>29</v>
      </c>
    </row>
    <row r="44" spans="1:69" ht="9.9499999999999993" customHeight="1" x14ac:dyDescent="0.25">
      <c r="A44" s="139"/>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42"/>
      <c r="BQ44" s="138"/>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42">
        <f t="shared" ref="BP45" si="41">BO45+BO46</f>
        <v>54</v>
      </c>
      <c r="BQ45" s="138">
        <f t="shared" ref="BQ45" si="42">82-BP45</f>
        <v>28</v>
      </c>
    </row>
    <row r="46" spans="1:69" ht="9.9499999999999993" customHeight="1" x14ac:dyDescent="0.25">
      <c r="A46" s="139"/>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26</v>
      </c>
      <c r="BP46" s="142"/>
      <c r="BQ46" s="138"/>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42">
        <f t="shared" ref="BP47" si="43">BO47+BO48</f>
        <v>53</v>
      </c>
      <c r="BQ47" s="138">
        <f t="shared" ref="BQ47" si="44">82-BP47</f>
        <v>29</v>
      </c>
    </row>
    <row r="48" spans="1:69" ht="9.9499999999999993" customHeight="1" x14ac:dyDescent="0.25">
      <c r="A48" s="139"/>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28</v>
      </c>
      <c r="BP48" s="142"/>
      <c r="BQ48" s="138"/>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2">
        <f t="shared" ref="BP49" si="45">BO49+BO50</f>
        <v>54</v>
      </c>
      <c r="BQ49" s="138">
        <f t="shared" ref="BQ49" si="46">82-BP49</f>
        <v>28</v>
      </c>
    </row>
    <row r="50" spans="1:69" ht="9.9499999999999993" customHeight="1" x14ac:dyDescent="0.25">
      <c r="A50" s="139"/>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42"/>
      <c r="BQ50" s="138"/>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27</v>
      </c>
      <c r="BP51" s="142">
        <f t="shared" ref="BP51" si="47">BO51+BO52</f>
        <v>52</v>
      </c>
      <c r="BQ51" s="138">
        <f t="shared" ref="BQ51" si="48">82-BP51</f>
        <v>30</v>
      </c>
    </row>
    <row r="52" spans="1:69" ht="9.9499999999999993" customHeight="1" x14ac:dyDescent="0.25">
      <c r="A52" s="139"/>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42"/>
      <c r="BQ52" s="138"/>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42">
        <f t="shared" ref="BP53" si="49">BO53+BO54</f>
        <v>51</v>
      </c>
      <c r="BQ53" s="138">
        <f t="shared" ref="BQ53" si="50">82-BP53</f>
        <v>31</v>
      </c>
    </row>
    <row r="54" spans="1:69" ht="9.9499999999999993" customHeight="1" x14ac:dyDescent="0.25">
      <c r="A54" s="139"/>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25</v>
      </c>
      <c r="BP54" s="142"/>
      <c r="BQ54" s="138"/>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42">
        <f t="shared" ref="BP55" si="51">BO55+BO56</f>
        <v>51</v>
      </c>
      <c r="BQ55" s="138">
        <f t="shared" ref="BQ55" si="52">82-BP55</f>
        <v>31</v>
      </c>
    </row>
    <row r="56" spans="1:69" ht="9.9499999999999993" customHeight="1" x14ac:dyDescent="0.25">
      <c r="A56" s="139"/>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42"/>
      <c r="BQ56" s="138"/>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42">
        <f t="shared" ref="BP57" si="53">BO57+BO58</f>
        <v>51</v>
      </c>
      <c r="BQ57" s="138">
        <f t="shared" ref="BQ57" si="54">82-BP57</f>
        <v>31</v>
      </c>
    </row>
    <row r="58" spans="1:69" ht="9.9499999999999993" customHeight="1" x14ac:dyDescent="0.25">
      <c r="A58" s="139"/>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25</v>
      </c>
      <c r="BP58" s="142"/>
      <c r="BQ58" s="138"/>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42">
        <f t="shared" ref="BP59" si="55">BO59+BO60</f>
        <v>51</v>
      </c>
      <c r="BQ59" s="138">
        <f t="shared" ref="BQ59" si="56">82-BP59</f>
        <v>31</v>
      </c>
    </row>
    <row r="60" spans="1:69" ht="9.9499999999999993" customHeight="1" x14ac:dyDescent="0.25">
      <c r="A60" s="139"/>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42"/>
      <c r="BQ60" s="138"/>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42">
        <f t="shared" ref="BP61" si="57">BO61+BO62</f>
        <v>52</v>
      </c>
      <c r="BQ61" s="138">
        <f t="shared" ref="BQ61" si="58">82-BP61</f>
        <v>30</v>
      </c>
    </row>
    <row r="62" spans="1:69" ht="9.9499999999999993" customHeight="1" x14ac:dyDescent="0.25">
      <c r="A62" s="139"/>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2"/>
      <c r="BQ62" s="138"/>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25</v>
      </c>
      <c r="BP63" s="142">
        <f t="shared" ref="BP63" si="59">BO63+BO64</f>
        <v>53</v>
      </c>
      <c r="BQ63" s="138">
        <f t="shared" ref="BQ63" si="60">82-BP63</f>
        <v>29</v>
      </c>
    </row>
    <row r="64" spans="1:69" ht="9.9499999999999993" customHeight="1" x14ac:dyDescent="0.25">
      <c r="A64" s="139"/>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42"/>
      <c r="BQ64" s="138"/>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42">
        <f t="shared" ref="BP65" si="61">BO65+BO66</f>
        <v>51</v>
      </c>
      <c r="BQ65" s="138">
        <f t="shared" ref="BQ65" si="62">82-BP65</f>
        <v>31</v>
      </c>
    </row>
    <row r="66" spans="1:69" ht="9.9499999999999993" customHeight="1" x14ac:dyDescent="0.25">
      <c r="A66" s="139"/>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830</v>
      </c>
      <c r="BQ67" s="34">
        <f>SUM(BQ3:BQ66)/2</f>
        <v>482</v>
      </c>
    </row>
    <row r="68" spans="1:69" x14ac:dyDescent="0.25">
      <c r="BP68" s="50">
        <f>2*BP67/SUM(BP3:BQ66)</f>
        <v>0.63262195121951215</v>
      </c>
      <c r="BQ68" s="50">
        <f>2*BQ67/SUM(BP3:BQ66)</f>
        <v>0.3673780487804878</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A48" sqref="AA48"/>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51</v>
      </c>
      <c r="BQ3" s="138">
        <f>82-BP3</f>
        <v>31</v>
      </c>
      <c r="BR3" s="148">
        <f t="shared" ref="BR3" si="0">BP3/(BP3+BQ3)</f>
        <v>0.62195121951219512</v>
      </c>
    </row>
    <row r="4" spans="1:70" ht="9.9499999999999993"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42"/>
      <c r="BQ4" s="138"/>
      <c r="BR4" s="148"/>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42">
        <f t="shared" ref="BP5" si="2">BO5+BO6</f>
        <v>51</v>
      </c>
      <c r="BQ5" s="138">
        <f t="shared" ref="BQ5" si="3">82-BP5</f>
        <v>31</v>
      </c>
      <c r="BR5" s="148">
        <f t="shared" ref="BR5" si="4">BP5/(BP5+BQ5)</f>
        <v>0.62195121951219512</v>
      </c>
    </row>
    <row r="6" spans="1:70" ht="9.9499999999999993"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27</v>
      </c>
      <c r="BP6" s="142"/>
      <c r="BQ6" s="138"/>
      <c r="BR6" s="148"/>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42">
        <f t="shared" ref="BP7" si="5">BO7+BO8</f>
        <v>51</v>
      </c>
      <c r="BQ7" s="138">
        <f t="shared" ref="BQ7" si="6">82-BP7</f>
        <v>31</v>
      </c>
      <c r="BR7" s="148">
        <f t="shared" ref="BR7" si="7">BP7/(BP7+BQ7)</f>
        <v>0.62195121951219512</v>
      </c>
    </row>
    <row r="8" spans="1:70" ht="9.9499999999999993"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28</v>
      </c>
      <c r="BP8" s="142"/>
      <c r="BQ8" s="138"/>
      <c r="BR8" s="148"/>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30</v>
      </c>
      <c r="BP9" s="142">
        <f t="shared" ref="BP9" si="8">BO9+BO10</f>
        <v>49</v>
      </c>
      <c r="BQ9" s="138">
        <f t="shared" ref="BQ9" si="9">82-BP9</f>
        <v>33</v>
      </c>
      <c r="BR9" s="148">
        <f t="shared" ref="BR9" si="10">BP9/(BP9+BQ9)</f>
        <v>0.59756097560975607</v>
      </c>
    </row>
    <row r="10" spans="1:70" ht="9.9499999999999993"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42"/>
      <c r="BQ10" s="138"/>
      <c r="BR10" s="148"/>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42">
        <f t="shared" ref="BP11" si="11">BO11+BO12</f>
        <v>53</v>
      </c>
      <c r="BQ11" s="138">
        <f t="shared" ref="BQ11" si="12">82-BP11</f>
        <v>29</v>
      </c>
      <c r="BR11" s="148">
        <f t="shared" ref="BR11" si="13">BP11/(BP11+BQ11)</f>
        <v>0.64634146341463417</v>
      </c>
    </row>
    <row r="12" spans="1:70" ht="9.9499999999999993"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28</v>
      </c>
      <c r="BP12" s="142"/>
      <c r="BQ12" s="138"/>
      <c r="BR12" s="148"/>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2">
        <f t="shared" ref="BP13" si="14">BO13+BO14</f>
        <v>54</v>
      </c>
      <c r="BQ13" s="138">
        <f t="shared" ref="BQ13" si="15">82-BP13</f>
        <v>28</v>
      </c>
      <c r="BR13" s="148">
        <f t="shared" ref="BR13" si="16">BP13/(BP13+BQ13)</f>
        <v>0.65853658536585369</v>
      </c>
    </row>
    <row r="14" spans="1:70" ht="9.9499999999999993"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42"/>
      <c r="BQ14" s="138"/>
      <c r="BR14" s="148"/>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42">
        <f t="shared" ref="BP15" si="17">BO15+BO16</f>
        <v>51</v>
      </c>
      <c r="BQ15" s="138">
        <f t="shared" ref="BQ15" si="18">82-BP15</f>
        <v>31</v>
      </c>
      <c r="BR15" s="148">
        <f t="shared" ref="BR15" si="19">BP15/(BP15+BQ15)</f>
        <v>0.62195121951219512</v>
      </c>
    </row>
    <row r="16" spans="1:70" ht="9.9499999999999993"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42"/>
      <c r="BQ16" s="138"/>
      <c r="BR16" s="148"/>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42">
        <f t="shared" ref="BP17" si="20">BO17+BO18</f>
        <v>52</v>
      </c>
      <c r="BQ17" s="138">
        <f t="shared" ref="BQ17" si="21">82-BP17</f>
        <v>30</v>
      </c>
      <c r="BR17" s="148">
        <f t="shared" ref="BR17" si="22">BP17/(BP17+BQ17)</f>
        <v>0.63414634146341464</v>
      </c>
    </row>
    <row r="18" spans="1:70" ht="9.9499999999999993"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2"/>
      <c r="BQ18" s="138"/>
      <c r="BR18" s="148"/>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42">
        <f t="shared" ref="BP19" si="23">BO19+BO20</f>
        <v>52</v>
      </c>
      <c r="BQ19" s="138">
        <f t="shared" ref="BQ19" si="24">82-BP19</f>
        <v>30</v>
      </c>
      <c r="BR19" s="148">
        <f t="shared" ref="BR19" si="25">BP19/(BP19+BQ19)</f>
        <v>0.63414634146341464</v>
      </c>
    </row>
    <row r="20" spans="1:70" ht="9.9499999999999993"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42"/>
      <c r="BQ20" s="138"/>
      <c r="BR20" s="148"/>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42">
        <f t="shared" ref="BP21" si="26">BO21+BO22</f>
        <v>53</v>
      </c>
      <c r="BQ21" s="138">
        <f t="shared" ref="BQ21" si="27">82-BP21</f>
        <v>29</v>
      </c>
      <c r="BR21" s="148">
        <f t="shared" ref="BR21" si="28">BP21/(BP21+BQ21)</f>
        <v>0.64634146341463417</v>
      </c>
    </row>
    <row r="22" spans="1:70" ht="9.9499999999999993"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27</v>
      </c>
      <c r="BP22" s="142"/>
      <c r="BQ22" s="138"/>
      <c r="BR22" s="148"/>
    </row>
    <row r="23" spans="1:70" ht="9.9499999999999993"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42">
        <f t="shared" ref="BP23" si="29">BO23+BO24</f>
        <v>51</v>
      </c>
      <c r="BQ23" s="138">
        <f t="shared" ref="BQ23" si="30">82-BP23</f>
        <v>31</v>
      </c>
      <c r="BR23" s="148">
        <f t="shared" ref="BR23" si="31">BP23/(BP23+BQ23)</f>
        <v>0.62195121951219512</v>
      </c>
    </row>
    <row r="24" spans="1:70" ht="9.9499999999999993"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27</v>
      </c>
      <c r="BP24" s="142"/>
      <c r="BQ24" s="138"/>
      <c r="BR24" s="148"/>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29</v>
      </c>
      <c r="BP25" s="142">
        <f t="shared" ref="BP25" si="32">BO25+BO26</f>
        <v>53</v>
      </c>
      <c r="BQ25" s="138">
        <f t="shared" ref="BQ25" si="33">82-BP25</f>
        <v>29</v>
      </c>
      <c r="BR25" s="148">
        <f t="shared" ref="BR25" si="34">BP25/(BP25+BQ25)</f>
        <v>0.64634146341463417</v>
      </c>
    </row>
    <row r="26" spans="1:70" ht="9.9499999999999993"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42"/>
      <c r="BQ26" s="138"/>
      <c r="BR26" s="148"/>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42">
        <f t="shared" ref="BP27" si="35">BO27+BO28</f>
        <v>51</v>
      </c>
      <c r="BQ27" s="138">
        <f t="shared" ref="BQ27" si="36">82-BP27</f>
        <v>31</v>
      </c>
      <c r="BR27" s="148">
        <f t="shared" ref="BR27" si="37">BP27/(BP27+BQ27)</f>
        <v>0.62195121951219512</v>
      </c>
    </row>
    <row r="28" spans="1:70" ht="9.9499999999999993"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24</v>
      </c>
      <c r="BP28" s="142"/>
      <c r="BQ28" s="138"/>
      <c r="BR28" s="148"/>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27</v>
      </c>
      <c r="BP29" s="142">
        <f t="shared" ref="BP29" si="38">BO29+BO30</f>
        <v>52</v>
      </c>
      <c r="BQ29" s="138">
        <f t="shared" ref="BQ29" si="39">82-BP29</f>
        <v>30</v>
      </c>
      <c r="BR29" s="148">
        <f t="shared" ref="BR29" si="40">BP29/(BP29+BQ29)</f>
        <v>0.63414634146341464</v>
      </c>
    </row>
    <row r="30" spans="1:70" ht="9.9499999999999993"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42"/>
      <c r="BQ30" s="138"/>
      <c r="BR30" s="148"/>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42">
        <f t="shared" ref="BP31" si="41">BO31+BO32</f>
        <v>51</v>
      </c>
      <c r="BQ31" s="138">
        <f t="shared" ref="BQ31" si="42">82-BP31</f>
        <v>31</v>
      </c>
      <c r="BR31" s="148">
        <f t="shared" ref="BR31" si="43">BP31/(BP31+BQ31)</f>
        <v>0.62195121951219512</v>
      </c>
    </row>
    <row r="32" spans="1:70" ht="9.9499999999999993"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25</v>
      </c>
      <c r="BP32" s="142"/>
      <c r="BQ32" s="138"/>
      <c r="BR32" s="148"/>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25</v>
      </c>
      <c r="BP33" s="142">
        <f t="shared" ref="BP33" si="44">BO33+BO34</f>
        <v>53</v>
      </c>
      <c r="BQ33" s="138">
        <f t="shared" ref="BQ33" si="45">82-BP33</f>
        <v>29</v>
      </c>
      <c r="BR33" s="148">
        <f t="shared" ref="BR33" si="46">BP33/(BP33+BQ33)</f>
        <v>0.64634146341463417</v>
      </c>
    </row>
    <row r="34" spans="1:70" ht="9.9499999999999993"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42"/>
      <c r="BQ34" s="138"/>
      <c r="BR34" s="148"/>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42">
        <f t="shared" ref="BP35" si="47">BO35+BO36</f>
        <v>52</v>
      </c>
      <c r="BQ35" s="138">
        <f t="shared" ref="BQ35" si="48">82-BP35</f>
        <v>30</v>
      </c>
      <c r="BR35" s="148">
        <f t="shared" ref="BR35" si="49">BP35/(BP35+BQ35)</f>
        <v>0.63414634146341464</v>
      </c>
    </row>
    <row r="36" spans="1:70" ht="9.9499999999999993"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26</v>
      </c>
      <c r="BP36" s="142"/>
      <c r="BQ36" s="138"/>
      <c r="BR36" s="148"/>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27</v>
      </c>
      <c r="BP37" s="142">
        <f t="shared" ref="BP37" si="50">BO37+BO38</f>
        <v>52</v>
      </c>
      <c r="BQ37" s="138">
        <f t="shared" ref="BQ37" si="51">82-BP37</f>
        <v>30</v>
      </c>
      <c r="BR37" s="148">
        <f t="shared" ref="BR37" si="52">BP37/(BP37+BQ37)</f>
        <v>0.63414634146341464</v>
      </c>
    </row>
    <row r="38" spans="1:70" ht="9.9499999999999993"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42"/>
      <c r="BQ38" s="138"/>
      <c r="BR38" s="148"/>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42">
        <f t="shared" ref="BP39" si="53">BO39+BO40</f>
        <v>53</v>
      </c>
      <c r="BQ39" s="138">
        <f t="shared" ref="BQ39" si="54">82-BP39</f>
        <v>29</v>
      </c>
      <c r="BR39" s="148">
        <f t="shared" ref="BR39" si="55">BP39/(BP39+BQ39)</f>
        <v>0.64634146341463417</v>
      </c>
    </row>
    <row r="40" spans="1:70" ht="9.9499999999999993"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42"/>
      <c r="BQ40" s="138"/>
      <c r="BR40" s="148"/>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26</v>
      </c>
      <c r="BP41" s="142">
        <f t="shared" ref="BP41" si="56">BO41+BO42</f>
        <v>51</v>
      </c>
      <c r="BQ41" s="138">
        <f t="shared" ref="BQ41" si="57">82-BP41</f>
        <v>31</v>
      </c>
      <c r="BR41" s="148">
        <f t="shared" ref="BR41" si="58">BP41/(BP41+BQ41)</f>
        <v>0.62195121951219512</v>
      </c>
    </row>
    <row r="42" spans="1:70" ht="9.9499999999999993"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42"/>
      <c r="BQ42" s="138"/>
      <c r="BR42" s="148"/>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42">
        <f t="shared" ref="BP43" si="59">BO43+BO44</f>
        <v>51</v>
      </c>
      <c r="BQ43" s="138">
        <f t="shared" ref="BQ43" si="60">82-BP43</f>
        <v>31</v>
      </c>
      <c r="BR43" s="148">
        <f t="shared" ref="BR43" si="61">BP43/(BP43+BQ43)</f>
        <v>0.62195121951219512</v>
      </c>
    </row>
    <row r="44" spans="1:70" ht="9.9499999999999993"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42"/>
      <c r="BQ44" s="138"/>
      <c r="BR44" s="148"/>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28</v>
      </c>
      <c r="BP45" s="142">
        <f t="shared" ref="BP45" si="62">BO45+BO46</f>
        <v>53</v>
      </c>
      <c r="BQ45" s="138">
        <f t="shared" ref="BQ45" si="63">82-BP45</f>
        <v>29</v>
      </c>
      <c r="BR45" s="148">
        <f t="shared" ref="BR45" si="64">BP45/(BP45+BQ45)</f>
        <v>0.64634146341463417</v>
      </c>
    </row>
    <row r="46" spans="1:70" ht="9.9499999999999993"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42"/>
      <c r="BQ46" s="138"/>
      <c r="BR46" s="148"/>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42">
        <f t="shared" ref="BP47" si="65">BO47+BO48</f>
        <v>54</v>
      </c>
      <c r="BQ47" s="138">
        <f t="shared" ref="BQ47" si="66">82-BP47</f>
        <v>28</v>
      </c>
      <c r="BR47" s="148">
        <f t="shared" ref="BR47" si="67">BP47/(BP47+BQ47)</f>
        <v>0.65853658536585369</v>
      </c>
    </row>
    <row r="48" spans="1:70" ht="9.9499999999999993"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26</v>
      </c>
      <c r="BP48" s="142"/>
      <c r="BQ48" s="138"/>
      <c r="BR48" s="148"/>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42">
        <f t="shared" ref="BP49" si="68">BO49+BO50</f>
        <v>51</v>
      </c>
      <c r="BQ49" s="138">
        <f t="shared" ref="BQ49" si="69">82-BP49</f>
        <v>31</v>
      </c>
      <c r="BR49" s="148">
        <f t="shared" ref="BR49" si="70">BP49/(BP49+BQ49)</f>
        <v>0.62195121951219512</v>
      </c>
    </row>
    <row r="50" spans="1:70" ht="9.9499999999999993"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42"/>
      <c r="BQ50" s="138"/>
      <c r="BR50" s="148"/>
    </row>
    <row r="51" spans="1:70" ht="9.9499999999999993"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42">
        <f t="shared" ref="BP51" si="71">BO51+BO52</f>
        <v>54</v>
      </c>
      <c r="BQ51" s="138">
        <f t="shared" ref="BQ51" si="72">82-BP51</f>
        <v>28</v>
      </c>
      <c r="BR51" s="148">
        <f t="shared" ref="BR51" si="73">BP51/(BP51+BQ51)</f>
        <v>0.65853658536585369</v>
      </c>
    </row>
    <row r="52" spans="1:70" ht="9.9499999999999993"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28</v>
      </c>
      <c r="BP52" s="142"/>
      <c r="BQ52" s="138"/>
      <c r="BR52" s="148"/>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42">
        <f t="shared" ref="BP53" si="74">BO53+BO54</f>
        <v>51</v>
      </c>
      <c r="BQ53" s="138">
        <f t="shared" ref="BQ53" si="75">82-BP53</f>
        <v>31</v>
      </c>
      <c r="BR53" s="148">
        <f t="shared" ref="BR53" si="76">BP53/(BP53+BQ53)</f>
        <v>0.62195121951219512</v>
      </c>
    </row>
    <row r="54" spans="1:70" ht="9.9499999999999993"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26</v>
      </c>
      <c r="BP54" s="142"/>
      <c r="BQ54" s="138"/>
      <c r="BR54" s="148"/>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24</v>
      </c>
      <c r="BP55" s="142">
        <f t="shared" ref="BP55" si="77">BO55+BO56</f>
        <v>52</v>
      </c>
      <c r="BQ55" s="138">
        <f t="shared" ref="BQ55" si="78">82-BP55</f>
        <v>30</v>
      </c>
      <c r="BR55" s="148">
        <f t="shared" ref="BR55" si="79">BP55/(BP55+BQ55)</f>
        <v>0.63414634146341464</v>
      </c>
    </row>
    <row r="56" spans="1:70" ht="9.9499999999999993"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42"/>
      <c r="BQ56" s="138"/>
      <c r="BR56" s="148"/>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42">
        <f t="shared" ref="BP57" si="80">BO57+BO58</f>
        <v>53</v>
      </c>
      <c r="BQ57" s="138">
        <f t="shared" ref="BQ57" si="81">82-BP57</f>
        <v>29</v>
      </c>
      <c r="BR57" s="148">
        <f t="shared" ref="BR57" si="82">BP57/(BP57+BQ57)</f>
        <v>0.64634146341463417</v>
      </c>
    </row>
    <row r="58" spans="1:70" ht="9.9499999999999993"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26</v>
      </c>
      <c r="BP58" s="142"/>
      <c r="BQ58" s="138"/>
      <c r="BR58" s="148"/>
    </row>
    <row r="59" spans="1:70" ht="9.9499999999999993" customHeight="1" x14ac:dyDescent="0.25">
      <c r="A59" s="143"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42">
        <f t="shared" ref="BP59" si="83">BO59+BO60</f>
        <v>51</v>
      </c>
      <c r="BQ59" s="138">
        <f t="shared" ref="BQ59" si="84">82-BP59</f>
        <v>31</v>
      </c>
      <c r="BR59" s="148">
        <f t="shared" ref="BR59" si="85">BP59/(BP59+BQ59)</f>
        <v>0.62195121951219512</v>
      </c>
    </row>
    <row r="60" spans="1:70" ht="9.9499999999999993"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42"/>
      <c r="BQ60" s="138"/>
      <c r="BR60" s="148"/>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42">
        <f t="shared" ref="BP61" si="86">BO61+BO62</f>
        <v>52</v>
      </c>
      <c r="BQ61" s="138">
        <f t="shared" ref="BQ61" si="87">82-BP61</f>
        <v>30</v>
      </c>
      <c r="BR61" s="148">
        <f t="shared" ref="BR61" si="88">BP61/(BP61+BQ61)</f>
        <v>0.63414634146341464</v>
      </c>
    </row>
    <row r="62" spans="1:70" ht="9.9499999999999993"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2"/>
      <c r="BQ62" s="138"/>
      <c r="BR62" s="148"/>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42">
        <f t="shared" ref="BP63" si="89">BO63+BO64</f>
        <v>51</v>
      </c>
      <c r="BQ63" s="138">
        <f t="shared" ref="BQ63" si="90">82-BP63</f>
        <v>31</v>
      </c>
      <c r="BR63" s="148">
        <f t="shared" ref="BR63" si="91">BP63/(BP63+BQ63)</f>
        <v>0.62195121951219512</v>
      </c>
    </row>
    <row r="64" spans="1:70" ht="9.9499999999999993"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25</v>
      </c>
      <c r="BP64" s="142"/>
      <c r="BQ64" s="138"/>
      <c r="BR64" s="148"/>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42">
        <f t="shared" ref="BP65" si="92">BO65+BO66</f>
        <v>51</v>
      </c>
      <c r="BQ65" s="138">
        <f t="shared" ref="BQ65" si="93">82-BP65</f>
        <v>31</v>
      </c>
      <c r="BR65" s="148">
        <f>BP65/(BP65+BQ65)</f>
        <v>0.62195121951219512</v>
      </c>
    </row>
    <row r="66" spans="1:70" ht="9.9499999999999993"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42"/>
      <c r="BQ66" s="138"/>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830</v>
      </c>
      <c r="BQ67" s="34">
        <f>SUM(BQ3:BQ66)/2</f>
        <v>482</v>
      </c>
    </row>
    <row r="68" spans="1:70" x14ac:dyDescent="0.25">
      <c r="BP68" s="50">
        <f>2*BP67/SUM(BP3:BQ66)</f>
        <v>0.63262195121951215</v>
      </c>
      <c r="BQ68" s="50">
        <f>2*BQ67/SUM(BP3:BQ66)</f>
        <v>0.3673780487804878</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9"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42">
        <f>BO3+BO4</f>
        <v>42</v>
      </c>
      <c r="BQ3" s="138">
        <f>82-BP3</f>
        <v>40</v>
      </c>
      <c r="BT3" s="44">
        <f>DataRegularSeason20242025!$A$3:$A$8</f>
        <v>45569</v>
      </c>
    </row>
    <row r="4" spans="1:72" s="34" customFormat="1" ht="9.9499999999999993" customHeight="1" x14ac:dyDescent="0.2">
      <c r="A4" s="139"/>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42"/>
      <c r="BQ4" s="138"/>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42">
        <f t="shared" ref="BP5" si="1">BO5+BO6</f>
        <v>50</v>
      </c>
      <c r="BQ5" s="138">
        <f t="shared" ref="BQ5" si="2">82-BP5</f>
        <v>32</v>
      </c>
    </row>
    <row r="6" spans="1:72" s="34" customFormat="1" ht="9.9499999999999993" customHeight="1" x14ac:dyDescent="0.2">
      <c r="A6" s="139"/>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25</v>
      </c>
      <c r="BP6" s="142"/>
      <c r="BQ6" s="138"/>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42">
        <f t="shared" ref="BP7" si="3">BO7+BO8</f>
        <v>39</v>
      </c>
      <c r="BQ7" s="138">
        <f t="shared" ref="BQ7" si="4">82-BP7</f>
        <v>43</v>
      </c>
    </row>
    <row r="8" spans="1:72" s="34" customFormat="1" ht="9.9499999999999993" customHeight="1" x14ac:dyDescent="0.2">
      <c r="A8" s="139"/>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20</v>
      </c>
      <c r="BP8" s="142"/>
      <c r="BQ8" s="138"/>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42">
        <f t="shared" ref="BP9" si="5">BO9+BO10</f>
        <v>46</v>
      </c>
      <c r="BQ9" s="138">
        <f t="shared" ref="BQ9" si="6">82-BP9</f>
        <v>36</v>
      </c>
    </row>
    <row r="10" spans="1:72" s="34" customFormat="1" ht="9.9499999999999993" customHeight="1" x14ac:dyDescent="0.2">
      <c r="A10" s="139"/>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24</v>
      </c>
      <c r="BP10" s="142"/>
      <c r="BQ10" s="138"/>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23</v>
      </c>
      <c r="BP11" s="142">
        <f t="shared" ref="BP11" si="7">BO11+BO12</f>
        <v>43</v>
      </c>
      <c r="BQ11" s="138">
        <f t="shared" ref="BQ11" si="8">82-BP11</f>
        <v>39</v>
      </c>
    </row>
    <row r="12" spans="1:72" s="34" customFormat="1" ht="9.9499999999999993" customHeight="1" x14ac:dyDescent="0.2">
      <c r="A12" s="139"/>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42"/>
      <c r="BQ12" s="138"/>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42">
        <f t="shared" ref="BP13" si="9">BO13+BO14</f>
        <v>49</v>
      </c>
      <c r="BQ13" s="138">
        <f t="shared" ref="BQ13" si="10">82-BP13</f>
        <v>33</v>
      </c>
    </row>
    <row r="14" spans="1:72" s="34" customFormat="1" ht="9.9499999999999993" customHeight="1" x14ac:dyDescent="0.2">
      <c r="A14" s="139"/>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26</v>
      </c>
      <c r="BP14" s="142"/>
      <c r="BQ14" s="138"/>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42">
        <f t="shared" ref="BP15" si="11">BO15+BO16</f>
        <v>46</v>
      </c>
      <c r="BQ15" s="138">
        <f t="shared" ref="BQ15" si="12">82-BP15</f>
        <v>36</v>
      </c>
    </row>
    <row r="16" spans="1:72" s="34" customFormat="1" ht="9.9499999999999993" customHeight="1" x14ac:dyDescent="0.2">
      <c r="A16" s="139"/>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42"/>
      <c r="BQ16" s="138"/>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42">
        <f t="shared" ref="BP17" si="13">BO17+BO18</f>
        <v>47</v>
      </c>
      <c r="BQ17" s="138">
        <f t="shared" ref="BQ17" si="14">82-BP17</f>
        <v>35</v>
      </c>
    </row>
    <row r="18" spans="1:69" s="34" customFormat="1" ht="9.9499999999999993" customHeight="1" x14ac:dyDescent="0.2">
      <c r="A18" s="139"/>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24</v>
      </c>
      <c r="BP18" s="142"/>
      <c r="BQ18" s="138"/>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42">
        <f t="shared" ref="BP19" si="15">BO19+BO20</f>
        <v>40</v>
      </c>
      <c r="BQ19" s="138">
        <f t="shared" ref="BQ19" si="16">82-BP19</f>
        <v>42</v>
      </c>
    </row>
    <row r="20" spans="1:69" s="34" customFormat="1" ht="9.9499999999999993" customHeight="1" x14ac:dyDescent="0.2">
      <c r="A20" s="139"/>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21</v>
      </c>
      <c r="BP20" s="142"/>
      <c r="BQ20" s="138"/>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20</v>
      </c>
      <c r="BP21" s="142">
        <f t="shared" ref="BP21" si="17">BO21+BO22</f>
        <v>42</v>
      </c>
      <c r="BQ21" s="138">
        <f t="shared" ref="BQ21" si="18">82-BP21</f>
        <v>40</v>
      </c>
    </row>
    <row r="22" spans="1:69" s="34" customFormat="1" ht="9.9499999999999993" customHeight="1" x14ac:dyDescent="0.2">
      <c r="A22" s="139"/>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42"/>
      <c r="BQ22" s="138"/>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42">
        <f t="shared" ref="BP23" si="19">BO23+BO24</f>
        <v>48</v>
      </c>
      <c r="BQ23" s="138">
        <f t="shared" ref="BQ23" si="20">82-BP23</f>
        <v>34</v>
      </c>
    </row>
    <row r="24" spans="1:69" s="34" customFormat="1" ht="9.9499999999999993" customHeight="1" x14ac:dyDescent="0.2">
      <c r="A24" s="139"/>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26</v>
      </c>
      <c r="BP24" s="142"/>
      <c r="BQ24" s="138"/>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42">
        <f t="shared" ref="BP25" si="21">BO25+BO26</f>
        <v>51</v>
      </c>
      <c r="BQ25" s="138">
        <f t="shared" ref="BQ25" si="22">82-BP25</f>
        <v>31</v>
      </c>
    </row>
    <row r="26" spans="1:69" s="34" customFormat="1" ht="9.9499999999999993" customHeight="1" x14ac:dyDescent="0.2">
      <c r="A26" s="139"/>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25</v>
      </c>
      <c r="BP26" s="142"/>
      <c r="BQ26" s="138"/>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25</v>
      </c>
      <c r="BP27" s="142">
        <f t="shared" ref="BP27" si="23">BO27+BO28</f>
        <v>43</v>
      </c>
      <c r="BQ27" s="138">
        <f t="shared" ref="BQ27" si="24">82-BP27</f>
        <v>39</v>
      </c>
    </row>
    <row r="28" spans="1:69" s="34" customFormat="1" ht="9.9499999999999993" customHeight="1" x14ac:dyDescent="0.2">
      <c r="A28" s="139"/>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42"/>
      <c r="BQ28" s="138"/>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26</v>
      </c>
      <c r="BP29" s="142">
        <f t="shared" ref="BP29" si="25">BO29+BO30</f>
        <v>46</v>
      </c>
      <c r="BQ29" s="138">
        <f t="shared" ref="BQ29" si="26">82-BP29</f>
        <v>36</v>
      </c>
    </row>
    <row r="30" spans="1:69" s="34" customFormat="1" ht="9.9499999999999993" customHeight="1" x14ac:dyDescent="0.2">
      <c r="A30" s="139"/>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42"/>
      <c r="BQ30" s="138"/>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2">
        <f t="shared" ref="BP31" si="27">BO31+BO32</f>
        <v>18</v>
      </c>
      <c r="BQ31" s="138">
        <f t="shared" ref="BQ31" si="28">82-BP31</f>
        <v>64</v>
      </c>
    </row>
    <row r="32" spans="1:69" s="34" customFormat="1" ht="9.9499999999999993" customHeight="1" x14ac:dyDescent="0.2">
      <c r="A32" s="139"/>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2"/>
      <c r="BQ32" s="138"/>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42">
        <f t="shared" ref="BP33" si="29">BO33+BO34</f>
        <v>44</v>
      </c>
      <c r="BQ33" s="138">
        <f t="shared" ref="BQ33" si="30">82-BP33</f>
        <v>38</v>
      </c>
    </row>
    <row r="34" spans="1:69" s="34" customFormat="1" ht="9.9499999999999993" customHeight="1" x14ac:dyDescent="0.2">
      <c r="A34" s="139"/>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42"/>
      <c r="BQ34" s="138"/>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42">
        <f t="shared" ref="BP35" si="31">BO35+BO36</f>
        <v>46</v>
      </c>
      <c r="BQ35" s="138">
        <f t="shared" ref="BQ35" si="32">82-BP35</f>
        <v>36</v>
      </c>
    </row>
    <row r="36" spans="1:69" s="34" customFormat="1" ht="9.9499999999999993" customHeight="1" x14ac:dyDescent="0.2">
      <c r="A36" s="139"/>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21</v>
      </c>
      <c r="BP36" s="142"/>
      <c r="BQ36" s="138"/>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19</v>
      </c>
      <c r="BP37" s="142">
        <f t="shared" ref="BP37" si="33">BO37+BO38</f>
        <v>40</v>
      </c>
      <c r="BQ37" s="138">
        <f t="shared" ref="BQ37" si="34">82-BP37</f>
        <v>42</v>
      </c>
    </row>
    <row r="38" spans="1:69" s="34" customFormat="1" ht="9.9499999999999993" customHeight="1" x14ac:dyDescent="0.2">
      <c r="A38" s="139"/>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42"/>
      <c r="BQ38" s="138"/>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42">
        <f t="shared" ref="BP39" si="35">BO39+BO40</f>
        <v>42</v>
      </c>
      <c r="BQ39" s="138">
        <f t="shared" ref="BQ39" si="36">82-BP39</f>
        <v>40</v>
      </c>
    </row>
    <row r="40" spans="1:69" s="34" customFormat="1" ht="9.9499999999999993" customHeight="1" x14ac:dyDescent="0.2">
      <c r="A40" s="139"/>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42"/>
      <c r="BQ40" s="138"/>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42">
        <f t="shared" ref="BP41" si="37">BO41+BO42</f>
        <v>15</v>
      </c>
      <c r="BQ41" s="138">
        <f t="shared" ref="BQ41" si="38">82-BP41</f>
        <v>67</v>
      </c>
    </row>
    <row r="42" spans="1:69" s="34" customFormat="1" ht="9.9499999999999993" customHeight="1" x14ac:dyDescent="0.2">
      <c r="A42" s="139"/>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2"/>
      <c r="BQ42" s="138"/>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25</v>
      </c>
      <c r="BP43" s="142">
        <f t="shared" ref="BP43" si="39">BO43+BO44</f>
        <v>47</v>
      </c>
      <c r="BQ43" s="138">
        <f t="shared" ref="BQ43" si="40">82-BP43</f>
        <v>35</v>
      </c>
    </row>
    <row r="44" spans="1:69" s="34" customFormat="1" ht="9.9499999999999993" customHeight="1" x14ac:dyDescent="0.2">
      <c r="A44" s="139"/>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42"/>
      <c r="BQ44" s="138"/>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42">
        <f t="shared" ref="BP45" si="41">BO45+BO46</f>
        <v>49</v>
      </c>
      <c r="BQ45" s="138">
        <f t="shared" ref="BQ45" si="42">82-BP45</f>
        <v>33</v>
      </c>
    </row>
    <row r="46" spans="1:69" s="34" customFormat="1" ht="9.9499999999999993" customHeight="1" x14ac:dyDescent="0.2">
      <c r="A46" s="139"/>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24</v>
      </c>
      <c r="BP46" s="142"/>
      <c r="BQ46" s="138"/>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42">
        <f t="shared" ref="BP47" si="43">BO47+BO48</f>
        <v>44</v>
      </c>
      <c r="BQ47" s="138">
        <f t="shared" ref="BQ47" si="44">82-BP47</f>
        <v>38</v>
      </c>
    </row>
    <row r="48" spans="1:69" s="34" customFormat="1" ht="9.9499999999999993" customHeight="1" x14ac:dyDescent="0.2">
      <c r="A48" s="139"/>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23</v>
      </c>
      <c r="BP48" s="142"/>
      <c r="BQ48" s="138"/>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2">
        <f t="shared" ref="BP49" si="45">BO49+BO50</f>
        <v>45</v>
      </c>
      <c r="BQ49" s="138">
        <f t="shared" ref="BQ49" si="46">82-BP49</f>
        <v>37</v>
      </c>
    </row>
    <row r="50" spans="1:69" s="34" customFormat="1" ht="9.9499999999999993" customHeight="1" x14ac:dyDescent="0.2">
      <c r="A50" s="139"/>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42"/>
      <c r="BQ50" s="138"/>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23</v>
      </c>
      <c r="BP51" s="142">
        <f t="shared" ref="BP51" si="47">BO51+BO52</f>
        <v>44</v>
      </c>
      <c r="BQ51" s="138">
        <f t="shared" ref="BQ51" si="48">82-BP51</f>
        <v>38</v>
      </c>
    </row>
    <row r="52" spans="1:69" s="34" customFormat="1" ht="9.9499999999999993" customHeight="1" x14ac:dyDescent="0.2">
      <c r="A52" s="139"/>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42"/>
      <c r="BQ52" s="138"/>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42">
        <f t="shared" ref="BP53" si="49">BO53+BO54</f>
        <v>45</v>
      </c>
      <c r="BQ53" s="138">
        <f t="shared" ref="BQ53" si="50">82-BP53</f>
        <v>37</v>
      </c>
    </row>
    <row r="54" spans="1:69" s="34" customFormat="1" ht="9.9499999999999993" customHeight="1" x14ac:dyDescent="0.2">
      <c r="A54" s="139"/>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2"/>
      <c r="BQ54" s="138"/>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42">
        <f t="shared" ref="BP55" si="51">BO55+BO56</f>
        <v>43</v>
      </c>
      <c r="BQ55" s="138">
        <f t="shared" ref="BQ55" si="52">82-BP55</f>
        <v>39</v>
      </c>
    </row>
    <row r="56" spans="1:69" s="34" customFormat="1" ht="9.9499999999999993" customHeight="1" x14ac:dyDescent="0.2">
      <c r="A56" s="139"/>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42"/>
      <c r="BQ56" s="138"/>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42">
        <f t="shared" ref="BP57" si="53">BO57+BO58</f>
        <v>43</v>
      </c>
      <c r="BQ57" s="138">
        <f t="shared" ref="BQ57" si="54">82-BP57</f>
        <v>39</v>
      </c>
    </row>
    <row r="58" spans="1:69" s="34" customFormat="1" ht="9.9499999999999993" customHeight="1" x14ac:dyDescent="0.2">
      <c r="A58" s="139"/>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20</v>
      </c>
      <c r="BP58" s="142"/>
      <c r="BQ58" s="138"/>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42">
        <f t="shared" ref="BP59" si="55">BO59+BO60</f>
        <v>47</v>
      </c>
      <c r="BQ59" s="138">
        <f t="shared" ref="BQ59" si="56">82-BP59</f>
        <v>35</v>
      </c>
    </row>
    <row r="60" spans="1:69" s="34" customFormat="1" ht="9.9499999999999993" customHeight="1" x14ac:dyDescent="0.2">
      <c r="A60" s="139"/>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42"/>
      <c r="BQ60" s="138"/>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42">
        <f t="shared" ref="BP61" si="57">BO61+BO62</f>
        <v>44</v>
      </c>
      <c r="BQ61" s="138">
        <f t="shared" ref="BQ61" si="58">82-BP61</f>
        <v>38</v>
      </c>
    </row>
    <row r="62" spans="1:69" s="34" customFormat="1" ht="9.9499999999999993" customHeight="1" x14ac:dyDescent="0.2">
      <c r="A62" s="139"/>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2"/>
      <c r="BQ62" s="138"/>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22</v>
      </c>
      <c r="BP63" s="142">
        <f t="shared" ref="BP63" si="59">BO63+BO64</f>
        <v>50</v>
      </c>
      <c r="BQ63" s="138">
        <f t="shared" ref="BQ63" si="60">82-BP63</f>
        <v>32</v>
      </c>
    </row>
    <row r="64" spans="1:69" s="34" customFormat="1" ht="9.9499999999999993" customHeight="1" x14ac:dyDescent="0.2">
      <c r="A64" s="139"/>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42"/>
      <c r="BQ64" s="138"/>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42">
        <f t="shared" ref="BP65" si="61">BO65+BO66</f>
        <v>42</v>
      </c>
      <c r="BQ65" s="138">
        <f t="shared" ref="BQ65" si="62">82-BP65</f>
        <v>40</v>
      </c>
    </row>
    <row r="66" spans="1:69" s="34" customFormat="1" ht="9.9499999999999993" customHeight="1" x14ac:dyDescent="0.2">
      <c r="A66" s="139"/>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42"/>
      <c r="BQ66" s="13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690</v>
      </c>
      <c r="BQ67" s="33">
        <f>SUM(BQ3:BQ66)/2</f>
        <v>622</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Q1" activePane="topRight" state="frozen"/>
      <selection pane="topRight" activeCell="CB14" sqref="CB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42</v>
      </c>
      <c r="E2" s="15">
        <f>Table3[[#This Row],[Watched]]/Table3[[#This Row],[GP]]</f>
        <v>0.82352941176470584</v>
      </c>
      <c r="F2">
        <f>COUNTIFS(DataRegularSeason20242025!$N$3:$N$1315,1,DataRegularSeason20242025!$D$3:$D$1315,$A2)</f>
        <v>27</v>
      </c>
      <c r="G2">
        <f>41-Table3[[#This Row],[GP_A]]</f>
        <v>14</v>
      </c>
      <c r="H2">
        <f>COUNTIFS(DataRegularSeason20242025!$E$3:$E$1315,$A2,DataRegularSeason20242025!$N$3:$N$1315,1)</f>
        <v>24</v>
      </c>
      <c r="I2">
        <f>41-Table3[[#This Row],[GP_H]]</f>
        <v>17</v>
      </c>
      <c r="J2">
        <f t="shared" ref="J2:J33" si="0">F2+H2</f>
        <v>51</v>
      </c>
      <c r="K2">
        <f>82-Table3[[#This Row],[GP]]</f>
        <v>31</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34</v>
      </c>
      <c r="AC2">
        <f>Table3[[#This Row],[L_A]]+Table3[[#This Row],[L_H]]</f>
        <v>17</v>
      </c>
      <c r="AD2">
        <f>Table3[[#This Row],[RW_A]]+Table3[[#This Row],[RW_H]]</f>
        <v>29</v>
      </c>
      <c r="AE2">
        <f>Table3[[#This Row],[RL_A]]+Table3[[#This Row],[RL_H]]</f>
        <v>11</v>
      </c>
      <c r="AF2">
        <f>Table3[[#This Row],[OTW_A]]+Table3[[#This Row],[OTW_H]]</f>
        <v>5</v>
      </c>
      <c r="AG2">
        <f>Table3[[#This Row],[OTL_A]]+Table3[[#This Row],[OTL_H]]</f>
        <v>4</v>
      </c>
      <c r="AH2">
        <f>Table3[[#This Row],[SOW_A]]+Table3[[#This Row],[SOW_H]]</f>
        <v>0</v>
      </c>
      <c r="AI2">
        <f>Table3[[#This Row],[SOL_A]]+Table3[[#This Row],[SOL_H]]</f>
        <v>2</v>
      </c>
      <c r="AJ2" s="20" t="str">
        <f>_xlfn.CONCAT(TEXT(Table3[[#This Row],[OTW]]+Table3[[#This Row],[SOW]], "0"), "-", TEXT(Table3[[#This Row],[OTL]]+Table3[[#This Row],[SOL]],"0"))</f>
        <v>5-6</v>
      </c>
      <c r="AK2">
        <f>(2*(Table3[[#This Row],[W_A]]+Table3[[#This Row],[W_H]]))+Table3[[#This Row],[OTL_A]]+Table3[[#This Row],[SOL_A]]+Table3[[#This Row],[OTL_H]]+Table3[[#This Row],[SOL_H]]</f>
        <v>74</v>
      </c>
      <c r="AL2">
        <f>(3*(Table3[[#This Row],[RW_A]]+Table3[[#This Row],[RW_H]]))+(2*(Table3[[#This Row],[OTW_A]]+Table3[[#This Row],[SOW_A]]+Table3[[#This Row],[OTW_H]]+Table3[[#This Row],[SOW_H]]))+Table3[[#This Row],[OTL_A]]+Table3[[#This Row],[SOL_A]]+Table3[[#This Row],[OTL_H]]+Table3[[#This Row],[SOL_H]]</f>
        <v>103</v>
      </c>
      <c r="AM2" s="15">
        <f>Table3[[#This Row],[PTS]]/(2*Table3[[#This Row],[GP]])</f>
        <v>0.72549019607843135</v>
      </c>
      <c r="AN2" s="15">
        <f>Table3[[#This Row],[PTS2]]/(3*Table3[[#This Row],[GP]])</f>
        <v>0.67320261437908502</v>
      </c>
      <c r="AO2">
        <f>(2*Table3[[#This Row],[GR]])+Table3[[#This Row],[PTS]]</f>
        <v>136</v>
      </c>
      <c r="AP2">
        <f>(3*Table3[[#This Row],[GR]])+Table3[[#This Row],[PTS2]]</f>
        <v>196</v>
      </c>
      <c r="AQ2">
        <f>Table3[[#This Row],[PTS]]+(2 * Table3[[#This Row],[GR]] * Table3[[#This Row],[PTS%]])</f>
        <v>118.98039215686273</v>
      </c>
      <c r="AR2">
        <f>Table3[[#This Row],[PTS2]]+(3 * Table3[[#This Row],[GR]] * Table3[[#This Row],[PTS%2]])</f>
        <v>165.60784313725492</v>
      </c>
      <c r="AS2" s="20" t="str">
        <f>_xlfn.CONCAT(TEXT(Table3[[#This Row],[W]], "0"), "-", TEXT(Table3[[#This Row],[RL]],"0"), "-", TEXT(Table3[[#This Row],[OTL]]+Table3[[#This Row],[SOL]], "0"))</f>
        <v>34-11-6</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 t="shared" ref="AW2:AW33" si="3">AU2-AV2</f>
        <v>28</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61</v>
      </c>
      <c r="BA2">
        <f t="shared" ref="BA2:BA33" si="4">AY2-AZ2</f>
        <v>24</v>
      </c>
      <c r="BB2">
        <f t="shared" ref="BB2:BB33" si="5">AU2+AY2</f>
        <v>178</v>
      </c>
      <c r="BC2">
        <f t="shared" ref="BC2:BC33" si="6">AV2+AZ2</f>
        <v>126</v>
      </c>
      <c r="BD2">
        <f t="shared" ref="BD2:BD33" si="7">BB2-BC2</f>
        <v>52</v>
      </c>
      <c r="BE2" s="17">
        <f>Table3[[#This Row],[GF]]/Table3[[#This Row],[GP]]</f>
        <v>3.4901960784313726</v>
      </c>
      <c r="BF2" s="17">
        <f>Table3[[#This Row],[GA]]/Table3[[#This Row],[GP]]</f>
        <v>2.4705882352941178</v>
      </c>
      <c r="BG2" s="17">
        <f>(Table3[[#This Row],[GF]]-Table3[[#This Row],[GA]])/Table3[[#This Row],[GP]]</f>
        <v>1.0196078431372548</v>
      </c>
      <c r="BH2" s="49" t="str">
        <f>_xlfn.CONCAT(TEXT(Table3[[#This Row],[W_H]], "0"), "-", TEXT(Table3[[#This Row],[RL_H]],"0"), "-", TEXT(Table3[[#This Row],[OTL_H]]+Table3[[#This Row],[SOL_H]], "0"))</f>
        <v>16-4-4</v>
      </c>
      <c r="BI2" s="49" t="str">
        <f>_xlfn.CONCAT(TEXT(Table3[[#This Row],[W_A]], "0"), "-", TEXT(Table3[[#This Row],[RL_A]],"0"), "-", TEXT(Table3[[#This Row],[OTL_A]]+Table3[[#This Row],[SOL_A]], "0"))</f>
        <v>18-7-2</v>
      </c>
      <c r="BJ2" s="49">
        <f>((2*(Table3[[#This Row],[W_H]]))+Table3[[#This Row],[OTL_H]]+Table3[[#This Row],[SOL_H]])/(2*Table3[[#This Row],[GP_H]])</f>
        <v>0.75</v>
      </c>
      <c r="BK2" s="49">
        <f>((2*(Table3[[#This Row],[W_A]]))+Table3[[#This Row],[OTL_A]]+Table3[[#This Row],[SOL_A]])/(2*Table3[[#This Row],[GP_A]])</f>
        <v>0.70370370370370372</v>
      </c>
      <c r="BL2" s="21">
        <f>(Table3[[#This Row],[W]]*$CG$3)+(Table3[[#This Row],[L]]*$CG$4)+(Table3[[#This Row],[GF]]*$CG$5)+(Table3[[#This Row],[GA]]*$CG$6)</f>
        <v>61.4</v>
      </c>
      <c r="BM2" s="21">
        <f>(82*(((Table3[[#This Row],[PTS%]]*$CG$3)+((1-Table3[[#This Row],[PTS%]])*$CG$4)+(Table3[[#This Row],[GF]]*$CG$5)+(Table3[[#This Row],[GA]]*$CG$6))/Table3[[#This Row],[GP]])) + (Table3[[#This Row],[W]]*$CG$3)+(Table3[[#This Row],[L]]*$CG$4)+(Table3[[#This Row],[GF]]*$CG$5)+(Table3[[#This Row],[GA]]*$CG$6)</f>
        <v>125.3038831218762</v>
      </c>
      <c r="BN2">
        <f>COUNTIFS(DataRegularSeason20242025!$D$3:$D$1315,$A2,DataRegularSeason20242025!$H$3:$H$1315, $A2)</f>
        <v>20</v>
      </c>
      <c r="BO2">
        <f>COUNTIFS(DataRegularSeason20242025!$E$3:$E$1315,$A2,DataRegularSeason20242025!$H$3:$H$1315, $A2)</f>
        <v>19</v>
      </c>
      <c r="BP2">
        <f t="shared" ref="BP2:BP33" si="8">BN2+BO2</f>
        <v>39</v>
      </c>
      <c r="BQ2">
        <f t="shared" ref="BQ2:BQ33" si="9">F2-BN2</f>
        <v>7</v>
      </c>
      <c r="BR2">
        <f t="shared" ref="BR2:BR33" si="10">H2-BO2</f>
        <v>5</v>
      </c>
      <c r="BS2">
        <f t="shared" ref="BS2:BS33" si="11">BQ2+BR2</f>
        <v>12</v>
      </c>
      <c r="BV2">
        <v>2018</v>
      </c>
      <c r="BW2" t="e">
        <f>INDEX(Table2[AwayTeam], Table3[[#This Row],[Column2]])</f>
        <v>#VALUE!</v>
      </c>
      <c r="BX2" t="e">
        <f>LARGE((Table2[[#This Row],[AwayTeam]]=Table3[[#This Row],[Teams]]), 1)</f>
        <v>#VALUE!</v>
      </c>
      <c r="CA2" t="s">
        <v>1461</v>
      </c>
      <c r="CB2">
        <f>SUM($J$2:$J$33)/2</f>
        <v>830</v>
      </c>
      <c r="CF2" t="s">
        <v>63</v>
      </c>
      <c r="CG2" s="19" t="s">
        <v>1472</v>
      </c>
      <c r="CH2">
        <f>INDEX($J$2:$J$33,MATCH("CGY",$A$2:$A$33,0),1)</f>
        <v>51</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0.94339622641509435</v>
      </c>
      <c r="F3">
        <f>COUNTIFS(DataRegularSeason20242025!$N$3:$N$1315,1,DataRegularSeason20242025!$D$3:$D$1315,$A3)</f>
        <v>25</v>
      </c>
      <c r="G3">
        <f>41-Table3[[#This Row],[GP_A]]</f>
        <v>16</v>
      </c>
      <c r="H3">
        <f>COUNTIFS(DataRegularSeason20242025!$E$3:$E$1315,$A3,DataRegularSeason20242025!$N$3:$N$1315,1)</f>
        <v>28</v>
      </c>
      <c r="I3">
        <f>41-Table3[[#This Row],[GP_H]]</f>
        <v>13</v>
      </c>
      <c r="J3">
        <f t="shared" si="0"/>
        <v>53</v>
      </c>
      <c r="K3">
        <f>82-Table3[[#This Row],[GP]]</f>
        <v>29</v>
      </c>
      <c r="L3">
        <f>COUNTIFS(DataRegularSeason20242025!$D$3:$D$1315,$A3, DataRegularSeason20242025!$L$3:$L$1315, $A3,DataRegularSeason20242025!$N$3:$N$1315,1)</f>
        <v>16</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36</v>
      </c>
      <c r="AC3">
        <f>Table3[[#This Row],[L_A]]+Table3[[#This Row],[L_H]]</f>
        <v>17</v>
      </c>
      <c r="AD3">
        <f>Table3[[#This Row],[RW_A]]+Table3[[#This Row],[RW_H]]</f>
        <v>31</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75</v>
      </c>
      <c r="AL3">
        <f>(3*(Table3[[#This Row],[RW_A]]+Table3[[#This Row],[RW_H]]))+(2*(Table3[[#This Row],[OTW_A]]+Table3[[#This Row],[SOW_A]]+Table3[[#This Row],[OTW_H]]+Table3[[#This Row],[SOW_H]]))+Table3[[#This Row],[OTL_A]]+Table3[[#This Row],[SOL_A]]+Table3[[#This Row],[OTL_H]]+Table3[[#This Row],[SOL_H]]</f>
        <v>106</v>
      </c>
      <c r="AM3" s="15">
        <f>Table3[[#This Row],[PTS]]/(2*Table3[[#This Row],[GP]])</f>
        <v>0.70754716981132071</v>
      </c>
      <c r="AN3" s="15">
        <f>Table3[[#This Row],[PTS2]]/(3*Table3[[#This Row],[GP]])</f>
        <v>0.66666666666666663</v>
      </c>
      <c r="AO3">
        <f>(2*Table3[[#This Row],[GR]])+Table3[[#This Row],[PTS]]</f>
        <v>133</v>
      </c>
      <c r="AP3">
        <f>(3*Table3[[#This Row],[GR]])+Table3[[#This Row],[PTS2]]</f>
        <v>193</v>
      </c>
      <c r="AQ3">
        <f>Table3[[#This Row],[PTS]]+(2 * Table3[[#This Row],[GR]] * Table3[[#This Row],[PTS%]])</f>
        <v>116.0377358490566</v>
      </c>
      <c r="AR3">
        <f>Table3[[#This Row],[PTS2]]+(3 * Table3[[#This Row],[GR]] * Table3[[#This Row],[PTS%2]])</f>
        <v>164</v>
      </c>
      <c r="AS3" s="20" t="str">
        <f>_xlfn.CONCAT(TEXT(Table3[[#This Row],[W]], "0"), "-", TEXT(Table3[[#This Row],[RL]],"0"), "-", TEXT(Table3[[#This Row],[OTL]]+Table3[[#This Row],[SOL]], "0"))</f>
        <v>36-14-3</v>
      </c>
      <c r="AT3">
        <f>COUNTIFS(DataRegularSeason20242025!$D$3:$D$1315,Table3[[#This Row],[Teams]],DataRegularSeason20242025!$K$3:$K$1315,0)</f>
        <v>2</v>
      </c>
      <c r="AU3">
        <f>SUMIF(DataRegularSeason20242025!$D$3:$D$1315,$A3, DataRegularSeason20242025!$J$3:$J$1315)</f>
        <v>88</v>
      </c>
      <c r="AV3">
        <f>SUMIF(DataRegularSeason20242025!$D$3:$D$1315,$A3, DataRegularSeason20242025!$K$3:$K$1315)</f>
        <v>68</v>
      </c>
      <c r="AW3">
        <f t="shared" si="3"/>
        <v>20</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 t="shared" si="4"/>
        <v>45</v>
      </c>
      <c r="BB3">
        <f t="shared" si="5"/>
        <v>192</v>
      </c>
      <c r="BC3">
        <f t="shared" si="6"/>
        <v>127</v>
      </c>
      <c r="BD3">
        <f t="shared" si="7"/>
        <v>65</v>
      </c>
      <c r="BE3" s="17">
        <f>Table3[[#This Row],[GF]]/Table3[[#This Row],[GP]]</f>
        <v>3.6226415094339623</v>
      </c>
      <c r="BF3" s="17">
        <f>Table3[[#This Row],[GA]]/Table3[[#This Row],[GP]]</f>
        <v>2.3962264150943398</v>
      </c>
      <c r="BG3" s="17">
        <f>(Table3[[#This Row],[GF]]-Table3[[#This Row],[GA]])/Table3[[#This Row],[GP]]</f>
        <v>1.2264150943396226</v>
      </c>
      <c r="BH3" s="49" t="str">
        <f>_xlfn.CONCAT(TEXT(Table3[[#This Row],[W_H]], "0"), "-", TEXT(Table3[[#This Row],[RL_H]],"0"), "-", TEXT(Table3[[#This Row],[OTL_H]]+Table3[[#This Row],[SOL_H]], "0"))</f>
        <v>20-5-3</v>
      </c>
      <c r="BI3" s="49" t="str">
        <f>_xlfn.CONCAT(TEXT(Table3[[#This Row],[W_A]], "0"), "-", TEXT(Table3[[#This Row],[RL_A]],"0"), "-", TEXT(Table3[[#This Row],[OTL_A]]+Table3[[#This Row],[SOL_A]], "0"))</f>
        <v>16-9-0</v>
      </c>
      <c r="BJ3" s="49">
        <f>((2*(Table3[[#This Row],[W_H]]))+Table3[[#This Row],[OTL_H]]+Table3[[#This Row],[SOL_H]])/(2*Table3[[#This Row],[GP_H]])</f>
        <v>0.7678571428571429</v>
      </c>
      <c r="BK3" s="49">
        <f>((2*(Table3[[#This Row],[W_A]]))+Table3[[#This Row],[OTL_A]]+Table3[[#This Row],[SOL_A]])/(2*Table3[[#This Row],[GP_A]])</f>
        <v>0.64</v>
      </c>
      <c r="BL3" s="21">
        <f>(Table3[[#This Row],[W]]*$CG$3)+(Table3[[#This Row],[L]]*$CG$4)+(Table3[[#This Row],[GF]]*$CG$5)+(Table3[[#This Row],[GA]]*$CG$6)</f>
        <v>64.599999999999994</v>
      </c>
      <c r="BM3" s="21">
        <f>(82*(((Table3[[#This Row],[PTS%]]*$CG$3)+((1-Table3[[#This Row],[PTS%]])*$CG$4)+(Table3[[#This Row],[GF]]*$CG$5)+(Table3[[#This Row],[GA]]*$CG$6))/Table3[[#This Row],[GP]])) + (Table3[[#This Row],[W]]*$CG$3)+(Table3[[#This Row],[L]]*$CG$4)+(Table3[[#This Row],[GF]]*$CG$5)+(Table3[[#This Row],[GA]]*$CG$6)</f>
        <v>129.49063723745104</v>
      </c>
      <c r="BN3">
        <f>COUNTIFS(DataRegularSeason20242025!$D$3:$D$1315,$A3,DataRegularSeason20242025!$H$3:$H$1315, $A3)</f>
        <v>21</v>
      </c>
      <c r="BO3">
        <f>COUNTIFS(DataRegularSeason20242025!$E$3:$E$1315,$A3,DataRegularSeason20242025!$H$3:$H$1315, $A3)</f>
        <v>24</v>
      </c>
      <c r="BP3">
        <f t="shared" si="8"/>
        <v>45</v>
      </c>
      <c r="BQ3">
        <f t="shared" si="9"/>
        <v>4</v>
      </c>
      <c r="BR3">
        <f t="shared" si="10"/>
        <v>4</v>
      </c>
      <c r="BS3">
        <f t="shared" si="11"/>
        <v>8</v>
      </c>
      <c r="BW3" t="str">
        <f>INDEX(Table2[AwayTeam], Table3[[#This Row],[Column2]])</f>
        <v>NJD</v>
      </c>
      <c r="BX3">
        <f>LARGE((Table2[[#This Row],[AwayTeam]]=Table3[[#This Row],[Teams]]), 1)</f>
        <v>0</v>
      </c>
      <c r="CA3" t="s">
        <v>1459</v>
      </c>
      <c r="CB3">
        <f>SUM($D$2:$D$33)/2</f>
        <v>690</v>
      </c>
      <c r="CF3" t="s">
        <v>97</v>
      </c>
      <c r="CG3" s="21">
        <v>0.5</v>
      </c>
      <c r="CH3">
        <f>INDEX($AB$2:$AB$33,MATCH("CGY",$A$2:$A$33,0),1)</f>
        <v>25</v>
      </c>
      <c r="CJ3" s="21">
        <f>CG3*CH3</f>
        <v>12.5</v>
      </c>
      <c r="CK3" s="15">
        <f>CJ3/$CJ$7</f>
        <v>0.22321428571428573</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0.94117647058823528</v>
      </c>
      <c r="F4">
        <f>COUNTIFS(DataRegularSeason20242025!$N$3:$N$1315,1,DataRegularSeason20242025!$D$3:$D$1315,$A4)</f>
        <v>23</v>
      </c>
      <c r="G4">
        <f>41-Table3[[#This Row],[GP_A]]</f>
        <v>18</v>
      </c>
      <c r="H4">
        <f>COUNTIFS(DataRegularSeason20242025!$E$3:$E$1315,$A4,DataRegularSeason20242025!$N$3:$N$1315,1)</f>
        <v>28</v>
      </c>
      <c r="I4">
        <f>41-Table3[[#This Row],[GP_H]]</f>
        <v>13</v>
      </c>
      <c r="J4">
        <f t="shared" si="0"/>
        <v>51</v>
      </c>
      <c r="K4">
        <f>82-Table3[[#This Row],[GP]]</f>
        <v>31</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 t="shared" si="1"/>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 t="shared" si="2"/>
        <v>10</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32</v>
      </c>
      <c r="AC4">
        <f>Table3[[#This Row],[L_A]]+Table3[[#This Row],[L_H]]</f>
        <v>19</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1</v>
      </c>
      <c r="AJ4" s="20" t="str">
        <f>_xlfn.CONCAT(TEXT(Table3[[#This Row],[OTW]]+Table3[[#This Row],[SOW]], "0"), "-", TEXT(Table3[[#This Row],[OTL]]+Table3[[#This Row],[SOL]],"0"))</f>
        <v>7-4</v>
      </c>
      <c r="AK4">
        <f>(2*(Table3[[#This Row],[W_A]]+Table3[[#This Row],[W_H]]))+Table3[[#This Row],[OTL_A]]+Table3[[#This Row],[SOL_A]]+Table3[[#This Row],[OTL_H]]+Table3[[#This Row],[SOL_H]]</f>
        <v>68</v>
      </c>
      <c r="AL4">
        <f>(3*(Table3[[#This Row],[RW_A]]+Table3[[#This Row],[RW_H]]))+(2*(Table3[[#This Row],[OTW_A]]+Table3[[#This Row],[SOW_A]]+Table3[[#This Row],[OTW_H]]+Table3[[#This Row],[SOW_H]]))+Table3[[#This Row],[OTL_A]]+Table3[[#This Row],[SOL_A]]+Table3[[#This Row],[OTL_H]]+Table3[[#This Row],[SOL_H]]</f>
        <v>93</v>
      </c>
      <c r="AM4" s="15">
        <f>Table3[[#This Row],[PTS]]/(2*Table3[[#This Row],[GP]])</f>
        <v>0.66666666666666663</v>
      </c>
      <c r="AN4" s="15">
        <f>Table3[[#This Row],[PTS2]]/(3*Table3[[#This Row],[GP]])</f>
        <v>0.60784313725490191</v>
      </c>
      <c r="AO4">
        <f>(2*Table3[[#This Row],[GR]])+Table3[[#This Row],[PTS]]</f>
        <v>130</v>
      </c>
      <c r="AP4">
        <f>(3*Table3[[#This Row],[GR]])+Table3[[#This Row],[PTS2]]</f>
        <v>186</v>
      </c>
      <c r="AQ4">
        <f>Table3[[#This Row],[PTS]]+(2 * Table3[[#This Row],[GR]] * Table3[[#This Row],[PTS%]])</f>
        <v>109.33333333333333</v>
      </c>
      <c r="AR4">
        <f>Table3[[#This Row],[PTS2]]+(3 * Table3[[#This Row],[GR]] * Table3[[#This Row],[PTS%2]])</f>
        <v>149.52941176470588</v>
      </c>
      <c r="AS4" s="20" t="str">
        <f>_xlfn.CONCAT(TEXT(Table3[[#This Row],[W]], "0"), "-", TEXT(Table3[[#This Row],[RL]],"0"), "-", TEXT(Table3[[#This Row],[OTL]]+Table3[[#This Row],[SOL]], "0"))</f>
        <v>32-15-4</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 t="shared" si="3"/>
        <v>17</v>
      </c>
      <c r="AX4">
        <f>COUNTIFS(DataRegularSeason20242025!$E$3:$E$1315,Table3[[#This Row],[Teams]],DataRegularSeason20242025!$J$3:$J$1315,0)</f>
        <v>2</v>
      </c>
      <c r="AY4">
        <f>SUMIF(DataRegularSeason20242025!$E$3:$E$1315,$A4,DataRegularSeason20242025!$K$3:$K$1315)</f>
        <v>88</v>
      </c>
      <c r="AZ4">
        <f>SUMIF(DataRegularSeason20242025!$E$3:$E$1315,$A4,DataRegularSeason20242025!$J$3:$J$1315)</f>
        <v>75</v>
      </c>
      <c r="BA4">
        <f t="shared" si="4"/>
        <v>13</v>
      </c>
      <c r="BB4">
        <f t="shared" si="5"/>
        <v>168</v>
      </c>
      <c r="BC4">
        <f t="shared" si="6"/>
        <v>138</v>
      </c>
      <c r="BD4">
        <f t="shared" si="7"/>
        <v>30</v>
      </c>
      <c r="BE4" s="17">
        <f>Table3[[#This Row],[GF]]/Table3[[#This Row],[GP]]</f>
        <v>3.2941176470588234</v>
      </c>
      <c r="BF4" s="17">
        <f>Table3[[#This Row],[GA]]/Table3[[#This Row],[GP]]</f>
        <v>2.7058823529411766</v>
      </c>
      <c r="BG4" s="17">
        <f>(Table3[[#This Row],[GF]]-Table3[[#This Row],[GA]])/Table3[[#This Row],[GP]]</f>
        <v>0.58823529411764708</v>
      </c>
      <c r="BH4" s="49" t="str">
        <f>_xlfn.CONCAT(TEXT(Table3[[#This Row],[W_H]], "0"), "-", TEXT(Table3[[#This Row],[RL_H]],"0"), "-", TEXT(Table3[[#This Row],[OTL_H]]+Table3[[#This Row],[SOL_H]], "0"))</f>
        <v>18-8-2</v>
      </c>
      <c r="BI4" s="49" t="str">
        <f>_xlfn.CONCAT(TEXT(Table3[[#This Row],[W_A]], "0"), "-", TEXT(Table3[[#This Row],[RL_A]],"0"), "-", TEXT(Table3[[#This Row],[OTL_A]]+Table3[[#This Row],[SOL_A]], "0"))</f>
        <v>14-7-2</v>
      </c>
      <c r="BJ4" s="49">
        <f>((2*(Table3[[#This Row],[W_H]]))+Table3[[#This Row],[OTL_H]]+Table3[[#This Row],[SOL_H]])/(2*Table3[[#This Row],[GP_H]])</f>
        <v>0.6785714285714286</v>
      </c>
      <c r="BK4" s="49">
        <f>((2*(Table3[[#This Row],[W_A]]))+Table3[[#This Row],[OTL_A]]+Table3[[#This Row],[SOL_A]])/(2*Table3[[#This Row],[GP_A]])</f>
        <v>0.65217391304347827</v>
      </c>
      <c r="BL4" s="21">
        <f>(Table3[[#This Row],[W]]*$CG$3)+(Table3[[#This Row],[L]]*$CG$4)+(Table3[[#This Row],[GF]]*$CG$5)+(Table3[[#This Row],[GA]]*$CG$6)</f>
        <v>60.7</v>
      </c>
      <c r="BM4" s="21">
        <f>(82*(((Table3[[#This Row],[PTS%]]*$CG$3)+((1-Table3[[#This Row],[PTS%]])*$CG$4)+(Table3[[#This Row],[GF]]*$CG$5)+(Table3[[#This Row],[GA]]*$CG$6))/Table3[[#This Row],[GP]])) + (Table3[[#This Row],[W]]*$CG$3)+(Table3[[#This Row],[L]]*$CG$4)+(Table3[[#This Row],[GF]]*$CG$5)+(Table3[[#This Row],[GA]]*$CG$6)</f>
        <v>124.10261437908498</v>
      </c>
      <c r="BN4">
        <f>COUNTIFS(DataRegularSeason20242025!$D$3:$D$1315,$A4,DataRegularSeason20242025!$H$3:$H$1315, $A4)</f>
        <v>16</v>
      </c>
      <c r="BO4">
        <f>COUNTIFS(DataRegularSeason20242025!$E$3:$E$1315,$A4,DataRegularSeason20242025!$H$3:$H$1315, $A4)</f>
        <v>18</v>
      </c>
      <c r="BP4">
        <f t="shared" si="8"/>
        <v>34</v>
      </c>
      <c r="BQ4">
        <f t="shared" si="9"/>
        <v>7</v>
      </c>
      <c r="BR4">
        <f t="shared" si="10"/>
        <v>10</v>
      </c>
      <c r="BS4">
        <f t="shared" si="11"/>
        <v>17</v>
      </c>
      <c r="BV4">
        <v>1990</v>
      </c>
      <c r="BW4" t="str">
        <f>INDEX(Table2[AwayTeam], Table3[[#This Row],[Column2]])</f>
        <v>BUF</v>
      </c>
      <c r="BX4">
        <f>LARGE((Table2[[#This Row],[AwayTeam]]=Table3[[#This Row],[Teams]]), 1)</f>
        <v>0</v>
      </c>
      <c r="CA4" t="s">
        <v>1460</v>
      </c>
      <c r="CB4">
        <f>$CB$2-$CB$3</f>
        <v>140</v>
      </c>
      <c r="CF4" t="s">
        <v>1434</v>
      </c>
      <c r="CG4" s="21">
        <v>0.3</v>
      </c>
      <c r="CH4">
        <f>INDEX($AC$2:$AC$33,MATCH("CGY",$A$2:$A$33,0),1)</f>
        <v>26</v>
      </c>
      <c r="CJ4" s="21">
        <f>CG4*CH4</f>
        <v>7.8</v>
      </c>
      <c r="CK4" s="15">
        <f>CJ4/$CJ$7</f>
        <v>0.13928571428571429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40</v>
      </c>
      <c r="E5" s="15">
        <f>Table3[[#This Row],[Watched]]/Table3[[#This Row],[GP]]</f>
        <v>0.78431372549019607</v>
      </c>
      <c r="F5">
        <f>COUNTIFS(DataRegularSeason20242025!$N$3:$N$1315,1,DataRegularSeason20242025!$D$3:$D$1315,$A5)</f>
        <v>24</v>
      </c>
      <c r="G5">
        <f>41-Table3[[#This Row],[GP_A]]</f>
        <v>17</v>
      </c>
      <c r="H5">
        <f>COUNTIFS(DataRegularSeason20242025!$E$3:$E$1315,$A5,DataRegularSeason20242025!$N$3:$N$1315,1)</f>
        <v>27</v>
      </c>
      <c r="I5">
        <f>41-Table3[[#This Row],[GP_H]]</f>
        <v>14</v>
      </c>
      <c r="J5">
        <f t="shared" si="0"/>
        <v>51</v>
      </c>
      <c r="K5">
        <f>82-Table3[[#This Row],[GP]]</f>
        <v>31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 t="shared" si="1"/>
        <v>10</v>
      </c>
      <c r="Q5">
        <f>COUNTIFS(DataRegularSeason20242025!$D$3:$D$1315,$A5, DataRegularSeason20242025!$S$3:$S$1315, $A5,DataRegularSeason20242025!$M$3:$M$1315,"REG")</f>
        <v>10</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16</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 t="shared" si="2"/>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33</v>
      </c>
      <c r="AC5">
        <f>Table3[[#This Row],[L_A]]+Table3[[#This Row],[L_H]]</f>
        <v>18</v>
      </c>
      <c r="AD5">
        <f>Table3[[#This Row],[RW_A]]+Table3[[#This Row],[RW_H]]</f>
        <v>27</v>
      </c>
      <c r="AE5">
        <f>Table3[[#This Row],[RL_A]]+Table3[[#This Row],[RL_H]]</f>
        <v>17</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94</v>
      </c>
      <c r="AM5" s="15">
        <f>Table3[[#This Row],[PTS]]/(2*Table3[[#This Row],[GP]])</f>
        <v>0.65686274509803921</v>
      </c>
      <c r="AN5" s="15">
        <f>Table3[[#This Row],[PTS2]]/(3*Table3[[#This Row],[GP]])</f>
        <v>0.6143790849673203</v>
      </c>
      <c r="AO5">
        <f>(2*Table3[[#This Row],[GR]])+Table3[[#This Row],[PTS]]</f>
        <v>129</v>
      </c>
      <c r="AP5">
        <f>(3*Table3[[#This Row],[GR]])+Table3[[#This Row],[PTS2]]</f>
        <v>187</v>
      </c>
      <c r="AQ5">
        <f>Table3[[#This Row],[PTS]]+(2 * Table3[[#This Row],[GR]] * Table3[[#This Row],[PTS%]])</f>
        <v>107.72549019607843</v>
      </c>
      <c r="AR5">
        <f>Table3[[#This Row],[PTS2]]+(3 * Table3[[#This Row],[GR]] * Table3[[#This Row],[PTS%2]])</f>
        <v>151.13725490196077</v>
      </c>
      <c r="AS5" s="20" t="str">
        <f>_xlfn.CONCAT(TEXT(Table3[[#This Row],[W]], "0"), "-", TEXT(Table3[[#This Row],[RL]],"0"), "-", TEXT(Table3[[#This Row],[OTL]]+Table3[[#This Row],[SOL]], "0"))</f>
        <v>33-17-1</v>
      </c>
      <c r="AT5">
        <f>COUNTIFS(DataRegularSeason20242025!$D$3:$D$1315,Table3[[#This Row],[Teams]],DataRegularSeason20242025!$K$3:$K$1315,0)</f>
        <v>1</v>
      </c>
      <c r="AU5">
        <f>SUMIF(DataRegularSeason20242025!$D$3:$D$1315,$A5, DataRegularSeason20242025!$J$3:$J$1315)</f>
        <v>75</v>
      </c>
      <c r="AV5">
        <f>SUMIF(DataRegularSeason20242025!$D$3:$D$1315,$A5, DataRegularSeason20242025!$K$3:$K$1315)</f>
        <v>65</v>
      </c>
      <c r="AW5">
        <f t="shared" si="3"/>
        <v>10</v>
      </c>
      <c r="AX5">
        <f>COUNTIFS(DataRegularSeason20242025!$E$3:$E$1315,Table3[[#This Row],[Teams]],DataRegularSeason20242025!$J$3:$J$1315,0)</f>
        <v>2</v>
      </c>
      <c r="AY5">
        <f>SUMIF(DataRegularSeason20242025!$E$3:$E$1315,$A5,DataRegularSeason20242025!$K$3:$K$1315)</f>
        <v>89</v>
      </c>
      <c r="AZ5">
        <f>SUMIF(DataRegularSeason20242025!$E$3:$E$1315,$A5,DataRegularSeason20242025!$J$3:$J$1315)</f>
        <v>61</v>
      </c>
      <c r="BA5">
        <f t="shared" si="4"/>
        <v>28</v>
      </c>
      <c r="BB5">
        <f t="shared" si="5"/>
        <v>164</v>
      </c>
      <c r="BC5">
        <f t="shared" si="6"/>
        <v>126</v>
      </c>
      <c r="BD5">
        <f t="shared" si="7"/>
        <v>38</v>
      </c>
      <c r="BE5" s="17">
        <f>Table3[[#This Row],[GF]]/Table3[[#This Row],[GP]]</f>
        <v>3.215686274509804</v>
      </c>
      <c r="BF5" s="17">
        <f>Table3[[#This Row],[GA]]/Table3[[#This Row],[GP]]</f>
        <v>2.4705882352941178</v>
      </c>
      <c r="BG5" s="17">
        <f>(Table3[[#This Row],[GF]]-Table3[[#This Row],[GA]])/Table3[[#This Row],[GP]]</f>
        <v>0.74509803921568629</v>
      </c>
      <c r="BH5" s="49" t="str">
        <f>_xlfn.CONCAT(TEXT(Table3[[#This Row],[W_H]], "0"), "-", TEXT(Table3[[#This Row],[RL_H]],"0"), "-", TEXT(Table3[[#This Row],[OTL_H]]+Table3[[#This Row],[SOL_H]], "0"))</f>
        <v>19-7-1</v>
      </c>
      <c r="BI5" s="49" t="str">
        <f>_xlfn.CONCAT(TEXT(Table3[[#This Row],[W_A]], "0"), "-", TEXT(Table3[[#This Row],[RL_A]],"0"), "-", TEXT(Table3[[#This Row],[OTL_A]]+Table3[[#This Row],[SOL_A]], "0"))</f>
        <v>14-10-0</v>
      </c>
      <c r="BJ5" s="49">
        <f>((2*(Table3[[#This Row],[W_H]]))+Table3[[#This Row],[OTL_H]]+Table3[[#This Row],[SOL_H]])/(2*Table3[[#This Row],[GP_H]])</f>
        <v>0.72222222222222221</v>
      </c>
      <c r="BK5" s="49">
        <f>((2*(Table3[[#This Row],[W_A]]))+Table3[[#This Row],[OTL_A]]+Table3[[#This Row],[SOL_A]])/(2*Table3[[#This Row],[GP_A]])</f>
        <v>0.58333333333333337</v>
      </c>
      <c r="BL5" s="21">
        <f>(Table3[[#This Row],[W]]*$CG$3)+(Table3[[#This Row],[L]]*$CG$4)+(Table3[[#This Row],[GF]]*$CG$5)+(Table3[[#This Row],[GA]]*$CG$6)</f>
        <v>59.1</v>
      </c>
      <c r="BM5" s="21">
        <f>(82*(((Table3[[#This Row],[PTS%]]*$CG$3)+((1-Table3[[#This Row],[PTS%]])*$CG$4)+(Table3[[#This Row],[GF]]*$CG$5)+(Table3[[#This Row],[GA]]*$CG$6))/Table3[[#This Row],[GP]])) + (Table3[[#This Row],[W]]*$CG$3)+(Table3[[#This Row],[L]]*$CG$4)+(Table3[[#This Row],[GF]]*$CG$5)+(Table3[[#This Row],[GA]]*$CG$6)</f>
        <v>119.60534409842367</v>
      </c>
      <c r="BN5">
        <f>COUNTIFS(DataRegularSeason20242025!$D$3:$D$1315,$A5,DataRegularSeason20242025!$H$3:$H$1315, $A5)</f>
        <v>12</v>
      </c>
      <c r="BO5">
        <f>COUNTIFS(DataRegularSeason20242025!$E$3:$E$1315,$A5,DataRegularSeason20242025!$H$3:$H$1315, $A5)</f>
        <v>22</v>
      </c>
      <c r="BP5">
        <f t="shared" si="8"/>
        <v>34</v>
      </c>
      <c r="BQ5">
        <f t="shared" si="9"/>
        <v>12</v>
      </c>
      <c r="BR5">
        <f t="shared" si="10"/>
        <v>5</v>
      </c>
      <c r="BS5">
        <f t="shared" si="11"/>
        <v>17</v>
      </c>
      <c r="BV5">
        <v>1999</v>
      </c>
      <c r="BW5" t="str">
        <f>INDEX(Table2[AwayTeam], Table3[[#This Row],[Column2]])</f>
        <v>STL</v>
      </c>
      <c r="BX5">
        <f>LARGE((Table2[[#This Row],[AwayTeam]]=Table3[[#This Row],[Teams]]), 1)</f>
        <v>0</v>
      </c>
      <c r="CA5" t="s">
        <v>1462</v>
      </c>
      <c r="CB5">
        <f>SUM($BB$2:$BB$33)</f>
        <v>4990</v>
      </c>
      <c r="CF5" t="s">
        <v>73</v>
      </c>
      <c r="CG5" s="21">
        <v>0.15</v>
      </c>
      <c r="CH5">
        <f>INDEX($BB$2:$BB$33,MATCH("CGY",$A$2:$A$33,0),1)</f>
        <v>138</v>
      </c>
      <c r="CI5">
        <f>CH5/CH2</f>
        <v>2.7058823529411766</v>
      </c>
      <c r="CJ5" s="21">
        <f>CG5*CH5</f>
        <v>20.7</v>
      </c>
      <c r="CK5" s="15">
        <f>CJ5/$CJ$7</f>
        <v>0.36964285714285711</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0.84615384615384615</v>
      </c>
      <c r="F6">
        <f>COUNTIFS(DataRegularSeason20242025!$N$3:$N$1315,1,DataRegularSeason20242025!$D$3:$D$1315,$A6)</f>
        <v>24</v>
      </c>
      <c r="G6">
        <f>41-Table3[[#This Row],[GP_A]]</f>
        <v>17</v>
      </c>
      <c r="H6">
        <f>COUNTIFS(DataRegularSeason20242025!$E$3:$E$1315,$A6,DataRegularSeason20242025!$N$3:$N$1315,1)</f>
        <v>28</v>
      </c>
      <c r="I6">
        <f>41-Table3[[#This Row],[GP_H]]</f>
        <v>13</v>
      </c>
      <c r="J6">
        <f t="shared" si="0"/>
        <v>52</v>
      </c>
      <c r="K6">
        <f>82-Table3[[#This Row],[GP]]</f>
        <v>30</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12</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21</v>
      </c>
      <c r="AD6">
        <f>Table3[[#This Row],[RW_A]]+Table3[[#This Row],[RW_H]]</f>
        <v>28</v>
      </c>
      <c r="AE6">
        <f>Table3[[#This Row],[RL_A]]+Table3[[#This Row],[RL_H]]</f>
        <v>15</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0.65384615384615385</v>
      </c>
      <c r="AN6" s="15">
        <f>Table3[[#This Row],[PTS2]]/(3*Table3[[#This Row],[GP]])</f>
        <v>0.61538461538461542</v>
      </c>
      <c r="AO6">
        <f>(2*Table3[[#This Row],[GR]])+Table3[[#This Row],[PTS]]</f>
        <v>128</v>
      </c>
      <c r="AP6">
        <f>(3*Table3[[#This Row],[GR]])+Table3[[#This Row],[PTS2]]</f>
        <v>186</v>
      </c>
      <c r="AQ6">
        <f>Table3[[#This Row],[PTS]]+(2 * Table3[[#This Row],[GR]] * Table3[[#This Row],[PTS%]])</f>
        <v>107.23076923076923</v>
      </c>
      <c r="AR6">
        <f>Table3[[#This Row],[PTS2]]+(3 * Table3[[#This Row],[GR]] * Table3[[#This Row],[PTS%2]])</f>
        <v>151.38461538461539</v>
      </c>
      <c r="AS6" s="20" t="str">
        <f>_xlfn.CONCAT(TEXT(Table3[[#This Row],[W]], "0"), "-", TEXT(Table3[[#This Row],[RL]],"0"), "-", TEXT(Table3[[#This Row],[OTL]]+Table3[[#This Row],[SOL]], "0"))</f>
        <v>31-15-6</v>
      </c>
      <c r="AT6">
        <f>COUNTIFS(DataRegularSeason20242025!$D$3:$D$1315,Table3[[#This Row],[Teams]],DataRegularSeason20242025!$K$3:$K$1315,0)</f>
        <v>0</v>
      </c>
      <c r="AU6">
        <f>SUMIF(DataRegularSeason20242025!$D$3:$D$1315,$A6, DataRegularSeason20242025!$J$3:$J$1315)</f>
        <v>78</v>
      </c>
      <c r="AV6">
        <f>SUMIF(DataRegularSeason20242025!$D$3:$D$1315,$A6, DataRegularSeason20242025!$K$3:$K$1315)</f>
        <v>76</v>
      </c>
      <c r="AW6">
        <f t="shared" si="3"/>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 t="shared" si="4"/>
        <v>28</v>
      </c>
      <c r="BB6">
        <f t="shared" si="5"/>
        <v>175</v>
      </c>
      <c r="BC6">
        <f t="shared" si="6"/>
        <v>145</v>
      </c>
      <c r="BD6">
        <f t="shared" si="7"/>
        <v>30</v>
      </c>
      <c r="BE6" s="17">
        <f>Table3[[#This Row],[GF]]/Table3[[#This Row],[GP]]</f>
        <v>3.3653846153846154</v>
      </c>
      <c r="BF6" s="17">
        <f>Table3[[#This Row],[GA]]/Table3[[#This Row],[GP]]</f>
        <v>2.7884615384615383</v>
      </c>
      <c r="BG6" s="17">
        <f>(Table3[[#This Row],[GF]]-Table3[[#This Row],[GA]])/Table3[[#This Row],[GP]]</f>
        <v>0.57692307692307687</v>
      </c>
      <c r="BH6" s="49" t="str">
        <f>_xlfn.CONCAT(TEXT(Table3[[#This Row],[W_H]], "0"), "-", TEXT(Table3[[#This Row],[RL_H]],"0"), "-", TEXT(Table3[[#This Row],[OTL_H]]+Table3[[#This Row],[SOL_H]], "0"))</f>
        <v>19-6-3</v>
      </c>
      <c r="BI6" s="49" t="str">
        <f>_xlfn.CONCAT(TEXT(Table3[[#This Row],[W_A]], "0"), "-", TEXT(Table3[[#This Row],[RL_A]],"0"), "-", TEXT(Table3[[#This Row],[OTL_A]]+Table3[[#This Row],[SOL_A]], "0"))</f>
        <v>12-9-3</v>
      </c>
      <c r="BJ6" s="49">
        <f>((2*(Table3[[#This Row],[W_H]]))+Table3[[#This Row],[OTL_H]]+Table3[[#This Row],[SOL_H]])/(2*Table3[[#This Row],[GP_H]])</f>
        <v>0.7321428571428571</v>
      </c>
      <c r="BK6" s="49">
        <f>((2*(Table3[[#This Row],[W_A]]))+Table3[[#This Row],[OTL_A]]+Table3[[#This Row],[SOL_A]])/(2*Table3[[#This Row],[GP_A]])</f>
        <v>0.5625</v>
      </c>
      <c r="BL6" s="21">
        <f>(Table3[[#This Row],[W]]*$CG$3)+(Table3[[#This Row],[L]]*$CG$4)+(Table3[[#This Row],[GF]]*$CG$5)+(Table3[[#This Row],[GA]]*$CG$6)</f>
        <v>62.55</v>
      </c>
      <c r="BM6" s="21">
        <f>(82*(((Table3[[#This Row],[PTS%]]*$CG$3)+((1-Table3[[#This Row],[PTS%]])*$CG$4)+(Table3[[#This Row],[GF]]*$CG$5)+(Table3[[#This Row],[GA]]*$CG$6))/Table3[[#This Row],[GP]])) + (Table3[[#This Row],[W]]*$CG$3)+(Table3[[#This Row],[L]]*$CG$4)+(Table3[[#This Row],[GF]]*$CG$5)+(Table3[[#This Row],[GA]]*$CG$6)</f>
        <v>127.48890532544378</v>
      </c>
      <c r="BN6">
        <f>COUNTIFS(DataRegularSeason20242025!$D$3:$D$1315,$A6,DataRegularSeason20242025!$H$3:$H$1315, $A6)</f>
        <v>15</v>
      </c>
      <c r="BO6">
        <f>COUNTIFS(DataRegularSeason20242025!$E$3:$E$1315,$A6,DataRegularSeason20242025!$H$3:$H$1315, $A6)</f>
        <v>19</v>
      </c>
      <c r="BP6">
        <f t="shared" si="8"/>
        <v>34</v>
      </c>
      <c r="BQ6">
        <f t="shared" si="9"/>
        <v>9</v>
      </c>
      <c r="BR6">
        <f t="shared" si="10"/>
        <v>9</v>
      </c>
      <c r="BS6">
        <f t="shared" si="11"/>
        <v>18</v>
      </c>
      <c r="BV6">
        <v>2023</v>
      </c>
      <c r="BW6" t="str">
        <f>INDEX(Table2[AwayTeam], Table3[[#This Row],[Column2]])</f>
        <v>BOS</v>
      </c>
      <c r="BX6">
        <f>LARGE((Table2[[#This Row],[AwayTeam]]=Table3[[#This Row],[Teams]]), 1)</f>
        <v>0</v>
      </c>
      <c r="CA6" t="s">
        <v>1463</v>
      </c>
      <c r="CB6">
        <f>SUM($AT$2:$AT$33)+SUM($AX$2:$AX$33)</f>
        <v>103</v>
      </c>
      <c r="CF6" t="s">
        <v>74</v>
      </c>
      <c r="CG6" s="21">
        <v>0.1</v>
      </c>
      <c r="CH6">
        <f>INDEX($BC$2:$BC$33,MATCH("CGY",$A$2:$A$33,0),1)</f>
        <v>150</v>
      </c>
      <c r="CI6">
        <f>CH6/CH2</f>
        <v>2.9411764705882355</v>
      </c>
      <c r="CJ6" s="21">
        <f>CG6*CH6</f>
        <v>15</v>
      </c>
      <c r="CK6" s="15">
        <f>CJ6/$CJ$7</f>
        <v>0.26785714285714285</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46</v>
      </c>
      <c r="E7" s="15">
        <f>Table3[[#This Row],[Watched]]/Table3[[#This Row],[GP]]</f>
        <v>0.88461538461538458</v>
      </c>
      <c r="F7">
        <f>COUNTIFS(DataRegularSeason20242025!$N$3:$N$1315,1,DataRegularSeason20242025!$D$3:$D$1315,$A7)</f>
        <v>26</v>
      </c>
      <c r="G7">
        <f>41-Table3[[#This Row],[GP_A]]</f>
        <v>15</v>
      </c>
      <c r="H7">
        <f>COUNTIFS(DataRegularSeason20242025!$E$3:$E$1315,$A7,DataRegularSeason20242025!$N$3:$N$1315,1)</f>
        <v>26</v>
      </c>
      <c r="I7">
        <f>41-Table3[[#This Row],[GP_H]]</f>
        <v>15</v>
      </c>
      <c r="J7">
        <f t="shared" si="0"/>
        <v>52</v>
      </c>
      <c r="K7">
        <f>82-Table3[[#This Row],[GP]]</f>
        <v>30</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 t="shared" si="1"/>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 t="shared" si="2"/>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20</v>
      </c>
      <c r="AD7">
        <f>Table3[[#This Row],[RW_A]]+Table3[[#This Row],[RW_H]]</f>
        <v>28</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0.65384615384615385</v>
      </c>
      <c r="AN7" s="15">
        <f>Table3[[#This Row],[PTS2]]/(3*Table3[[#This Row],[GP]])</f>
        <v>0.61538461538461542</v>
      </c>
      <c r="AO7">
        <f>(2*Table3[[#This Row],[GR]])+Table3[[#This Row],[PTS]]</f>
        <v>128</v>
      </c>
      <c r="AP7">
        <f>(3*Table3[[#This Row],[GR]])+Table3[[#This Row],[PTS2]]</f>
        <v>186</v>
      </c>
      <c r="AQ7">
        <f>Table3[[#This Row],[PTS]]+(2 * Table3[[#This Row],[GR]] * Table3[[#This Row],[PTS%]])</f>
        <v>107.23076923076923</v>
      </c>
      <c r="AR7">
        <f>Table3[[#This Row],[PTS2]]+(3 * Table3[[#This Row],[GR]] * Table3[[#This Row],[PTS%2]])</f>
        <v>151.38461538461539</v>
      </c>
      <c r="AS7" s="20" t="str">
        <f>_xlfn.CONCAT(TEXT(Table3[[#This Row],[W]], "0"), "-", TEXT(Table3[[#This Row],[RL]],"0"), "-", TEXT(Table3[[#This Row],[OTL]]+Table3[[#This Row],[SOL]], "0"))</f>
        <v>32-16-4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 t="shared" si="3"/>
        <v>-2</v>
      </c>
      <c r="AX7">
        <f>COUNTIFS(DataRegularSeason20242025!$E$3:$E$1315,Table3[[#This Row],[Teams]],DataRegularSeason20242025!$J$3:$J$1315,0)</f>
        <v>3</v>
      </c>
      <c r="AY7">
        <f>SUMIF(DataRegularSeason20242025!$E$3:$E$1315,$A7,DataRegularSeason20242025!$K$3:$K$1315)</f>
        <v>99</v>
      </c>
      <c r="AZ7">
        <f>SUMIF(DataRegularSeason20242025!$E$3:$E$1315,$A7,DataRegularSeason20242025!$J$3:$J$1315)</f>
        <v>65</v>
      </c>
      <c r="BA7">
        <f t="shared" si="4"/>
        <v>34</v>
      </c>
      <c r="BB7">
        <f t="shared" si="5"/>
        <v>174</v>
      </c>
      <c r="BC7">
        <f t="shared" si="6"/>
        <v>142</v>
      </c>
      <c r="BD7">
        <f t="shared" si="7"/>
        <v>32</v>
      </c>
      <c r="BE7" s="17">
        <f>Table3[[#This Row],[GF]]/Table3[[#This Row],[GP]]</f>
        <v>3.3461538461538463</v>
      </c>
      <c r="BF7" s="17">
        <f>Table3[[#This Row],[GA]]/Table3[[#This Row],[GP]]</f>
        <v>2.7307692307692308</v>
      </c>
      <c r="BG7" s="17">
        <f>(Table3[[#This Row],[GF]]-Table3[[#This Row],[GA]])/Table3[[#This Row],[GP]]</f>
        <v>0.61538461538461542</v>
      </c>
      <c r="BH7" s="49" t="str">
        <f>_xlfn.CONCAT(TEXT(Table3[[#This Row],[W_H]], "0"), "-", TEXT(Table3[[#This Row],[RL_H]],"0"), "-", TEXT(Table3[[#This Row],[OTL_H]]+Table3[[#This Row],[SOL_H]], "0"))</f>
        <v>20-5-1</v>
      </c>
      <c r="BI7" s="49" t="str">
        <f>_xlfn.CONCAT(TEXT(Table3[[#This Row],[W_A]], "0"), "-", TEXT(Table3[[#This Row],[RL_A]],"0"), "-", TEXT(Table3[[#This Row],[OTL_A]]+Table3[[#This Row],[SOL_A]], "0"))</f>
        <v>12-11-3</v>
      </c>
      <c r="BJ7" s="49">
        <f>((2*(Table3[[#This Row],[W_H]]))+Table3[[#This Row],[OTL_H]]+Table3[[#This Row],[SOL_H]])/(2*Table3[[#This Row],[GP_H]])</f>
        <v>0.78846153846153844</v>
      </c>
      <c r="BK7" s="49">
        <f>((2*(Table3[[#This Row],[W_A]]))+Table3[[#This Row],[OTL_A]]+Table3[[#This Row],[SOL_A]])/(2*Table3[[#This Row],[GP_A]])</f>
        <v>0.51923076923076927</v>
      </c>
      <c r="BL7" s="21">
        <f>(Table3[[#This Row],[W]]*$CG$3)+(Table3[[#This Row],[L]]*$CG$4)+(Table3[[#This Row],[GF]]*$CG$5)+(Table3[[#This Row],[GA]]*$CG$6)</f>
        <v>62.3</v>
      </c>
      <c r="BM7" s="21">
        <f>(82*(((Table3[[#This Row],[PTS%]]*$CG$3)+((1-Table3[[#This Row],[PTS%]])*$CG$4)+(Table3[[#This Row],[GF]]*$CG$5)+(Table3[[#This Row],[GA]]*$CG$6))/Table3[[#This Row],[GP]])) + (Table3[[#This Row],[W]]*$CG$3)+(Table3[[#This Row],[L]]*$CG$4)+(Table3[[#This Row],[GF]]*$CG$5)+(Table3[[#This Row],[GA]]*$CG$6)</f>
        <v>126.52928994082839</v>
      </c>
      <c r="BN7">
        <f>COUNTIFS(DataRegularSeason20242025!$D$3:$D$1315,$A7,DataRegularSeason20242025!$H$3:$H$1315, $A7)</f>
        <v>15</v>
      </c>
      <c r="BO7">
        <f>COUNTIFS(DataRegularSeason20242025!$E$3:$E$1315,$A7,DataRegularSeason20242025!$H$3:$H$1315, $A7)</f>
        <v>21</v>
      </c>
      <c r="BP7">
        <f t="shared" si="8"/>
        <v>36</v>
      </c>
      <c r="BQ7">
        <f t="shared" si="9"/>
        <v>11</v>
      </c>
      <c r="BR7">
        <f t="shared" si="10"/>
        <v>5</v>
      </c>
      <c r="BS7">
        <f t="shared" si="11"/>
        <v>16</v>
      </c>
      <c r="BV7">
        <v>2006</v>
      </c>
      <c r="BW7" t="str">
        <f>INDEX(Table2[AwayTeam], Table3[[#This Row],[Column2]])</f>
        <v>CHI</v>
      </c>
      <c r="BX7">
        <f>LARGE((Table2[[#This Row],[AwayTeam]]=Table3[[#This Row],[Teams]]), 1)</f>
        <v>0</v>
      </c>
      <c r="CA7" t="s">
        <v>1464</v>
      </c>
      <c r="CB7">
        <f>SUM($AF$2:$AF$33)</f>
        <v>125</v>
      </c>
      <c r="CI7" s="22">
        <f>MAX(CG4,CG3*INDEX($AM$2:$AM$33,MATCH("CGY",$A$2:$A$33,0),1))+(CG5*CI5)+(CG6*CI6)</f>
        <v>1</v>
      </c>
      <c r="CJ7" s="106">
        <f>SUM(CJ3:CJ6)</f>
        <v>56</v>
      </c>
    </row>
    <row r="8" spans="1:95" ht="15.75" thickTop="1" x14ac:dyDescent="0.25">
      <c r="A8" t="s">
        <v>37</v>
      </c>
      <c r="B8" t="s">
        <v>97</v>
      </c>
      <c r="C8" t="s">
        <v>95</v>
      </c>
      <c r="D8">
        <f>COUNTIFS(DataRegularSeason20242025!$D$3:$D$1315,$A8,DataRegularSeason20242025!$R$3:$R$1315,1,DataRegularSeason20242025!$N$3:$N$1315,1) + COUNTIFS(DataRegularSeason20242025!$E$3:$E$1315,$A8,DataRegularSeason20242025!$R$3:$R$1315,1,DataRegularSeason20242025!$N$3:$N$1315,1)</f>
        <v>46</v>
      </c>
      <c r="E8" s="15">
        <f>Table3[[#This Row],[Watched]]/Table3[[#This Row],[GP]]</f>
        <v>0.86792452830188682</v>
      </c>
      <c r="F8">
        <f>COUNTIFS(DataRegularSeason20242025!$N$3:$N$1315,1,DataRegularSeason20242025!$D$3:$D$1315,$A8)</f>
        <v>29</v>
      </c>
      <c r="G8">
        <f>41-Table3[[#This Row],[GP_A]]</f>
        <v>12</v>
      </c>
      <c r="H8">
        <f>COUNTIFS(DataRegularSeason20242025!$E$3:$E$1315,$A8,DataRegularSeason20242025!$N$3:$N$1315,1)</f>
        <v>24</v>
      </c>
      <c r="I8">
        <f>41-Table3[[#This Row],[GP_H]]</f>
        <v>17</v>
      </c>
      <c r="J8">
        <f t="shared" si="0"/>
        <v>53</v>
      </c>
      <c r="K8">
        <f>82-Table3[[#This Row],[GP]]</f>
        <v>29</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2</v>
      </c>
      <c r="P8">
        <f t="shared" si="1"/>
        <v>9</v>
      </c>
      <c r="Q8">
        <f>COUNTIFS(DataRegularSeason20242025!$D$3:$D$1315,$A8, DataRegularSeason20242025!$S$3:$S$1315, $A8,DataRegularSeason20242025!$M$3:$M$1315,"REG")</f>
        <v>6</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11</v>
      </c>
      <c r="U8">
        <f>COUNTIFS(DataRegularSeason20242025!$E$3:$E$1315,$A8, DataRegularSeason20242025!$L$3:$L$1315, $A8,DataRegularSeason20242025!$N$3:$N$1315,1,DataRegularSeason20242025!$M$3:$M$1315,"REG")</f>
        <v>8</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 t="shared" si="2"/>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31</v>
      </c>
      <c r="AC8">
        <f>Table3[[#This Row],[L_A]]+Table3[[#This Row],[L_H]]</f>
        <v>22</v>
      </c>
      <c r="AD8">
        <f>Table3[[#This Row],[RW_A]]+Table3[[#This Row],[RW_H]]</f>
        <v>25</v>
      </c>
      <c r="AE8">
        <f>Table3[[#This Row],[RL_A]]+Table3[[#This Row],[RL_H]]</f>
        <v>18</v>
      </c>
      <c r="AF8">
        <f>Table3[[#This Row],[OTW_A]]+Table3[[#This Row],[OTW_H]]</f>
        <v>4</v>
      </c>
      <c r="AG8">
        <f>Table3[[#This Row],[OTL_A]]+Table3[[#This Row],[OTL_H]]</f>
        <v>2</v>
      </c>
      <c r="AH8">
        <f>Table3[[#This Row],[SOW_A]]+Table3[[#This Row],[SOW_H]]</f>
        <v>2</v>
      </c>
      <c r="AI8">
        <f>Table3[[#This Row],[SOL_A]]+Table3[[#This Row],[SOL_H]]</f>
        <v>2</v>
      </c>
      <c r="AJ8" s="20" t="str">
        <f>_xlfn.CONCAT(TEXT(Table3[[#This Row],[OTW]]+Table3[[#This Row],[SOW]], "0"), "-", TEXT(Table3[[#This Row],[OTL]]+Table3[[#This Row],[SOL]],"0"))</f>
        <v>6-4</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91</v>
      </c>
      <c r="AM8" s="15">
        <f>Table3[[#This Row],[PTS]]/(2*Table3[[#This Row],[GP]])</f>
        <v>0.62264150943396224</v>
      </c>
      <c r="AN8" s="15">
        <f>Table3[[#This Row],[PTS2]]/(3*Table3[[#This Row],[GP]])</f>
        <v>0.57232704402515722</v>
      </c>
      <c r="AO8">
        <f>(2*Table3[[#This Row],[GR]])+Table3[[#This Row],[PTS]]</f>
        <v>124</v>
      </c>
      <c r="AP8">
        <f>(3*Table3[[#This Row],[GR]])+Table3[[#This Row],[PTS2]]</f>
        <v>178</v>
      </c>
      <c r="AQ8">
        <f>Table3[[#This Row],[PTS]]+(2 * Table3[[#This Row],[GR]] * Table3[[#This Row],[PTS%]])</f>
        <v>102.11320754716981</v>
      </c>
      <c r="AR8">
        <f>Table3[[#This Row],[PTS2]]+(3 * Table3[[#This Row],[GR]] * Table3[[#This Row],[PTS%2]])</f>
        <v>140.79245283018867</v>
      </c>
      <c r="AS8" s="20" t="str">
        <f>_xlfn.CONCAT(TEXT(Table3[[#This Row],[W]], "0"), "-", TEXT(Table3[[#This Row],[RL]],"0"), "-", TEXT(Table3[[#This Row],[OTL]]+Table3[[#This Row],[SOL]], "0"))</f>
        <v>31-18-4</v>
      </c>
      <c r="AT8">
        <f>COUNTIFS(DataRegularSeason20242025!$D$3:$D$1315,Table3[[#This Row],[Teams]],DataRegularSeason20242025!$K$3:$K$1315,0)</f>
        <v>3</v>
      </c>
      <c r="AU8">
        <f>SUMIF(DataRegularSeason20242025!$D$3:$D$1315,$A8, DataRegularSeason20242025!$J$3:$J$1315)</f>
        <v>93</v>
      </c>
      <c r="AV8">
        <f>SUMIF(DataRegularSeason20242025!$D$3:$D$1315,$A8, DataRegularSeason20242025!$K$3:$K$1315)</f>
        <v>72</v>
      </c>
      <c r="AW8">
        <f t="shared" si="3"/>
        <v>21</v>
      </c>
      <c r="AX8">
        <f>COUNTIFS(DataRegularSeason20242025!$E$3:$E$1315,Table3[[#This Row],[Teams]],DataRegularSeason20242025!$J$3:$J$1315,0)</f>
        <v>1</v>
      </c>
      <c r="AY8">
        <f>SUMIF(DataRegularSeason20242025!$E$3:$E$1315,$A8,DataRegularSeason20242025!$K$3:$K$1315)</f>
        <v>62</v>
      </c>
      <c r="AZ8">
        <f>SUMIF(DataRegularSeason20242025!$E$3:$E$1315,$A8,DataRegularSeason20242025!$J$3:$J$1315)</f>
        <v>80</v>
      </c>
      <c r="BA8">
        <f t="shared" si="4"/>
        <v>-18</v>
      </c>
      <c r="BB8">
        <f t="shared" si="5"/>
        <v>155</v>
      </c>
      <c r="BC8">
        <f t="shared" si="6"/>
        <v>152</v>
      </c>
      <c r="BD8">
        <f t="shared" si="7"/>
        <v>3</v>
      </c>
      <c r="BE8" s="17">
        <f>Table3[[#This Row],[GF]]/Table3[[#This Row],[GP]]</f>
        <v>2.9245283018867925</v>
      </c>
      <c r="BF8" s="17">
        <f>Table3[[#This Row],[GA]]/Table3[[#This Row],[GP]]</f>
        <v>2.8679245283018866</v>
      </c>
      <c r="BG8" s="17">
        <f>(Table3[[#This Row],[GF]]-Table3[[#This Row],[GA]])/Table3[[#This Row],[GP]]</f>
        <v>5.6603773584905662E-2</v>
      </c>
      <c r="BH8" s="49" t="str">
        <f>_xlfn.CONCAT(TEXT(Table3[[#This Row],[W_H]], "0"), "-", TEXT(Table3[[#This Row],[RL_H]],"0"), "-", TEXT(Table3[[#This Row],[OTL_H]]+Table3[[#This Row],[SOL_H]], "0"))</f>
        <v>11-12-1</v>
      </c>
      <c r="BI8" s="49" t="str">
        <f>_xlfn.CONCAT(TEXT(Table3[[#This Row],[W_A]], "0"), "-", TEXT(Table3[[#This Row],[RL_A]],"0"), "-", TEXT(Table3[[#This Row],[OTL_A]]+Table3[[#This Row],[SOL_A]], "0"))</f>
        <v>20-6-3</v>
      </c>
      <c r="BJ8" s="49">
        <f>((2*(Table3[[#This Row],[W_H]]))+Table3[[#This Row],[OTL_H]]+Table3[[#This Row],[SOL_H]])/(2*Table3[[#This Row],[GP_H]])</f>
        <v>0.47916666666666669</v>
      </c>
      <c r="BK8" s="49">
        <f>((2*(Table3[[#This Row],[W_A]]))+Table3[[#This Row],[OTL_A]]+Table3[[#This Row],[SOL_A]])/(2*Table3[[#This Row],[GP_A]])</f>
        <v>0.74137931034482762</v>
      </c>
      <c r="BL8" s="21">
        <f>(Table3[[#This Row],[W]]*$CG$3)+(Table3[[#This Row],[L]]*$CG$4)+(Table3[[#This Row],[GF]]*$CG$5)+(Table3[[#This Row],[GA]]*$CG$6)</f>
        <v>60.550000000000004</v>
      </c>
      <c r="BM8" s="21">
        <f>(82*(((Table3[[#This Row],[PTS%]]*$CG$3)+((1-Table3[[#This Row],[PTS%]])*$CG$4)+(Table3[[#This Row],[GF]]*$CG$5)+(Table3[[#This Row],[GA]]*$CG$6))/Table3[[#This Row],[GP]])) + (Table3[[#This Row],[W]]*$CG$3)+(Table3[[#This Row],[L]]*$CG$4)+(Table3[[#This Row],[GF]]*$CG$5)+(Table3[[#This Row],[GA]]*$CG$6)</f>
        <v>120.69549661801352</v>
      </c>
      <c r="BN8">
        <f>COUNTIFS(DataRegularSeason20242025!$D$3:$D$1315,$A8,DataRegularSeason20242025!$H$3:$H$1315, $A8)</f>
        <v>21</v>
      </c>
      <c r="BO8">
        <f>COUNTIFS(DataRegularSeason20242025!$E$3:$E$1315,$A8,DataRegularSeason20242025!$H$3:$H$1315, $A8)</f>
        <v>19</v>
      </c>
      <c r="BP8">
        <f t="shared" si="8"/>
        <v>40</v>
      </c>
      <c r="BQ8">
        <f t="shared" si="9"/>
        <v>8</v>
      </c>
      <c r="BR8">
        <f t="shared" si="10"/>
        <v>5</v>
      </c>
      <c r="BS8">
        <f t="shared" si="11"/>
        <v>13</v>
      </c>
      <c r="BW8" t="str">
        <f>INDEX(Table2[AwayTeam], Table3[[#This Row],[Column2]])</f>
        <v>TOR</v>
      </c>
      <c r="BX8">
        <f>LARGE((Table2[[#This Row],[AwayTeam]]=Table3[[#This Row],[Teams]]), 1)</f>
        <v>0</v>
      </c>
      <c r="CA8" t="s">
        <v>1465</v>
      </c>
      <c r="CB8">
        <f>SUM($AH$2:$AH$33)</f>
        <v>40</v>
      </c>
      <c r="CH8" t="s">
        <v>1475</v>
      </c>
      <c r="CI8" s="22">
        <f>CI7*82</f>
        <v>82</v>
      </c>
      <c r="CJ8" s="21">
        <f>CJ7+((82-CH2)*CI7)</f>
        <v>87</v>
      </c>
    </row>
    <row r="9" spans="1:95" x14ac:dyDescent="0.25">
      <c r="A9" t="s">
        <v>14</v>
      </c>
      <c r="B9" t="s">
        <v>98</v>
      </c>
      <c r="C9" t="s">
        <v>81</v>
      </c>
      <c r="D9">
        <f>COUNTIFS(DataRegularSeason20242025!$D$3:$D$1315,$A9,DataRegularSeason20242025!$R$3:$R$1315,1,DataRegularSeason20242025!$N$3:$N$1315,1) + COUNTIFS(DataRegularSeason20242025!$E$3:$E$1315,$A9,DataRegularSeason20242025!$R$3:$R$1315,1,DataRegularSeason20242025!$N$3:$N$1315,1)</f>
        <v>51</v>
      </c>
      <c r="E9" s="15">
        <f>Table3[[#This Row],[Watched]]/Table3[[#This Row],[GP]]</f>
        <v>0.96226415094339623</v>
      </c>
      <c r="F9">
        <f>COUNTIFS(DataRegularSeason20242025!$N$3:$N$1315,1,DataRegularSeason20242025!$D$3:$D$1315,$A9)</f>
        <v>27</v>
      </c>
      <c r="G9">
        <f>41-Table3[[#This Row],[GP_A]]</f>
        <v>14</v>
      </c>
      <c r="H9">
        <f>COUNTIFS(DataRegularSeason20242025!$E$3:$E$1315,$A9,DataRegularSeason20242025!$N$3:$N$1315,1)</f>
        <v>26</v>
      </c>
      <c r="I9">
        <f>41-Table3[[#This Row],[GP_H]]</f>
        <v>15</v>
      </c>
      <c r="J9">
        <f t="shared" si="0"/>
        <v>53</v>
      </c>
      <c r="K9">
        <f>82-Table3[[#This Row],[GP]]</f>
        <v>29</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2</v>
      </c>
      <c r="P9">
        <f t="shared" si="1"/>
        <v>11</v>
      </c>
      <c r="Q9">
        <f>COUNTIFS(DataRegularSeason20242025!$D$3:$D$1315,$A9, DataRegularSeason20242025!$S$3:$S$1315, $A9,DataRegularSeason20242025!$M$3:$M$1315,"REG")</f>
        <v>10</v>
      </c>
      <c r="R9">
        <f>COUNTIFS(DataRegularSeason20242025!$D$3:$D$1315,$A9, DataRegularSeason20242025!$S$3:$S$1315, $A9,DataRegularSeason20242025!$M$3:$M$1315,"OT")</f>
        <v>1</v>
      </c>
      <c r="S9">
        <f>COUNTIFS(DataRegularSeason20242025!$D$3:$D$1315,$A9, DataRegularSeason20242025!$S$3:$S$1315, $A9,DataRegularSeason20242025!$M$3:$M$1315,"SO")</f>
        <v>0</v>
      </c>
      <c r="T9">
        <f>COUNTIFS(DataRegularSeason20242025!$E$3:$E$1315,$A9, DataRegularSeason20242025!$L$3:$L$1315, $A9, DataRegularSeason20242025!$N$3:$N$1315,1)</f>
        <v>15</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2</v>
      </c>
      <c r="X9">
        <f t="shared" si="2"/>
        <v>11</v>
      </c>
      <c r="Y9">
        <f>COUNTIFS(DataRegularSeason20242025!$E$3:$E$1315,$A9, DataRegularSeason20242025!$S$3:$S$1315, $A9,DataRegularSeason20242025!$M$3:$M$1315,"REG")</f>
        <v>9</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31</v>
      </c>
      <c r="AC9">
        <f>Table3[[#This Row],[L_A]]+Table3[[#This Row],[L_H]]</f>
        <v>22</v>
      </c>
      <c r="AD9">
        <f>Table3[[#This Row],[RW_A]]+Table3[[#This Row],[RW_H]]</f>
        <v>25</v>
      </c>
      <c r="AE9">
        <f>Table3[[#This Row],[RL_A]]+Table3[[#This Row],[RL_H]]</f>
        <v>19</v>
      </c>
      <c r="AF9">
        <f>Table3[[#This Row],[OTW_A]]+Table3[[#This Row],[OTW_H]]</f>
        <v>2</v>
      </c>
      <c r="AG9">
        <f>Table3[[#This Row],[OTL_A]]+Table3[[#This Row],[OTL_H]]</f>
        <v>3</v>
      </c>
      <c r="AH9">
        <f>Table3[[#This Row],[SOW_A]]+Table3[[#This Row],[SOW_H]]</f>
        <v>4</v>
      </c>
      <c r="AI9">
        <f>Table3[[#This Row],[SOL_A]]+Table3[[#This Row],[SOL_H]]</f>
        <v>0</v>
      </c>
      <c r="AJ9" s="20" t="str">
        <f>_xlfn.CONCAT(TEXT(Table3[[#This Row],[OTW]]+Table3[[#This Row],[SOW]], "0"), "-", TEXT(Table3[[#This Row],[OTL]]+Table3[[#This Row],[SOL]],"0"))</f>
        <v>6-3</v>
      </c>
      <c r="AK9">
        <f>(2*(Table3[[#This Row],[W_A]]+Table3[[#This Row],[W_H]]))+Table3[[#This Row],[OTL_A]]+Table3[[#This Row],[SOL_A]]+Table3[[#This Row],[OTL_H]]+Table3[[#This Row],[SOL_H]]</f>
        <v>65</v>
      </c>
      <c r="AL9">
        <f>(3*(Table3[[#This Row],[RW_A]]+Table3[[#This Row],[RW_H]]))+(2*(Table3[[#This Row],[OTW_A]]+Table3[[#This Row],[SOW_A]]+Table3[[#This Row],[OTW_H]]+Table3[[#This Row],[SOW_H]]))+Table3[[#This Row],[OTL_A]]+Table3[[#This Row],[SOL_A]]+Table3[[#This Row],[OTL_H]]+Table3[[#This Row],[SOL_H]]</f>
        <v>90</v>
      </c>
      <c r="AM9" s="15">
        <f>Table3[[#This Row],[PTS]]/(2*Table3[[#This Row],[GP]])</f>
        <v>0.6132075471698113</v>
      </c>
      <c r="AN9" s="15">
        <f>Table3[[#This Row],[PTS2]]/(3*Table3[[#This Row],[GP]])</f>
        <v>0.56603773584905659</v>
      </c>
      <c r="AO9">
        <f>(2*Table3[[#This Row],[GR]])+Table3[[#This Row],[PTS]]</f>
        <v>123</v>
      </c>
      <c r="AP9">
        <f>(3*Table3[[#This Row],[GR]])+Table3[[#This Row],[PTS2]]</f>
        <v>177</v>
      </c>
      <c r="AQ9">
        <f>Table3[[#This Row],[PTS]]+(2 * Table3[[#This Row],[GR]] * Table3[[#This Row],[PTS%]])</f>
        <v>100.56603773584905</v>
      </c>
      <c r="AR9">
        <f>Table3[[#This Row],[PTS2]]+(3 * Table3[[#This Row],[GR]] * Table3[[#This Row],[PTS%2]])</f>
        <v>139.24528301886792</v>
      </c>
      <c r="AS9" s="20" t="str">
        <f>_xlfn.CONCAT(TEXT(Table3[[#This Row],[W]], "0"), "-", TEXT(Table3[[#This Row],[RL]],"0"), "-", TEXT(Table3[[#This Row],[OTL]]+Table3[[#This Row],[SOL]], "0"))</f>
        <v>31-19-3</v>
      </c>
      <c r="AT9">
        <f>COUNTIFS(DataRegularSeason20242025!$D$3:$D$1315,Table3[[#This Row],[Teams]],DataRegularSeason20242025!$K$3:$K$1315,0)</f>
        <v>0</v>
      </c>
      <c r="AU9">
        <f>SUMIF(DataRegularSeason20242025!$D$3:$D$1315,$A9, DataRegularSeason20242025!$J$3:$J$1315)</f>
        <v>94</v>
      </c>
      <c r="AV9">
        <f>SUMIF(DataRegularSeason20242025!$D$3:$D$1315,$A9, DataRegularSeason20242025!$K$3:$K$1315)</f>
        <v>81</v>
      </c>
      <c r="AW9">
        <f t="shared" si="3"/>
        <v>13</v>
      </c>
      <c r="AX9">
        <f>COUNTIFS(DataRegularSeason20242025!$E$3:$E$1315,Table3[[#This Row],[Teams]],DataRegularSeason20242025!$J$3:$J$1315,0)</f>
        <v>4</v>
      </c>
      <c r="AY9">
        <f>SUMIF(DataRegularSeason20242025!$E$3:$E$1315,$A9,DataRegularSeason20242025!$K$3:$K$1315)</f>
        <v>81</v>
      </c>
      <c r="AZ9">
        <f>SUMIF(DataRegularSeason20242025!$E$3:$E$1315,$A9,DataRegularSeason20242025!$J$3:$J$1315)</f>
        <v>72</v>
      </c>
      <c r="BA9">
        <f t="shared" si="4"/>
        <v>9</v>
      </c>
      <c r="BB9">
        <f t="shared" si="5"/>
        <v>175</v>
      </c>
      <c r="BC9">
        <f t="shared" si="6"/>
        <v>153</v>
      </c>
      <c r="BD9">
        <f t="shared" si="7"/>
        <v>22</v>
      </c>
      <c r="BE9" s="17">
        <f>Table3[[#This Row],[GF]]/Table3[[#This Row],[GP]]</f>
        <v>3.3018867924528301</v>
      </c>
      <c r="BF9" s="17">
        <f>Table3[[#This Row],[GA]]/Table3[[#This Row],[GP]]</f>
        <v>2.8867924528301887</v>
      </c>
      <c r="BG9" s="17">
        <f>(Table3[[#This Row],[GF]]-Table3[[#This Row],[GA]])/Table3[[#This Row],[GP]]</f>
        <v>0.41509433962264153</v>
      </c>
      <c r="BH9" s="49" t="str">
        <f>_xlfn.CONCAT(TEXT(Table3[[#This Row],[W_H]], "0"), "-", TEXT(Table3[[#This Row],[RL_H]],"0"), "-", TEXT(Table3[[#This Row],[OTL_H]]+Table3[[#This Row],[SOL_H]], "0"))</f>
        <v>15-9-2</v>
      </c>
      <c r="BI9" s="49" t="str">
        <f>_xlfn.CONCAT(TEXT(Table3[[#This Row],[W_A]], "0"), "-", TEXT(Table3[[#This Row],[RL_A]],"0"), "-", TEXT(Table3[[#This Row],[OTL_A]]+Table3[[#This Row],[SOL_A]], "0"))</f>
        <v>16-10-1</v>
      </c>
      <c r="BJ9" s="49">
        <f>((2*(Table3[[#This Row],[W_H]]))+Table3[[#This Row],[OTL_H]]+Table3[[#This Row],[SOL_H]])/(2*Table3[[#This Row],[GP_H]])</f>
        <v>0.61538461538461542</v>
      </c>
      <c r="BK9" s="49">
        <f>((2*(Table3[[#This Row],[W_A]]))+Table3[[#This Row],[OTL_A]]+Table3[[#This Row],[SOL_A]])/(2*Table3[[#This Row],[GP_A]])</f>
        <v>0.61111111111111116</v>
      </c>
      <c r="BL9" s="21">
        <f>(Table3[[#This Row],[W]]*$CG$3)+(Table3[[#This Row],[L]]*$CG$4)+(Table3[[#This Row],[GF]]*$CG$5)+(Table3[[#This Row],[GA]]*$CG$6)</f>
        <v>63.650000000000006</v>
      </c>
      <c r="BM9" s="21">
        <f>(82*(((Table3[[#This Row],[PTS%]]*$CG$3)+((1-Table3[[#This Row],[PTS%]])*$CG$4)+(Table3[[#This Row],[GF]]*$CG$5)+(Table3[[#This Row],[GA]]*$CG$6))/Table3[[#This Row],[GP]])) + (Table3[[#This Row],[W]]*$CG$3)+(Table3[[#This Row],[L]]*$CG$4)+(Table3[[#This Row],[GF]]*$CG$5)+(Table3[[#This Row],[GA]]*$CG$6)</f>
        <v>128.58880384478462</v>
      </c>
      <c r="BN9">
        <f>COUNTIFS(DataRegularSeason20242025!$D$3:$D$1315,$A9,DataRegularSeason20242025!$H$3:$H$1315, $A9)</f>
        <v>17</v>
      </c>
      <c r="BO9">
        <f>COUNTIFS(DataRegularSeason20242025!$E$3:$E$1315,$A9,DataRegularSeason20242025!$H$3:$H$1315, $A9)</f>
        <v>21</v>
      </c>
      <c r="BP9">
        <f t="shared" si="8"/>
        <v>38</v>
      </c>
      <c r="BQ9">
        <f t="shared" si="9"/>
        <v>10</v>
      </c>
      <c r="BR9">
        <f t="shared" si="10"/>
        <v>5</v>
      </c>
      <c r="BS9">
        <f t="shared" si="11"/>
        <v>15</v>
      </c>
      <c r="BV9">
        <v>2024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18</v>
      </c>
      <c r="B10" t="s">
        <v>98</v>
      </c>
      <c r="C10" t="s">
        <v>81</v>
      </c>
      <c r="D10">
        <f>COUNTIFS(DataRegularSeason20242025!$D$3:$D$1315,$A10,DataRegularSeason20242025!$R$3:$R$1315,1,DataRegularSeason20242025!$N$3:$N$1315,1) + COUNTIFS(DataRegularSeason20242025!$E$3:$E$1315,$A10,DataRegularSeason20242025!$R$3:$R$1315,1,DataRegularSeason20242025!$N$3:$N$1315,1)</f>
        <v>43</v>
      </c>
      <c r="E10" s="15">
        <f>Table3[[#This Row],[Watched]]/Table3[[#This Row],[GP]]</f>
        <v>0.84313725490196079</v>
      </c>
      <c r="F10">
        <f>COUNTIFS(DataRegularSeason20242025!$N$3:$N$1315,1,DataRegularSeason20242025!$D$3:$D$1315,$A10)</f>
        <v>21</v>
      </c>
      <c r="G10">
        <f>41-Table3[[#This Row],[GP_A]]</f>
        <v>20</v>
      </c>
      <c r="H10">
        <f>COUNTIFS(DataRegularSeason20242025!$E$3:$E$1315,$A10,DataRegularSeason20242025!$N$3:$N$1315,1)</f>
        <v>30</v>
      </c>
      <c r="I10">
        <f>41-Table3[[#This Row],[GP_H]]</f>
        <v>11</v>
      </c>
      <c r="J10">
        <f t="shared" si="0"/>
        <v>51</v>
      </c>
      <c r="K10">
        <f>82-Table3[[#This Row],[GP]]</f>
        <v>31</v>
      </c>
      <c r="L10">
        <f>COUNTIFS(DataRegularSeason20242025!$D$3:$D$1315,$A10, DataRegularSeason20242025!$L$3:$L$1315, $A10,DataRegularSeason20242025!$N$3:$N$1315,1)</f>
        <v>11</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0</v>
      </c>
      <c r="P10">
        <f t="shared" si="1"/>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16</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 t="shared" si="2"/>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30</v>
      </c>
      <c r="AC10">
        <f>Table3[[#This Row],[L_A]]+Table3[[#This Row],[L_H]]</f>
        <v>21</v>
      </c>
      <c r="AD10">
        <f>Table3[[#This Row],[RW_A]]+Table3[[#This Row],[RW_H]]</f>
        <v>25</v>
      </c>
      <c r="AE10">
        <f>Table3[[#This Row],[RL_A]]+Table3[[#This Row],[RL_H]]</f>
        <v>19</v>
      </c>
      <c r="AF10">
        <f>Table3[[#This Row],[OTW_A]]+Table3[[#This Row],[OTW_H]]</f>
        <v>5</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5-2</v>
      </c>
      <c r="AK10">
        <f>(2*(Table3[[#This Row],[W_A]]+Table3[[#This Row],[W_H]]))+Table3[[#This Row],[OTL_A]]+Table3[[#This Row],[SOL_A]]+Table3[[#This Row],[OTL_H]]+Table3[[#This Row],[SOL_H]]</f>
        <v>62</v>
      </c>
      <c r="AL10">
        <f>(3*(Table3[[#This Row],[RW_A]]+Table3[[#This Row],[RW_H]]))+(2*(Table3[[#This Row],[OTW_A]]+Table3[[#This Row],[SOW_A]]+Table3[[#This Row],[OTW_H]]+Table3[[#This Row],[SOW_H]]))+Table3[[#This Row],[OTL_A]]+Table3[[#This Row],[SOL_A]]+Table3[[#This Row],[OTL_H]]+Table3[[#This Row],[SOL_H]]</f>
        <v>87</v>
      </c>
      <c r="AM10" s="15">
        <f>Table3[[#This Row],[PTS]]/(2*Table3[[#This Row],[GP]])</f>
        <v>0.60784313725490191</v>
      </c>
      <c r="AN10" s="15">
        <f>Table3[[#This Row],[PTS2]]/(3*Table3[[#This Row],[GP]])</f>
        <v>0.56862745098039214</v>
      </c>
      <c r="AO10">
        <f>(2*Table3[[#This Row],[GR]])+Table3[[#This Row],[PTS]]</f>
        <v>124</v>
      </c>
      <c r="AP10">
        <f>(3*Table3[[#This Row],[GR]])+Table3[[#This Row],[PTS2]]</f>
        <v>180</v>
      </c>
      <c r="AQ10">
        <f>Table3[[#This Row],[PTS]]+(2 * Table3[[#This Row],[GR]] * Table3[[#This Row],[PTS%]])</f>
        <v>99.686274509803923</v>
      </c>
      <c r="AR10">
        <f>Table3[[#This Row],[PTS2]]+(3 * Table3[[#This Row],[GR]] * Table3[[#This Row],[PTS%2]])</f>
        <v>139.88235294117646</v>
      </c>
      <c r="AS10" s="20" t="str">
        <f>_xlfn.CONCAT(TEXT(Table3[[#This Row],[W]], "0"), "-", TEXT(Table3[[#This Row],[RL]],"0"), "-", TEXT(Table3[[#This Row],[OTL]]+Table3[[#This Row],[SOL]], "0"))</f>
        <v>30-19-2</v>
      </c>
      <c r="AT10">
        <f>COUNTIFS(DataRegularSeason20242025!$D$3:$D$1315,Table3[[#This Row],[Teams]],DataRegularSeason20242025!$K$3:$K$1315,0)</f>
        <v>0</v>
      </c>
      <c r="AU10">
        <f>SUMIF(DataRegularSeason20242025!$D$3:$D$1315,$A10, DataRegularSeason20242025!$J$3:$J$1315)</f>
        <v>66</v>
      </c>
      <c r="AV10">
        <f>SUMIF(DataRegularSeason20242025!$D$3:$D$1315,$A10, DataRegularSeason20242025!$K$3:$K$1315)</f>
        <v>66</v>
      </c>
      <c r="AW10">
        <f t="shared" si="3"/>
        <v>0</v>
      </c>
      <c r="AX10">
        <f>COUNTIFS(DataRegularSeason20242025!$E$3:$E$1315,Table3[[#This Row],[Teams]],DataRegularSeason20242025!$J$3:$J$1315,0)</f>
        <v>2</v>
      </c>
      <c r="AY10">
        <f>SUMIF(DataRegularSeason20242025!$E$3:$E$1315,$A10,DataRegularSeason20242025!$K$3:$K$1315)</f>
        <v>89</v>
      </c>
      <c r="AZ10">
        <f>SUMIF(DataRegularSeason20242025!$E$3:$E$1315,$A10,DataRegularSeason20242025!$J$3:$J$1315)</f>
        <v>81</v>
      </c>
      <c r="BA10">
        <f t="shared" si="4"/>
        <v>8</v>
      </c>
      <c r="BB10">
        <f t="shared" si="5"/>
        <v>155</v>
      </c>
      <c r="BC10">
        <f t="shared" si="6"/>
        <v>147</v>
      </c>
      <c r="BD10">
        <f t="shared" si="7"/>
        <v>8</v>
      </c>
      <c r="BE10" s="17">
        <f>Table3[[#This Row],[GF]]/Table3[[#This Row],[GP]]</f>
        <v>3.0392156862745097</v>
      </c>
      <c r="BF10" s="17">
        <f>Table3[[#This Row],[GA]]/Table3[[#This Row],[GP]]</f>
        <v>2.8823529411764706</v>
      </c>
      <c r="BG10" s="17">
        <f>(Table3[[#This Row],[GF]]-Table3[[#This Row],[GA]])/Table3[[#This Row],[GP]]</f>
        <v>0.15686274509803921</v>
      </c>
      <c r="BH10" s="49" t="str">
        <f>_xlfn.CONCAT(TEXT(Table3[[#This Row],[W_H]], "0"), "-", TEXT(Table3[[#This Row],[RL_H]],"0"), "-", TEXT(Table3[[#This Row],[OTL_H]]+Table3[[#This Row],[SOL_H]], "0"))</f>
        <v>19-11-0</v>
      </c>
      <c r="BI10" s="49" t="str">
        <f>_xlfn.CONCAT(TEXT(Table3[[#This Row],[W_A]], "0"), "-", TEXT(Table3[[#This Row],[RL_A]],"0"), "-", TEXT(Table3[[#This Row],[OTL_A]]+Table3[[#This Row],[SOL_A]], "0"))</f>
        <v>11-8-2</v>
      </c>
      <c r="BJ10" s="49">
        <f>((2*(Table3[[#This Row],[W_H]]))+Table3[[#This Row],[OTL_H]]+Table3[[#This Row],[SOL_H]])/(2*Table3[[#This Row],[GP_H]])</f>
        <v>0.6333333333333333</v>
      </c>
      <c r="BK10" s="49">
        <f>((2*(Table3[[#This Row],[W_A]]))+Table3[[#This Row],[OTL_A]]+Table3[[#This Row],[SOL_A]])/(2*Table3[[#This Row],[GP_A]])</f>
        <v>0.5714285714285714</v>
      </c>
      <c r="BL10" s="21">
        <f>(Table3[[#This Row],[W]]*$CG$3)+(Table3[[#This Row],[L]]*$CG$4)+(Table3[[#This Row],[GF]]*$CG$5)+(Table3[[#This Row],[GA]]*$CG$6)</f>
        <v>59.25</v>
      </c>
      <c r="BM10" s="21">
        <f>(82*(((Table3[[#This Row],[PTS%]]*$CG$3)+((1-Table3[[#This Row],[PTS%]])*$CG$4)+(Table3[[#This Row],[GF]]*$CG$5)+(Table3[[#This Row],[GA]]*$CG$6))/Table3[[#This Row],[GP]])) + (Table3[[#This Row],[W]]*$CG$3)+(Table3[[#This Row],[L]]*$CG$4)+(Table3[[#This Row],[GF]]*$CG$5)+(Table3[[#This Row],[GA]]*$CG$6)</f>
        <v>120.94546328335255</v>
      </c>
      <c r="BN10">
        <f>COUNTIFS(DataRegularSeason20242025!$D$3:$D$1315,$A10,DataRegularSeason20242025!$H$3:$H$1315, $A10)</f>
        <v>16</v>
      </c>
      <c r="BO10">
        <f>COUNTIFS(DataRegularSeason20242025!$E$3:$E$1315,$A10,DataRegularSeason20242025!$H$3:$H$1315, $A10)</f>
        <v>24</v>
      </c>
      <c r="BP10">
        <f t="shared" si="8"/>
        <v>40</v>
      </c>
      <c r="BQ10">
        <f t="shared" si="9"/>
        <v>5</v>
      </c>
      <c r="BR10">
        <f t="shared" si="10"/>
        <v>6</v>
      </c>
      <c r="BS10">
        <f t="shared" si="11"/>
        <v>11</v>
      </c>
      <c r="BV10">
        <v>1967</v>
      </c>
      <c r="BW10" t="str">
        <f>INDEX(Table2[AwayTeam], Table3[[#This Row],[Column2]])</f>
        <v>WPG</v>
      </c>
      <c r="BX10">
        <f>LARGE((Table2[[#This Row],[AwayTeam]]=Table3[[#This Row],[Teams]]), 1)</f>
        <v>0</v>
      </c>
      <c r="CA10" t="s">
        <v>1469</v>
      </c>
      <c r="CB10" s="1">
        <f>_xlfn.MAXIFS(DataRegularSeason20242025!$B$3:$B$1315,DataRegularSeason20242025!$N$3:$N$1315,1)</f>
        <v>45689</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0.83018867924528306</v>
      </c>
      <c r="F11">
        <f>COUNTIFS(DataRegularSeason20242025!$N$3:$N$1315,1,DataRegularSeason20242025!$D$3:$D$1315,$A11)</f>
        <v>26</v>
      </c>
      <c r="G11">
        <f>41-Table3[[#This Row],[GP_A]]</f>
        <v>15</v>
      </c>
      <c r="H11">
        <f>COUNTIFS(DataRegularSeason20242025!$E$3:$E$1315,$A11,DataRegularSeason20242025!$N$3:$N$1315,1)</f>
        <v>27</v>
      </c>
      <c r="I11">
        <f>41-Table3[[#This Row],[GP_H]]</f>
        <v>14</v>
      </c>
      <c r="J11">
        <f t="shared" si="0"/>
        <v>53</v>
      </c>
      <c r="K11">
        <f>82-Table3[[#This Row],[GP]]</f>
        <v>29</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 t="shared" si="1"/>
        <v>12</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15</v>
      </c>
      <c r="U11">
        <f>COUNTIFS(DataRegularSeason20242025!$E$3:$E$1315,$A11, DataRegularSeason20242025!$L$3:$L$1315, $A11,DataRegularSeason20242025!$N$3:$N$1315,1,DataRegularSeason20242025!$M$3:$M$1315,"REG")</f>
        <v>14</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 t="shared" si="2"/>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29</v>
      </c>
      <c r="AC11">
        <f>Table3[[#This Row],[L_A]]+Table3[[#This Row],[L_H]]</f>
        <v>24</v>
      </c>
      <c r="AD11">
        <f>Table3[[#This Row],[RW_A]]+Table3[[#This Row],[RW_H]]</f>
        <v>26</v>
      </c>
      <c r="AE11">
        <f>Table3[[#This Row],[RL_A]]+Table3[[#This Row],[RL_H]]</f>
        <v>18</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64</v>
      </c>
      <c r="AL11">
        <f>(3*(Table3[[#This Row],[RW_A]]+Table3[[#This Row],[RW_H]]))+(2*(Table3[[#This Row],[OTW_A]]+Table3[[#This Row],[SOW_A]]+Table3[[#This Row],[OTW_H]]+Table3[[#This Row],[SOW_H]]))+Table3[[#This Row],[OTL_A]]+Table3[[#This Row],[SOL_A]]+Table3[[#This Row],[OTL_H]]+Table3[[#This Row],[SOL_H]]</f>
        <v>90</v>
      </c>
      <c r="AM11" s="15">
        <f>Table3[[#This Row],[PTS]]/(2*Table3[[#This Row],[GP]])</f>
        <v>0.60377358490566035</v>
      </c>
      <c r="AN11" s="15">
        <f>Table3[[#This Row],[PTS2]]/(3*Table3[[#This Row],[GP]])</f>
        <v>0.56603773584905659</v>
      </c>
      <c r="AO11">
        <f>(2*Table3[[#This Row],[GR]])+Table3[[#This Row],[PTS]]</f>
        <v>122</v>
      </c>
      <c r="AP11">
        <f>(3*Table3[[#This Row],[GR]])+Table3[[#This Row],[PTS2]]</f>
        <v>177</v>
      </c>
      <c r="AQ11">
        <f>Table3[[#This Row],[PTS]]+(2 * Table3[[#This Row],[GR]] * Table3[[#This Row],[PTS%]])</f>
        <v>99.018867924528308</v>
      </c>
      <c r="AR11">
        <f>Table3[[#This Row],[PTS2]]+(3 * Table3[[#This Row],[GR]] * Table3[[#This Row],[PTS%2]])</f>
        <v>139.24528301886792</v>
      </c>
      <c r="AS11" s="20" t="str">
        <f>_xlfn.CONCAT(TEXT(Table3[[#This Row],[W]], "0"), "-", TEXT(Table3[[#This Row],[RL]],"0"), "-", TEXT(Table3[[#This Row],[OTL]]+Table3[[#This Row],[SOL]], "0"))</f>
        <v>29-18-6</v>
      </c>
      <c r="AT11">
        <f>COUNTIFS(DataRegularSeason20242025!$D$3:$D$1315,Table3[[#This Row],[Teams]],DataRegularSeason20242025!$K$3:$K$1315,0)</f>
        <v>2</v>
      </c>
      <c r="AU11">
        <f>SUMIF(DataRegularSeason20242025!$D$3:$D$1315,$A11, DataRegularSeason20242025!$J$3:$J$1315)</f>
        <v>79</v>
      </c>
      <c r="AV11">
        <f>SUMIF(DataRegularSeason20242025!$D$3:$D$1315,$A11, DataRegularSeason20242025!$K$3:$K$1315)</f>
        <v>69</v>
      </c>
      <c r="AW11">
        <f t="shared" si="3"/>
        <v>10</v>
      </c>
      <c r="AX11">
        <f>COUNTIFS(DataRegularSeason20242025!$E$3:$E$1315,Table3[[#This Row],[Teams]],DataRegularSeason20242025!$J$3:$J$1315,0)</f>
        <v>4</v>
      </c>
      <c r="AY11">
        <f>SUMIF(DataRegularSeason20242025!$E$3:$E$1315,$A11,DataRegularSeason20242025!$K$3:$K$1315)</f>
        <v>85</v>
      </c>
      <c r="AZ11">
        <f>SUMIF(DataRegularSeason20242025!$E$3:$E$1315,$A11,DataRegularSeason20242025!$J$3:$J$1315)</f>
        <v>64</v>
      </c>
      <c r="BA11">
        <f t="shared" si="4"/>
        <v>21</v>
      </c>
      <c r="BB11">
        <f t="shared" si="5"/>
        <v>164</v>
      </c>
      <c r="BC11">
        <f t="shared" si="6"/>
        <v>133</v>
      </c>
      <c r="BD11">
        <f t="shared" si="7"/>
        <v>31</v>
      </c>
      <c r="BE11" s="17">
        <f>Table3[[#This Row],[GF]]/Table3[[#This Row],[GP]]</f>
        <v>3.0943396226415096</v>
      </c>
      <c r="BF11" s="17">
        <f>Table3[[#This Row],[GA]]/Table3[[#This Row],[GP]]</f>
        <v>2.5094339622641511</v>
      </c>
      <c r="BG11" s="17">
        <f>(Table3[[#This Row],[GF]]-Table3[[#This Row],[GA]])/Table3[[#This Row],[GP]]</f>
        <v>0.58490566037735847</v>
      </c>
      <c r="BH11" s="49" t="str">
        <f>_xlfn.CONCAT(TEXT(Table3[[#This Row],[W_H]], "0"), "-", TEXT(Table3[[#This Row],[RL_H]],"0"), "-", TEXT(Table3[[#This Row],[OTL_H]]+Table3[[#This Row],[SOL_H]], "0"))</f>
        <v>15-8-4</v>
      </c>
      <c r="BI11" s="49" t="str">
        <f>_xlfn.CONCAT(TEXT(Table3[[#This Row],[W_A]], "0"), "-", TEXT(Table3[[#This Row],[RL_A]],"0"), "-", TEXT(Table3[[#This Row],[OTL_A]]+Table3[[#This Row],[SOL_A]], "0"))</f>
        <v>14-10-2</v>
      </c>
      <c r="BJ11" s="49">
        <f>((2*(Table3[[#This Row],[W_H]]))+Table3[[#This Row],[OTL_H]]+Table3[[#This Row],[SOL_H]])/(2*Table3[[#This Row],[GP_H]])</f>
        <v>0.62962962962962965</v>
      </c>
      <c r="BK11" s="49">
        <f>((2*(Table3[[#This Row],[W_A]]))+Table3[[#This Row],[OTL_A]]+Table3[[#This Row],[SOL_A]])/(2*Table3[[#This Row],[GP_A]])</f>
        <v>0.57692307692307687</v>
      </c>
      <c r="BL11" s="21">
        <f>(Table3[[#This Row],[W]]*$CG$3)+(Table3[[#This Row],[L]]*$CG$4)+(Table3[[#This Row],[GF]]*$CG$5)+(Table3[[#This Row],[GA]]*$CG$6)</f>
        <v>59.599999999999994</v>
      </c>
      <c r="BM11" s="21">
        <f>(82*(((Table3[[#This Row],[PTS%]]*$CG$3)+((1-Table3[[#This Row],[PTS%]])*$CG$4)+(Table3[[#This Row],[GF]]*$CG$5)+(Table3[[#This Row],[GA]]*$CG$6))/Table3[[#This Row],[GP]])) + (Table3[[#This Row],[W]]*$CG$3)+(Table3[[#This Row],[L]]*$CG$4)+(Table3[[#This Row],[GF]]*$CG$5)+(Table3[[#This Row],[GA]]*$CG$6)</f>
        <v>118.88871484514061</v>
      </c>
      <c r="BN11">
        <f>COUNTIFS(DataRegularSeason20242025!$D$3:$D$1315,$A11,DataRegularSeason20242025!$H$3:$H$1315, $A11)</f>
        <v>17</v>
      </c>
      <c r="BO11">
        <f>COUNTIFS(DataRegularSeason20242025!$E$3:$E$1315,$A11,DataRegularSeason20242025!$H$3:$H$1315, $A11)</f>
        <v>20</v>
      </c>
      <c r="BP11">
        <f t="shared" si="8"/>
        <v>37</v>
      </c>
      <c r="BQ11">
        <f t="shared" si="9"/>
        <v>9</v>
      </c>
      <c r="BR11">
        <f t="shared" si="10"/>
        <v>7</v>
      </c>
      <c r="BS11">
        <f t="shared" si="11"/>
        <v>16</v>
      </c>
      <c r="BV11">
        <v>2003</v>
      </c>
      <c r="BW11" t="str">
        <f>INDEX(Table2[AwayTeam], Table3[[#This Row],[Column2]])</f>
        <v>CGY</v>
      </c>
      <c r="BX11">
        <f>LARGE((Table2[[#This Row],[AwayTeam]]=Table3[[#This Row],[Teams]]), 1)</f>
        <v>0</v>
      </c>
      <c r="CA11" t="s">
        <v>1470</v>
      </c>
      <c r="CB11">
        <f>$CB$2/($CB$10-$CB$9)</f>
        <v>6.916666666666667</v>
      </c>
    </row>
    <row r="12" spans="1:95" x14ac:dyDescent="0.25">
      <c r="A12" t="s">
        <v>28</v>
      </c>
      <c r="B12" t="s">
        <v>97</v>
      </c>
      <c r="C12" t="s">
        <v>100</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0.87755102040816324</v>
      </c>
      <c r="F12">
        <f>COUNTIFS(DataRegularSeason20242025!$N$3:$N$1315,1,DataRegularSeason20242025!$D$3:$D$1315,$A12)</f>
        <v>30</v>
      </c>
      <c r="G12">
        <f>41-Table3[[#This Row],[GP_A]]</f>
        <v>11</v>
      </c>
      <c r="H12">
        <f>COUNTIFS(DataRegularSeason20242025!$E$3:$E$1315,$A12,DataRegularSeason20242025!$N$3:$N$1315,1)</f>
        <v>19</v>
      </c>
      <c r="I12">
        <f>41-Table3[[#This Row],[GP_H]]</f>
        <v>22</v>
      </c>
      <c r="J12">
        <f t="shared" si="0"/>
        <v>49</v>
      </c>
      <c r="K12">
        <f>82-Table3[[#This Row],[GP]]</f>
        <v>33</v>
      </c>
      <c r="L12">
        <f>COUNTIFS(DataRegularSeason20242025!$D$3:$D$1315,$A12, DataRegularSeason20242025!$L$3:$L$1315, $A12,DataRegularSeason20242025!$N$3:$N$1315,1)</f>
        <v>11</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 t="shared" si="1"/>
        <v>19</v>
      </c>
      <c r="Q12">
        <f>COUNTIFS(DataRegularSeason20242025!$D$3:$D$1315,$A12, DataRegularSeason20242025!$S$3:$S$1315, $A12,DataRegularSeason20242025!$M$3:$M$1315,"REG")</f>
        <v>14</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4</v>
      </c>
      <c r="Y12">
        <f>COUNTIFS(DataRegularSeason20242025!$E$3:$E$1315,$A12, DataRegularSeason20242025!$S$3:$S$1315, $A12,DataRegularSeason20242025!$M$3:$M$1315,"REG")</f>
        <v>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26</v>
      </c>
      <c r="AC12">
        <f>Table3[[#This Row],[L_A]]+Table3[[#This Row],[L_H]]</f>
        <v>23</v>
      </c>
      <c r="AD12">
        <f>Table3[[#This Row],[RW_A]]+Table3[[#This Row],[RW_H]]</f>
        <v>24</v>
      </c>
      <c r="AE12">
        <f>Table3[[#This Row],[RL_A]]+Table3[[#This Row],[RL_H]]</f>
        <v>17</v>
      </c>
      <c r="AF12">
        <f>Table3[[#This Row],[OTW_A]]+Table3[[#This Row],[OTW_H]]</f>
        <v>2</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2-6</v>
      </c>
      <c r="AK12">
        <f>(2*(Table3[[#This Row],[W_A]]+Table3[[#This Row],[W_H]]))+Table3[[#This Row],[OTL_A]]+Table3[[#This Row],[SOL_A]]+Table3[[#This Row],[OTL_H]]+Table3[[#This Row],[SOL_H]]</f>
        <v>58</v>
      </c>
      <c r="AL12">
        <f>(3*(Table3[[#This Row],[RW_A]]+Table3[[#This Row],[RW_H]]))+(2*(Table3[[#This Row],[OTW_A]]+Table3[[#This Row],[SOW_A]]+Table3[[#This Row],[OTW_H]]+Table3[[#This Row],[SOW_H]]))+Table3[[#This Row],[OTL_A]]+Table3[[#This Row],[SOL_A]]+Table3[[#This Row],[OTL_H]]+Table3[[#This Row],[SOL_H]]</f>
        <v>82</v>
      </c>
      <c r="AM12" s="15">
        <f>Table3[[#This Row],[PTS]]/(2*Table3[[#This Row],[GP]])</f>
        <v>0.59183673469387754</v>
      </c>
      <c r="AN12" s="15">
        <f>Table3[[#This Row],[PTS2]]/(3*Table3[[#This Row],[GP]])</f>
        <v>0.55782312925170063</v>
      </c>
      <c r="AO12">
        <f>(2*Table3[[#This Row],[GR]])+Table3[[#This Row],[PTS]]</f>
        <v>124</v>
      </c>
      <c r="AP12">
        <f>(3*Table3[[#This Row],[GR]])+Table3[[#This Row],[PTS2]]</f>
        <v>181</v>
      </c>
      <c r="AQ12">
        <f>Table3[[#This Row],[PTS]]+(2 * Table3[[#This Row],[GR]] * Table3[[#This Row],[PTS%]])</f>
        <v>97.061224489795919</v>
      </c>
      <c r="AR12">
        <f>Table3[[#This Row],[PTS2]]+(3 * Table3[[#This Row],[GR]] * Table3[[#This Row],[PTS%2]])</f>
        <v>137.22448979591837</v>
      </c>
      <c r="AS12" s="20" t="str">
        <f>_xlfn.CONCAT(TEXT(Table3[[#This Row],[W]], "0"), "-", TEXT(Table3[[#This Row],[RL]],"0"), "-", TEXT(Table3[[#This Row],[OTL]]+Table3[[#This Row],[SOL]], "0"))</f>
        <v>26-17-6</v>
      </c>
      <c r="AT12">
        <f>COUNTIFS(DataRegularSeason20242025!$D$3:$D$1315,Table3[[#This Row],[Teams]],DataRegularSeason20242025!$K$3:$K$1315,0)</f>
        <v>1</v>
      </c>
      <c r="AU12">
        <f>SUMIF(DataRegularSeason20242025!$D$3:$D$1315,$A12, DataRegularSeason20242025!$J$3:$J$1315)</f>
        <v>74</v>
      </c>
      <c r="AV12">
        <f>SUMIF(DataRegularSeason20242025!$D$3:$D$1315,$A12, DataRegularSeason20242025!$K$3:$K$1315)</f>
        <v>85</v>
      </c>
      <c r="AW12">
        <f t="shared" si="3"/>
        <v>-11</v>
      </c>
      <c r="AX12">
        <f>COUNTIFS(DataRegularSeason20242025!$E$3:$E$1315,Table3[[#This Row],[Teams]],DataRegularSeason20242025!$J$3:$J$1315,0)</f>
        <v>1</v>
      </c>
      <c r="AY12">
        <f>SUMIF(DataRegularSeason20242025!$E$3:$E$1315,$A12,DataRegularSeason20242025!$K$3:$K$1315)</f>
        <v>61</v>
      </c>
      <c r="AZ12">
        <f>SUMIF(DataRegularSeason20242025!$E$3:$E$1315,$A12,DataRegularSeason20242025!$J$3:$J$1315)</f>
        <v>40</v>
      </c>
      <c r="BA12">
        <f t="shared" si="4"/>
        <v>21</v>
      </c>
      <c r="BB12">
        <f t="shared" si="5"/>
        <v>135</v>
      </c>
      <c r="BC12">
        <f t="shared" si="6"/>
        <v>125</v>
      </c>
      <c r="BD12">
        <f t="shared" si="7"/>
        <v>10</v>
      </c>
      <c r="BE12" s="17">
        <f>Table3[[#This Row],[GF]]/Table3[[#This Row],[GP]]</f>
        <v>2.7551020408163267</v>
      </c>
      <c r="BF12" s="17">
        <f>Table3[[#This Row],[GA]]/Table3[[#This Row],[GP]]</f>
        <v>2.5510204081632653</v>
      </c>
      <c r="BG12" s="17">
        <f>(Table3[[#This Row],[GF]]-Table3[[#This Row],[GA]])/Table3[[#This Row],[GP]]</f>
        <v>0.20408163265306123</v>
      </c>
      <c r="BH12" s="49" t="str">
        <f>_xlfn.CONCAT(TEXT(Table3[[#This Row],[W_H]], "0"), "-", TEXT(Table3[[#This Row],[RL_H]],"0"), "-", TEXT(Table3[[#This Row],[OTL_H]]+Table3[[#This Row],[SOL_H]], "0"))</f>
        <v>15-3-1</v>
      </c>
      <c r="BI12" s="49" t="str">
        <f>_xlfn.CONCAT(TEXT(Table3[[#This Row],[W_A]], "0"), "-", TEXT(Table3[[#This Row],[RL_A]],"0"), "-", TEXT(Table3[[#This Row],[OTL_A]]+Table3[[#This Row],[SOL_A]], "0"))</f>
        <v>11-14-5</v>
      </c>
      <c r="BJ12" s="49">
        <f>((2*(Table3[[#This Row],[W_H]]))+Table3[[#This Row],[OTL_H]]+Table3[[#This Row],[SOL_H]])/(2*Table3[[#This Row],[GP_H]])</f>
        <v>0.81578947368421051</v>
      </c>
      <c r="BK12" s="49">
        <f>((2*(Table3[[#This Row],[W_A]]))+Table3[[#This Row],[OTL_A]]+Table3[[#This Row],[SOL_A]])/(2*Table3[[#This Row],[GP_A]])</f>
        <v>0.45</v>
      </c>
      <c r="BL12" s="21">
        <f>(Table3[[#This Row],[W]]*$CG$3)+(Table3[[#This Row],[L]]*$CG$4)+(Table3[[#This Row],[GF]]*$CG$5)+(Table3[[#This Row],[GA]]*$CG$6)</f>
        <v>52.65</v>
      </c>
      <c r="BM12" s="21">
        <f>(82*(((Table3[[#This Row],[PTS%]]*$CG$3)+((1-Table3[[#This Row],[PTS%]])*$CG$4)+(Table3[[#This Row],[GF]]*$CG$5)+(Table3[[#This Row],[GA]]*$CG$6))/Table3[[#This Row],[GP]])) + (Table3[[#This Row],[W]]*$CG$3)+(Table3[[#This Row],[L]]*$CG$4)+(Table3[[#This Row],[GF]]*$CG$5)+(Table3[[#This Row],[GA]]*$CG$6)</f>
        <v>108.15624739691796</v>
      </c>
      <c r="BN12">
        <f>COUNTIFS(DataRegularSeason20242025!$D$3:$D$1315,$A12,DataRegularSeason20242025!$H$3:$H$1315, $A12)</f>
        <v>13</v>
      </c>
      <c r="BO12">
        <f>COUNTIFS(DataRegularSeason20242025!$E$3:$E$1315,$A12,DataRegularSeason20242025!$H$3:$H$1315, $A12)</f>
        <v>9</v>
      </c>
      <c r="BP12">
        <f t="shared" si="8"/>
        <v>22</v>
      </c>
      <c r="BQ12">
        <f t="shared" si="9"/>
        <v>17</v>
      </c>
      <c r="BR12">
        <f t="shared" si="10"/>
        <v>10</v>
      </c>
      <c r="BS12">
        <f t="shared" si="11"/>
        <v>27</v>
      </c>
      <c r="BV12">
        <v>2014</v>
      </c>
      <c r="BW12" t="str">
        <f>INDEX(Table2[AwayTeam], Table3[[#This Row],[Column2]])</f>
        <v>COL</v>
      </c>
      <c r="BX12">
        <f>LARGE((Table2[[#This Row],[AwayTeam]]=Table3[[#This Row],[Teams]]), 1)</f>
        <v>0</v>
      </c>
      <c r="CA12" t="s">
        <v>1471</v>
      </c>
      <c r="CB12">
        <f>$CB$3/($CB$10-$CB$9)</f>
        <v>5.75</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0.8867924528301887</v>
      </c>
      <c r="F13">
        <f>COUNTIFS(DataRegularSeason20242025!$N$3:$N$1315,1,DataRegularSeason20242025!$D$3:$D$1315,$A13)</f>
        <v>26</v>
      </c>
      <c r="G13">
        <f>41-Table3[[#This Row],[GP_A]]</f>
        <v>15</v>
      </c>
      <c r="H13">
        <f>COUNTIFS(DataRegularSeason20242025!$E$3:$E$1315,$A13,DataRegularSeason20242025!$N$3:$N$1315,1)</f>
        <v>27</v>
      </c>
      <c r="I13">
        <f>41-Table3[[#This Row],[GP_H]]</f>
        <v>14</v>
      </c>
      <c r="J13">
        <f t="shared" si="0"/>
        <v>53</v>
      </c>
      <c r="K13">
        <f>82-Table3[[#This Row],[GP]]</f>
        <v>29</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10</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30</v>
      </c>
      <c r="AC13">
        <f>Table3[[#This Row],[L_A]]+Table3[[#This Row],[L_H]]</f>
        <v>23</v>
      </c>
      <c r="AD13">
        <f>Table3[[#This Row],[RW_A]]+Table3[[#This Row],[RW_H]]</f>
        <v>25</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87</v>
      </c>
      <c r="AM13" s="15">
        <f>Table3[[#This Row],[PTS]]/(2*Table3[[#This Row],[GP]])</f>
        <v>0.58490566037735847</v>
      </c>
      <c r="AN13" s="15">
        <f>Table3[[#This Row],[PTS2]]/(3*Table3[[#This Row],[GP]])</f>
        <v>0.54716981132075471</v>
      </c>
      <c r="AO13">
        <f>(2*Table3[[#This Row],[GR]])+Table3[[#This Row],[PTS]]</f>
        <v>120</v>
      </c>
      <c r="AP13">
        <f>(3*Table3[[#This Row],[GR]])+Table3[[#This Row],[PTS2]]</f>
        <v>174</v>
      </c>
      <c r="AQ13">
        <f>Table3[[#This Row],[PTS]]+(2 * Table3[[#This Row],[GR]] * Table3[[#This Row],[PTS%]])</f>
        <v>95.924528301886795</v>
      </c>
      <c r="AR13">
        <f>Table3[[#This Row],[PTS2]]+(3 * Table3[[#This Row],[GR]] * Table3[[#This Row],[PTS%2]])</f>
        <v>134.60377358490567</v>
      </c>
      <c r="AS13" s="20" t="str">
        <f>_xlfn.CONCAT(TEXT(Table3[[#This Row],[W]], "0"), "-", TEXT(Table3[[#This Row],[RL]],"0"), "-", TEXT(Table3[[#This Row],[OTL]]+Table3[[#This Row],[SOL]], "0"))</f>
        <v>30-21-2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 t="shared" si="3"/>
        <v>6</v>
      </c>
      <c r="AX13">
        <f>COUNTIFS(DataRegularSeason20242025!$E$3:$E$1315,Table3[[#This Row],[Teams]],DataRegularSeason20242025!$J$3:$J$1315,0)</f>
        <v>1</v>
      </c>
      <c r="AY13">
        <f>SUMIF(DataRegularSeason20242025!$E$3:$E$1315,$A13,DataRegularSeason20242025!$K$3:$K$1315)</f>
        <v>92</v>
      </c>
      <c r="AZ13">
        <f>SUMIF(DataRegularSeason20242025!$E$3:$E$1315,$A13,DataRegularSeason20242025!$J$3:$J$1315)</f>
        <v>88</v>
      </c>
      <c r="BA13">
        <f t="shared" si="4"/>
        <v>4</v>
      </c>
      <c r="BB13">
        <f t="shared" si="5"/>
        <v>175</v>
      </c>
      <c r="BC13">
        <f t="shared" si="6"/>
        <v>165</v>
      </c>
      <c r="BD13">
        <f t="shared" si="7"/>
        <v>10</v>
      </c>
      <c r="BE13" s="17">
        <f>Table3[[#This Row],[GF]]/Table3[[#This Row],[GP]]</f>
        <v>3.3018867924528301</v>
      </c>
      <c r="BF13" s="17">
        <f>Table3[[#This Row],[GA]]/Table3[[#This Row],[GP]]</f>
        <v>3.1132075471698113</v>
      </c>
      <c r="BG13" s="17">
        <f>(Table3[[#This Row],[GF]]-Table3[[#This Row],[GA]])/Table3[[#This Row],[GP]]</f>
        <v>0.18867924528301888</v>
      </c>
      <c r="BH13" s="49" t="str">
        <f>_xlfn.CONCAT(TEXT(Table3[[#This Row],[W_H]], "0"), "-", TEXT(Table3[[#This Row],[RL_H]],"0"), "-", TEXT(Table3[[#This Row],[OTL_H]]+Table3[[#This Row],[SOL_H]], "0"))</f>
        <v>15-10-2</v>
      </c>
      <c r="BI13" s="49" t="str">
        <f>_xlfn.CONCAT(TEXT(Table3[[#This Row],[W_A]], "0"), "-", TEXT(Table3[[#This Row],[RL_A]],"0"), "-", TEXT(Table3[[#This Row],[OTL_A]]+Table3[[#This Row],[SOL_A]], "0"))</f>
        <v>15-11-0</v>
      </c>
      <c r="BJ13" s="49">
        <f>((2*(Table3[[#This Row],[W_H]]))+Table3[[#This Row],[OTL_H]]+Table3[[#This Row],[SOL_H]])/(2*Table3[[#This Row],[GP_H]])</f>
        <v>0.59259259259259256</v>
      </c>
      <c r="BK13" s="49">
        <f>((2*(Table3[[#This Row],[W_A]]))+Table3[[#This Row],[OTL_A]]+Table3[[#This Row],[SOL_A]])/(2*Table3[[#This Row],[GP_A]])</f>
        <v>0.57692307692307687</v>
      </c>
      <c r="BL13" s="21">
        <f>(Table3[[#This Row],[W]]*$CG$3)+(Table3[[#This Row],[L]]*$CG$4)+(Table3[[#This Row],[GF]]*$CG$5)+(Table3[[#This Row],[GA]]*$CG$6)</f>
        <v>64.650000000000006</v>
      </c>
      <c r="BM13" s="21">
        <f>(82*(((Table3[[#This Row],[PTS%]]*$CG$3)+((1-Table3[[#This Row],[PTS%]])*$CG$4)+(Table3[[#This Row],[GF]]*$CG$5)+(Table3[[#This Row],[GA]]*$CG$6))/Table3[[#This Row],[GP]])) + (Table3[[#This Row],[W]]*$CG$3)+(Table3[[#This Row],[L]]*$CG$4)+(Table3[[#This Row],[GF]]*$CG$5)+(Table3[[#This Row],[GA]]*$CG$6)</f>
        <v>131.43665005339977</v>
      </c>
      <c r="BN13">
        <f>COUNTIFS(DataRegularSeason20242025!$D$3:$D$1315,$A13,DataRegularSeason20242025!$H$3:$H$1315, $A13)</f>
        <v>13</v>
      </c>
      <c r="BO13">
        <f>COUNTIFS(DataRegularSeason20242025!$E$3:$E$1315,$A13,DataRegularSeason20242025!$H$3:$H$1315, $A13)</f>
        <v>20</v>
      </c>
      <c r="BP13">
        <f t="shared" si="8"/>
        <v>33</v>
      </c>
      <c r="BQ13">
        <f t="shared" si="9"/>
        <v>13</v>
      </c>
      <c r="BR13">
        <f t="shared" si="10"/>
        <v>7</v>
      </c>
      <c r="BS13">
        <f t="shared" si="11"/>
        <v>20</v>
      </c>
      <c r="BV13">
        <v>2022</v>
      </c>
      <c r="BW13" t="str">
        <f>INDEX(Table2[AwayTeam], Table3[[#This Row],[Column2]])</f>
        <v>MTL</v>
      </c>
      <c r="BX13">
        <f>LARGE((Table2[[#This Row],[AwayTeam]]=Table3[[#This Row],[Teams]]), 1)</f>
        <v>0</v>
      </c>
      <c r="CA13" t="s">
        <v>1478</v>
      </c>
      <c r="CB13">
        <f>(CB5/CB2)/2</f>
        <v>3.0060240963855422</v>
      </c>
    </row>
    <row r="14" spans="1:95" x14ac:dyDescent="0.25">
      <c r="A14" t="s">
        <v>30</v>
      </c>
      <c r="B14" t="s">
        <v>98</v>
      </c>
      <c r="C14" t="s">
        <v>81</v>
      </c>
      <c r="D14">
        <f>COUNTIFS(DataRegularSeason20242025!$D$3:$D$1315,$A14,DataRegularSeason20242025!$R$3:$R$1315,1,DataRegularSeason20242025!$N$3:$N$1315,1) + COUNTIFS(DataRegularSeason20242025!$E$3:$E$1315,$A14,DataRegularSeason20242025!$R$3:$R$1315,1,DataRegularSeason20242025!$N$3:$N$1315,1)</f>
        <v>15</v>
      </c>
      <c r="E14" s="15">
        <f>Table3[[#This Row],[Watched]]/Table3[[#This Row],[GP]]</f>
        <v>0.28846153846153844</v>
      </c>
      <c r="F14">
        <f>COUNTIFS(DataRegularSeason20242025!$N$3:$N$1315,1,DataRegularSeason20242025!$D$3:$D$1315,$A14)</f>
        <v>27</v>
      </c>
      <c r="G14">
        <f>41-Table3[[#This Row],[GP_A]]</f>
        <v>14</v>
      </c>
      <c r="H14">
        <f>COUNTIFS(DataRegularSeason20242025!$E$3:$E$1315,$A14,DataRegularSeason20242025!$N$3:$N$1315,1)</f>
        <v>25</v>
      </c>
      <c r="I14">
        <f>41-Table3[[#This Row],[GP_H]]</f>
        <v>16</v>
      </c>
      <c r="J14">
        <f t="shared" si="0"/>
        <v>52</v>
      </c>
      <c r="K14">
        <f>82-Table3[[#This Row],[GP]]</f>
        <v>30</v>
      </c>
      <c r="L14">
        <f>COUNTIFS(DataRegularSeason20242025!$D$3:$D$1315,$A14, DataRegularSeason20242025!$L$3:$L$1315, $A14,DataRegularSeason20242025!$N$3:$N$1315,1)</f>
        <v>12</v>
      </c>
      <c r="M14">
        <f>COUNTIFS(DataRegularSeason20242025!$D$3:$D$1315,$A14, DataRegularSeason20242025!$L$3:$L$1315, $A14,DataRegularSeason20242025!$N$3:$N$1315,1,DataRegularSeason20242025!$M$3:$M$1315,"REG")</f>
        <v>9</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 t="shared" si="1"/>
        <v>15</v>
      </c>
      <c r="Q14">
        <f>COUNTIFS(DataRegularSeason20242025!$D$3:$D$1315,$A14, DataRegularSeason20242025!$S$3:$S$1315, $A14,DataRegularSeason20242025!$M$3:$M$1315,"REG")</f>
        <v>13</v>
      </c>
      <c r="R14">
        <f>COUNTIFS(DataRegularSeason20242025!$D$3:$D$1315,$A14, DataRegularSeason20242025!$S$3:$S$1315, $A14,DataRegularSeason20242025!$M$3:$M$1315,"OT")</f>
        <v>1</v>
      </c>
      <c r="S14">
        <f>COUNTIFS(DataRegularSeason20242025!$D$3:$D$1315,$A14, DataRegularSeason20242025!$S$3:$S$1315, $A14,DataRegularSeason20242025!$M$3:$M$1315,"SO")</f>
        <v>1</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1</v>
      </c>
      <c r="X14">
        <f t="shared" si="2"/>
        <v>9</v>
      </c>
      <c r="Y14">
        <f>COUNTIFS(DataRegularSeason20242025!$E$3:$E$1315,$A14, DataRegularSeason20242025!$S$3:$S$1315, $A14,DataRegularSeason20242025!$M$3:$M$1315,"REG")</f>
        <v>7</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28</v>
      </c>
      <c r="AC14">
        <f>Table3[[#This Row],[L_A]]+Table3[[#This Row],[L_H]]</f>
        <v>24</v>
      </c>
      <c r="AD14">
        <f>Table3[[#This Row],[RW_A]]+Table3[[#This Row],[RW_H]]</f>
        <v>21</v>
      </c>
      <c r="AE14">
        <f>Table3[[#This Row],[RL_A]]+Table3[[#This Row],[RL_H]]</f>
        <v>20</v>
      </c>
      <c r="AF14">
        <f>Table3[[#This Row],[OTW_A]]+Table3[[#This Row],[OTW_H]]</f>
        <v>6</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7-4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81</v>
      </c>
      <c r="AM14" s="15">
        <f>Table3[[#This Row],[PTS]]/(2*Table3[[#This Row],[GP]])</f>
        <v>0.57692307692307687</v>
      </c>
      <c r="AN14" s="15">
        <f>Table3[[#This Row],[PTS2]]/(3*Table3[[#This Row],[GP]])</f>
        <v>0.51923076923076927</v>
      </c>
      <c r="AO14">
        <f>(2*Table3[[#This Row],[GR]])+Table3[[#This Row],[PTS]]</f>
        <v>120</v>
      </c>
      <c r="AP14">
        <f>(3*Table3[[#This Row],[GR]])+Table3[[#This Row],[PTS2]]</f>
        <v>171</v>
      </c>
      <c r="AQ14">
        <f>Table3[[#This Row],[PTS]]+(2 * Table3[[#This Row],[GR]] * Table3[[#This Row],[PTS%]])</f>
        <v>94.615384615384613</v>
      </c>
      <c r="AR14">
        <f>Table3[[#This Row],[PTS2]]+(3 * Table3[[#This Row],[GR]] * Table3[[#This Row],[PTS%2]])</f>
        <v>127.73076923076923</v>
      </c>
      <c r="AS14" s="20" t="str">
        <f>_xlfn.CONCAT(TEXT(Table3[[#This Row],[W]], "0"), "-", TEXT(Table3[[#This Row],[RL]],"0"), "-", TEXT(Table3[[#This Row],[OTL]]+Table3[[#This Row],[SOL]], "0"))</f>
        <v>28-20-4</v>
      </c>
      <c r="AT14">
        <f>COUNTIFS(DataRegularSeason20242025!$D$3:$D$1315,Table3[[#This Row],[Teams]],DataRegularSeason20242025!$K$3:$K$1315,0)</f>
        <v>6</v>
      </c>
      <c r="AU14">
        <f>SUMIF(DataRegularSeason20242025!$D$3:$D$1315,$A14, DataRegularSeason20242025!$J$3:$J$1315)</f>
        <v>63</v>
      </c>
      <c r="AV14">
        <f>SUMIF(DataRegularSeason20242025!$D$3:$D$1315,$A14, DataRegularSeason20242025!$K$3:$K$1315)</f>
        <v>73</v>
      </c>
      <c r="AW14">
        <f t="shared" si="3"/>
        <v>-10</v>
      </c>
      <c r="AX14">
        <f>COUNTIFS(DataRegularSeason20242025!$E$3:$E$1315,Table3[[#This Row],[Teams]],DataRegularSeason20242025!$J$3:$J$1315,0)</f>
        <v>2</v>
      </c>
      <c r="AY14">
        <f>SUMIF(DataRegularSeason20242025!$E$3:$E$1315,$A14,DataRegularSeason20242025!$K$3:$K$1315)</f>
        <v>85</v>
      </c>
      <c r="AZ14">
        <f>SUMIF(DataRegularSeason20242025!$E$3:$E$1315,$A14,DataRegularSeason20242025!$J$3:$J$1315)</f>
        <v>67</v>
      </c>
      <c r="BA14">
        <f t="shared" si="4"/>
        <v>18</v>
      </c>
      <c r="BB14">
        <f t="shared" si="5"/>
        <v>148</v>
      </c>
      <c r="BC14">
        <f t="shared" si="6"/>
        <v>140</v>
      </c>
      <c r="BD14">
        <f t="shared" si="7"/>
        <v>8</v>
      </c>
      <c r="BE14" s="17">
        <f>Table3[[#This Row],[GF]]/Table3[[#This Row],[GP]]</f>
        <v>2.8461538461538463</v>
      </c>
      <c r="BF14" s="17">
        <f>Table3[[#This Row],[GA]]/Table3[[#This Row],[GP]]</f>
        <v>2.6923076923076925</v>
      </c>
      <c r="BG14" s="17">
        <f>(Table3[[#This Row],[GF]]-Table3[[#This Row],[GA]])/Table3[[#This Row],[GP]]</f>
        <v>0.15384615384615385</v>
      </c>
      <c r="BH14" s="49" t="str">
        <f>_xlfn.CONCAT(TEXT(Table3[[#This Row],[W_H]], "0"), "-", TEXT(Table3[[#This Row],[RL_H]],"0"), "-", TEXT(Table3[[#This Row],[OTL_H]]+Table3[[#This Row],[SOL_H]], "0"))</f>
        <v>16-7-2</v>
      </c>
      <c r="BI14" s="49" t="str">
        <f>_xlfn.CONCAT(TEXT(Table3[[#This Row],[W_A]], "0"), "-", TEXT(Table3[[#This Row],[RL_A]],"0"), "-", TEXT(Table3[[#This Row],[OTL_A]]+Table3[[#This Row],[SOL_A]], "0"))</f>
        <v>12-13-2</v>
      </c>
      <c r="BJ14" s="49">
        <f>((2*(Table3[[#This Row],[W_H]]))+Table3[[#This Row],[OTL_H]]+Table3[[#This Row],[SOL_H]])/(2*Table3[[#This Row],[GP_H]])</f>
        <v>0.68</v>
      </c>
      <c r="BK14" s="49">
        <f>((2*(Table3[[#This Row],[W_A]]))+Table3[[#This Row],[OTL_A]]+Table3[[#This Row],[SOL_A]])/(2*Table3[[#This Row],[GP_A]])</f>
        <v>0.48148148148148145</v>
      </c>
      <c r="BL14" s="21">
        <f>(Table3[[#This Row],[W]]*$CG$3)+(Table3[[#This Row],[L]]*$CG$4)+(Table3[[#This Row],[GF]]*$CG$5)+(Table3[[#This Row],[GA]]*$CG$6)</f>
        <v>57.4</v>
      </c>
      <c r="BM14" s="21">
        <f>(82*(((Table3[[#This Row],[PTS%]]*$CG$3)+((1-Table3[[#This Row],[PTS%]])*$CG$4)+(Table3[[#This Row],[GF]]*$CG$5)+(Table3[[#This Row],[GA]]*$CG$6))/Table3[[#This Row],[GP]])) + (Table3[[#This Row],[W]]*$CG$3)+(Table3[[#This Row],[L]]*$CG$4)+(Table3[[#This Row],[GF]]*$CG$5)+(Table3[[#This Row],[GA]]*$CG$6)</f>
        <v>115.1396449704142</v>
      </c>
      <c r="BN14">
        <f>COUNTIFS(DataRegularSeason20242025!$D$3:$D$1315,$A14,DataRegularSeason20242025!$H$3:$H$1315, $A14)</f>
        <v>11</v>
      </c>
      <c r="BO14">
        <f>COUNTIFS(DataRegularSeason20242025!$E$3:$E$1315,$A14,DataRegularSeason20242025!$H$3:$H$1315, $A14)</f>
        <v>12</v>
      </c>
      <c r="BP14">
        <f t="shared" si="8"/>
        <v>23</v>
      </c>
      <c r="BQ14">
        <f t="shared" si="9"/>
        <v>16</v>
      </c>
      <c r="BR14">
        <f t="shared" si="10"/>
        <v>13</v>
      </c>
      <c r="BS14">
        <f t="shared" si="11"/>
        <v>29</v>
      </c>
      <c r="BW14" t="str">
        <f>INDEX(Table2[AwayTeam], Table3[[#This Row],[Column2]])</f>
        <v>LAK</v>
      </c>
      <c r="BX14">
        <f>LARGE((Table2[[#This Row],[AwayTeam]]=Table3[[#This Row],[Teams]]), 1)</f>
        <v>0</v>
      </c>
      <c r="CA14" t="s">
        <v>1799</v>
      </c>
      <c r="CB14">
        <f>CB7+CB8</f>
        <v>165</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0.88235294117647056</v>
      </c>
      <c r="F15">
        <f>COUNTIFS(DataRegularSeason20242025!$N$3:$N$1315,1,DataRegularSeason20242025!$D$3:$D$1315,$A15)</f>
        <v>26</v>
      </c>
      <c r="G15">
        <f>41-Table3[[#This Row],[GP_A]]</f>
        <v>15</v>
      </c>
      <c r="H15">
        <f>COUNTIFS(DataRegularSeason20242025!$E$3:$E$1315,$A15,DataRegularSeason20242025!$N$3:$N$1315,1)</f>
        <v>25</v>
      </c>
      <c r="I15">
        <f>41-Table3[[#This Row],[GP_H]]</f>
        <v>16</v>
      </c>
      <c r="J15">
        <f t="shared" si="0"/>
        <v>51</v>
      </c>
      <c r="K15">
        <f>82-Table3[[#This Row],[GP]]</f>
        <v>31</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 t="shared" si="1"/>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 t="shared" si="2"/>
        <v>9</v>
      </c>
      <c r="Y15">
        <f>COUNTIFS(DataRegularSeason20242025!$E$3:$E$1315,$A15, DataRegularSeason20242025!$S$3:$S$1315, $A15,DataRegularSeason20242025!$M$3:$M$1315,"REG")</f>
        <v>7</v>
      </c>
      <c r="Z15">
        <f>COUNTIFS(DataRegularSeason20242025!$E$3:$E$1315,$A15, DataRegularSeason20242025!$S$3:$S$1315, $A15,DataRegularSeason20242025!$M$3:$M$1315,"OT")</f>
        <v>1</v>
      </c>
      <c r="AA15">
        <f>COUNTIFS(DataRegularSeason20242025!$E$3:$E$1315,$A15, DataRegularSeason20242025!$S$3:$S$1315, $A15,DataRegularSeason20242025!$M$3:$M$1315,"SO")</f>
        <v>1</v>
      </c>
      <c r="AB15">
        <f>Table3[[#This Row],[W_A]]+Table3[[#This Row],[W_H]]</f>
        <v>27</v>
      </c>
      <c r="AC15">
        <f>Table3[[#This Row],[L_A]]+Table3[[#This Row],[L_H]]</f>
        <v>24</v>
      </c>
      <c r="AD15">
        <f>Table3[[#This Row],[RW_A]]+Table3[[#This Row],[RW_H]]</f>
        <v>22</v>
      </c>
      <c r="AE15">
        <f>Table3[[#This Row],[RL_A]]+Table3[[#This Row],[RL_H]]</f>
        <v>20</v>
      </c>
      <c r="AF15">
        <f>Table3[[#This Row],[OTW_A]]+Table3[[#This Row],[OTW_H]]</f>
        <v>4</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5-4</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80</v>
      </c>
      <c r="AM15" s="15">
        <f>Table3[[#This Row],[PTS]]/(2*Table3[[#This Row],[GP]])</f>
        <v>0.56862745098039214</v>
      </c>
      <c r="AN15" s="15">
        <f>Table3[[#This Row],[PTS2]]/(3*Table3[[#This Row],[GP]])</f>
        <v>0.52287581699346408</v>
      </c>
      <c r="AO15">
        <f>(2*Table3[[#This Row],[GR]])+Table3[[#This Row],[PTS]]</f>
        <v>120</v>
      </c>
      <c r="AP15">
        <f>(3*Table3[[#This Row],[GR]])+Table3[[#This Row],[PTS2]]</f>
        <v>173</v>
      </c>
      <c r="AQ15">
        <f>Table3[[#This Row],[PTS]]+(2 * Table3[[#This Row],[GR]] * Table3[[#This Row],[PTS%]])</f>
        <v>93.254901960784309</v>
      </c>
      <c r="AR15">
        <f>Table3[[#This Row],[PTS2]]+(3 * Table3[[#This Row],[GR]] * Table3[[#This Row],[PTS%2]])</f>
        <v>128.62745098039215</v>
      </c>
      <c r="AS15" s="20" t="str">
        <f>_xlfn.CONCAT(TEXT(Table3[[#This Row],[W]], "0"), "-", TEXT(Table3[[#This Row],[RL]],"0"), "-", TEXT(Table3[[#This Row],[OTL]]+Table3[[#This Row],[SOL]], "0"))</f>
        <v>27-20-4</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 t="shared" si="3"/>
        <v>3</v>
      </c>
      <c r="AX15">
        <f>COUNTIFS(DataRegularSeason20242025!$E$3:$E$1315,Table3[[#This Row],[Teams]],DataRegularSeason20242025!$J$3:$J$1315,0)</f>
        <v>3</v>
      </c>
      <c r="AY15">
        <f>SUMIF(DataRegularSeason20242025!$E$3:$E$1315,$A15,DataRegularSeason20242025!$K$3:$K$1315)</f>
        <v>90</v>
      </c>
      <c r="AZ15">
        <f>SUMIF(DataRegularSeason20242025!$E$3:$E$1315,$A15,DataRegularSeason20242025!$J$3:$J$1315)</f>
        <v>59</v>
      </c>
      <c r="BA15">
        <f t="shared" si="4"/>
        <v>31</v>
      </c>
      <c r="BB15">
        <f t="shared" si="5"/>
        <v>177</v>
      </c>
      <c r="BC15">
        <f t="shared" si="6"/>
        <v>143</v>
      </c>
      <c r="BD15">
        <f t="shared" si="7"/>
        <v>34</v>
      </c>
      <c r="BE15" s="17">
        <f>Table3[[#This Row],[GF]]/Table3[[#This Row],[GP]]</f>
        <v>3.4705882352941178</v>
      </c>
      <c r="BF15" s="17">
        <f>Table3[[#This Row],[GA]]/Table3[[#This Row],[GP]]</f>
        <v>2.8039215686274508</v>
      </c>
      <c r="BG15" s="17">
        <f>(Table3[[#This Row],[GF]]-Table3[[#This Row],[GA]])/Table3[[#This Row],[GP]]</f>
        <v>0.66666666666666663</v>
      </c>
      <c r="BH15" s="49" t="str">
        <f>_xlfn.CONCAT(TEXT(Table3[[#This Row],[W_H]], "0"), "-", TEXT(Table3[[#This Row],[RL_H]],"0"), "-", TEXT(Table3[[#This Row],[OTL_H]]+Table3[[#This Row],[SOL_H]], "0"))</f>
        <v>16-7-2</v>
      </c>
      <c r="BI15" s="49" t="str">
        <f>_xlfn.CONCAT(TEXT(Table3[[#This Row],[W_A]], "0"), "-", TEXT(Table3[[#This Row],[RL_A]],"0"), "-", TEXT(Table3[[#This Row],[OTL_A]]+Table3[[#This Row],[SOL_A]], "0"))</f>
        <v>11-13-2</v>
      </c>
      <c r="BJ15" s="49">
        <f>((2*(Table3[[#This Row],[W_H]]))+Table3[[#This Row],[OTL_H]]+Table3[[#This Row],[SOL_H]])/(2*Table3[[#This Row],[GP_H]])</f>
        <v>0.68</v>
      </c>
      <c r="BK15" s="49">
        <f>((2*(Table3[[#This Row],[W_A]]))+Table3[[#This Row],[OTL_A]]+Table3[[#This Row],[SOL_A]])/(2*Table3[[#This Row],[GP_A]])</f>
        <v>0.46153846153846156</v>
      </c>
      <c r="BL15" s="21">
        <f>(Table3[[#This Row],[W]]*$CG$3)+(Table3[[#This Row],[L]]*$CG$4)+(Table3[[#This Row],[GF]]*$CG$5)+(Table3[[#This Row],[GA]]*$CG$6)</f>
        <v>61.55</v>
      </c>
      <c r="BM15" s="21">
        <f>(82*(((Table3[[#This Row],[PTS%]]*$CG$3)+((1-Table3[[#This Row],[PTS%]])*$CG$4)+(Table3[[#This Row],[GF]]*$CG$5)+(Table3[[#This Row],[GA]]*$CG$6))/Table3[[#This Row],[GP]])) + (Table3[[#This Row],[W]]*$CG$3)+(Table3[[#This Row],[L]]*$CG$4)+(Table3[[#This Row],[GF]]*$CG$5)+(Table3[[#This Row],[GA]]*$CG$6)</f>
        <v>127.89559784698193</v>
      </c>
      <c r="BN15">
        <f>COUNTIFS(DataRegularSeason20242025!$D$3:$D$1315,$A15,DataRegularSeason20242025!$H$3:$H$1315, $A15)</f>
        <v>13</v>
      </c>
      <c r="BO15">
        <f>COUNTIFS(DataRegularSeason20242025!$E$3:$E$1315,$A15,DataRegularSeason20242025!$H$3:$H$1315, $A15)</f>
        <v>14</v>
      </c>
      <c r="BP15">
        <f t="shared" si="8"/>
        <v>27</v>
      </c>
      <c r="BQ15">
        <f t="shared" si="9"/>
        <v>13</v>
      </c>
      <c r="BR15">
        <f t="shared" si="10"/>
        <v>11</v>
      </c>
      <c r="BS15">
        <f t="shared" si="11"/>
        <v>24</v>
      </c>
      <c r="BV15">
        <v>2021</v>
      </c>
      <c r="BW15" t="str">
        <f>INDEX(Table2[AwayTeam], Table3[[#This Row],[Column2]])</f>
        <v>FLA</v>
      </c>
      <c r="BX15">
        <f>LARGE((Table2[[#This Row],[AwayTeam]]=Table3[[#This Row],[Teams]]), 1)</f>
        <v>0</v>
      </c>
      <c r="CA15" t="s">
        <v>1800</v>
      </c>
      <c r="CB15">
        <f>CB14/CB2</f>
        <v>0.19879518072289157</v>
      </c>
    </row>
    <row r="16" spans="1:95" x14ac:dyDescent="0.25">
      <c r="A16" t="s">
        <v>36</v>
      </c>
      <c r="B16" t="s">
        <v>98</v>
      </c>
      <c r="C16" t="s">
        <v>99</v>
      </c>
      <c r="D16">
        <f>COUNTIFS(DataRegularSeason20242025!$D$3:$D$1315,$A16,DataRegularSeason20242025!$R$3:$R$1315,1,DataRegularSeason20242025!$N$3:$N$1315,1) + COUNTIFS(DataRegularSeason20242025!$E$3:$E$1315,$A16,DataRegularSeason20242025!$R$3:$R$1315,1,DataRegularSeason20242025!$N$3:$N$1315,1)</f>
        <v>43</v>
      </c>
      <c r="E16" s="15">
        <f>Table3[[#This Row],[Watched]]/Table3[[#This Row],[GP]]</f>
        <v>0.82692307692307687</v>
      </c>
      <c r="F16">
        <f>COUNTIFS(DataRegularSeason20242025!$N$3:$N$1315,1,DataRegularSeason20242025!$D$3:$D$1315,$A16)</f>
        <v>27</v>
      </c>
      <c r="G16">
        <f>41-Table3[[#This Row],[GP_A]]</f>
        <v>14</v>
      </c>
      <c r="H16">
        <f>COUNTIFS(DataRegularSeason20242025!$E$3:$E$1315,$A16,DataRegularSeason20242025!$N$3:$N$1315,1)</f>
        <v>25</v>
      </c>
      <c r="I16">
        <f>41-Table3[[#This Row],[GP_H]]</f>
        <v>16</v>
      </c>
      <c r="J16">
        <f t="shared" si="0"/>
        <v>52</v>
      </c>
      <c r="K16">
        <f>82-Table3[[#This Row],[GP]]</f>
        <v>30</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6</v>
      </c>
      <c r="N16">
        <f>COUNTIFS(DataRegularSeason20242025!$D$3:$D$1315,$A16, DataRegularSeason20242025!$L$3:$L$1315, $A16,DataRegularSeason20242025!$N$3:$N$1315,1,DataRegularSeason20242025!$M$3:$M$1315,"OT")</f>
        <v>2</v>
      </c>
      <c r="O16">
        <f>COUNTIFS(DataRegularSeason20242025!$D$3:$D$1315,$A16, DataRegularSeason20242025!$L$3:$L$1315, $A16,DataRegularSeason20242025!$N$3:$N$1315,1,DataRegularSeason20242025!$M$3:$M$1315,"SO")</f>
        <v>1</v>
      </c>
      <c r="P16">
        <f t="shared" si="1"/>
        <v>18</v>
      </c>
      <c r="Q16">
        <f>COUNTIFS(DataRegularSeason20242025!$D$3:$D$1315,$A16, DataRegularSeason20242025!$S$3:$S$1315, $A16,DataRegularSeason20242025!$M$3:$M$1315,"REG")</f>
        <v>14</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3</v>
      </c>
      <c r="X16">
        <f t="shared" si="2"/>
        <v>8</v>
      </c>
      <c r="Y16">
        <f>COUNTIFS(DataRegularSeason20242025!$E$3:$E$1315,$A16, DataRegularSeason20242025!$S$3:$S$1315, $A16,DataRegularSeason20242025!$M$3:$M$1315,"REG")</f>
        <v>5</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26</v>
      </c>
      <c r="AD16">
        <f>Table3[[#This Row],[RW_A]]+Table3[[#This Row],[RW_H]]</f>
        <v>18</v>
      </c>
      <c r="AE16">
        <f>Table3[[#This Row],[RL_A]]+Table3[[#This Row],[RL_H]]</f>
        <v>19</v>
      </c>
      <c r="AF16">
        <f>Table3[[#This Row],[OTW_A]]+Table3[[#This Row],[OTW_H]]</f>
        <v>4</v>
      </c>
      <c r="AG16">
        <f>Table3[[#This Row],[OTL_A]]+Table3[[#This Row],[OTL_H]]</f>
        <v>6</v>
      </c>
      <c r="AH16">
        <f>Table3[[#This Row],[SOW_A]]+Table3[[#This Row],[SOW_H]]</f>
        <v>4</v>
      </c>
      <c r="AI16">
        <f>Table3[[#This Row],[SOL_A]]+Table3[[#This Row],[SOL_H]]</f>
        <v>1</v>
      </c>
      <c r="AJ16" s="20" t="str">
        <f>_xlfn.CONCAT(TEXT(Table3[[#This Row],[OTW]]+Table3[[#This Row],[SOW]], "0"), "-", TEXT(Table3[[#This Row],[OTL]]+Table3[[#This Row],[SOL]],"0"))</f>
        <v>8-7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77</v>
      </c>
      <c r="AM16" s="15">
        <f>Table3[[#This Row],[PTS]]/(2*Table3[[#This Row],[GP]])</f>
        <v>0.56730769230769229</v>
      </c>
      <c r="AN16" s="15">
        <f>Table3[[#This Row],[PTS2]]/(3*Table3[[#This Row],[GP]])</f>
        <v>0.49358974358974361</v>
      </c>
      <c r="AO16">
        <f>(2*Table3[[#This Row],[GR]])+Table3[[#This Row],[PTS]]</f>
        <v>119</v>
      </c>
      <c r="AP16">
        <f>(3*Table3[[#This Row],[GR]])+Table3[[#This Row],[PTS2]]</f>
        <v>167</v>
      </c>
      <c r="AQ16">
        <f>Table3[[#This Row],[PTS]]+(2 * Table3[[#This Row],[GR]] * Table3[[#This Row],[PTS%]])</f>
        <v>93.038461538461547</v>
      </c>
      <c r="AR16">
        <f>Table3[[#This Row],[PTS2]]+(3 * Table3[[#This Row],[GR]] * Table3[[#This Row],[PTS%2]])</f>
        <v>121.42307692307693</v>
      </c>
      <c r="AS16" s="20" t="str">
        <f>_xlfn.CONCAT(TEXT(Table3[[#This Row],[W]], "0"), "-", TEXT(Table3[[#This Row],[RL]],"0"), "-", TEXT(Table3[[#This Row],[OTL]]+Table3[[#This Row],[SOL]], "0"))</f>
        <v>26-19-7</v>
      </c>
      <c r="AT16">
        <f>COUNTIFS(DataRegularSeason20242025!$D$3:$D$1315,Table3[[#This Row],[Teams]],DataRegularSeason20242025!$K$3:$K$1315,0)</f>
        <v>0</v>
      </c>
      <c r="AU16">
        <f>SUMIF(DataRegularSeason20242025!$D$3:$D$1315,$A16, DataRegularSeason20242025!$J$3:$J$1315)</f>
        <v>70</v>
      </c>
      <c r="AV16">
        <f>SUMIF(DataRegularSeason20242025!$D$3:$D$1315,$A16, DataRegularSeason20242025!$K$3:$K$1315)</f>
        <v>95</v>
      </c>
      <c r="AW16">
        <f t="shared" si="3"/>
        <v>-25</v>
      </c>
      <c r="AX16">
        <f>COUNTIFS(DataRegularSeason20242025!$E$3:$E$1315,Table3[[#This Row],[Teams]],DataRegularSeason20242025!$J$3:$J$1315,0)</f>
        <v>1</v>
      </c>
      <c r="AY16">
        <f>SUMIF(DataRegularSeason20242025!$E$3:$E$1315,$A16,DataRegularSeason20242025!$K$3:$K$1315)</f>
        <v>104</v>
      </c>
      <c r="AZ16">
        <f>SUMIF(DataRegularSeason20242025!$E$3:$E$1315,$A16,DataRegularSeason20242025!$J$3:$J$1315)</f>
        <v>76</v>
      </c>
      <c r="BA16">
        <f t="shared" si="4"/>
        <v>28</v>
      </c>
      <c r="BB16">
        <f t="shared" si="5"/>
        <v>174</v>
      </c>
      <c r="BC16">
        <f t="shared" si="6"/>
        <v>171</v>
      </c>
      <c r="BD16">
        <f t="shared" si="7"/>
        <v>3</v>
      </c>
      <c r="BE16" s="17">
        <f>Table3[[#This Row],[GF]]/Table3[[#This Row],[GP]]</f>
        <v>3.3461538461538463</v>
      </c>
      <c r="BF16" s="17">
        <f>Table3[[#This Row],[GA]]/Table3[[#This Row],[GP]]</f>
        <v>3.2884615384615383</v>
      </c>
      <c r="BG16" s="17">
        <f>(Table3[[#This Row],[GF]]-Table3[[#This Row],[GA]])/Table3[[#This Row],[GP]]</f>
        <v>5.7692307692307696E-2</v>
      </c>
      <c r="BH16" s="49" t="str">
        <f>_xlfn.CONCAT(TEXT(Table3[[#This Row],[W_H]], "0"), "-", TEXT(Table3[[#This Row],[RL_H]],"0"), "-", TEXT(Table3[[#This Row],[OTL_H]]+Table3[[#This Row],[SOL_H]], "0"))</f>
        <v>17-5-3</v>
      </c>
      <c r="BI16" s="49" t="str">
        <f>_xlfn.CONCAT(TEXT(Table3[[#This Row],[W_A]], "0"), "-", TEXT(Table3[[#This Row],[RL_A]],"0"), "-", TEXT(Table3[[#This Row],[OTL_A]]+Table3[[#This Row],[SOL_A]], "0"))</f>
        <v>9-14-4</v>
      </c>
      <c r="BJ16" s="49">
        <f>((2*(Table3[[#This Row],[W_H]]))+Table3[[#This Row],[OTL_H]]+Table3[[#This Row],[SOL_H]])/(2*Table3[[#This Row],[GP_H]])</f>
        <v>0.74</v>
      </c>
      <c r="BK16" s="49">
        <f>((2*(Table3[[#This Row],[W_A]]))+Table3[[#This Row],[OTL_A]]+Table3[[#This Row],[SOL_A]])/(2*Table3[[#This Row],[GP_A]])</f>
        <v>0.40740740740740738</v>
      </c>
      <c r="BL16" s="21">
        <f>(Table3[[#This Row],[W]]*$CG$3)+(Table3[[#This Row],[L]]*$CG$4)+(Table3[[#This Row],[GF]]*$CG$5)+(Table3[[#This Row],[GA]]*$CG$6)</f>
        <v>64</v>
      </c>
      <c r="BM16" s="21">
        <f>(82*(((Table3[[#This Row],[PTS%]]*$CG$3)+((1-Table3[[#This Row],[PTS%]])*$CG$4)+(Table3[[#This Row],[GF]]*$CG$5)+(Table3[[#This Row],[GA]]*$CG$6))/Table3[[#This Row],[GP]])) + (Table3[[#This Row],[W]]*$CG$3)+(Table3[[#This Row],[L]]*$CG$4)+(Table3[[#This Row],[GF]]*$CG$5)+(Table3[[#This Row],[GA]]*$CG$6)</f>
        <v>132.77507396449704</v>
      </c>
      <c r="BN16">
        <f>COUNTIFS(DataRegularSeason20242025!$D$3:$D$1315,$A16,DataRegularSeason20242025!$H$3:$H$1315, $A16)</f>
        <v>9</v>
      </c>
      <c r="BO16">
        <f>COUNTIFS(DataRegularSeason20242025!$E$3:$E$1315,$A16,DataRegularSeason20242025!$H$3:$H$1315, $A16)</f>
        <v>14</v>
      </c>
      <c r="BP16">
        <f t="shared" si="8"/>
        <v>23</v>
      </c>
      <c r="BQ16">
        <f t="shared" si="9"/>
        <v>18</v>
      </c>
      <c r="BR16">
        <f t="shared" si="10"/>
        <v>11</v>
      </c>
      <c r="BS16">
        <f t="shared" si="11"/>
        <v>29</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0.96078431372549022</v>
      </c>
      <c r="F17">
        <f>COUNTIFS(DataRegularSeason20242025!$N$3:$N$1315,1,DataRegularSeason20242025!$D$3:$D$1315,$A17)</f>
        <v>24</v>
      </c>
      <c r="G17">
        <f>41-Table3[[#This Row],[GP_A]]</f>
        <v>17</v>
      </c>
      <c r="H17">
        <f>COUNTIFS(DataRegularSeason20242025!$E$3:$E$1315,$A17,DataRegularSeason20242025!$N$3:$N$1315,1)</f>
        <v>27</v>
      </c>
      <c r="I17">
        <f>41-Table3[[#This Row],[GP_H]]</f>
        <v>14</v>
      </c>
      <c r="J17">
        <f t="shared" si="0"/>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 t="shared" si="2"/>
        <v>11</v>
      </c>
      <c r="Y17">
        <f>COUNTIFS(DataRegularSeason20242025!$E$3:$E$1315,$A17, DataRegularSeason20242025!$S$3:$S$1315, $A17,DataRegularSeason20242025!$M$3:$M$1315,"REG")</f>
        <v>8</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19</v>
      </c>
      <c r="AE17">
        <f>Table3[[#This Row],[RL_A]]+Table3[[#This Row],[RL_H]]</f>
        <v>19</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57</v>
      </c>
      <c r="AL17">
        <f>(3*(Table3[[#This Row],[RW_A]]+Table3[[#This Row],[RW_H]]))+(2*(Table3[[#This Row],[OTW_A]]+Table3[[#This Row],[SOW_A]]+Table3[[#This Row],[OTW_H]]+Table3[[#This Row],[SOW_H]]))+Table3[[#This Row],[OTL_A]]+Table3[[#This Row],[SOL_A]]+Table3[[#This Row],[OTL_H]]+Table3[[#This Row],[SOL_H]]</f>
        <v>76</v>
      </c>
      <c r="AM17" s="15">
        <f>Table3[[#This Row],[PTS]]/(2*Table3[[#This Row],[GP]])</f>
        <v>0.55882352941176472</v>
      </c>
      <c r="AN17" s="15">
        <f>Table3[[#This Row],[PTS2]]/(3*Table3[[#This Row],[GP]])</f>
        <v>0.49673202614379086</v>
      </c>
      <c r="AO17">
        <f>(2*Table3[[#This Row],[GR]])+Table3[[#This Row],[PTS]]</f>
        <v>119</v>
      </c>
      <c r="AP17">
        <f>(3*Table3[[#This Row],[GR]])+Table3[[#This Row],[PTS2]]</f>
        <v>169</v>
      </c>
      <c r="AQ17">
        <f>Table3[[#This Row],[PTS]]+(2 * Table3[[#This Row],[GR]] * Table3[[#This Row],[PTS%]])</f>
        <v>91.64705882352942</v>
      </c>
      <c r="AR17">
        <f>Table3[[#This Row],[PTS2]]+(3 * Table3[[#This Row],[GR]] * Table3[[#This Row],[PTS%2]])</f>
        <v>122.19607843137254</v>
      </c>
      <c r="AS17" s="20" t="str">
        <f>_xlfn.CONCAT(TEXT(Table3[[#This Row],[W]], "0"), "-", TEXT(Table3[[#This Row],[RL]],"0"), "-", TEXT(Table3[[#This Row],[OTL]]+Table3[[#This Row],[SOL]], "0"))</f>
        <v>25-19-7</v>
      </c>
      <c r="AT17">
        <f>COUNTIFS(DataRegularSeason20242025!$D$3:$D$1315,Table3[[#This Row],[Teams]],DataRegularSeason20242025!$K$3:$K$1315,0)</f>
        <v>0</v>
      </c>
      <c r="AU17">
        <f>SUMIF(DataRegularSeason20242025!$D$3:$D$1315,$A17, DataRegularSeason20242025!$J$3:$J$1315)</f>
        <v>58</v>
      </c>
      <c r="AV17">
        <f>SUMIF(DataRegularSeason20242025!$D$3:$D$1315,$A17, DataRegularSeason20242025!$K$3:$K$1315)</f>
        <v>80</v>
      </c>
      <c r="AW17">
        <f t="shared" si="3"/>
        <v>-22</v>
      </c>
      <c r="AX17">
        <f>COUNTIFS(DataRegularSeason20242025!$E$3:$E$1315,Table3[[#This Row],[Teams]],DataRegularSeason20242025!$J$3:$J$1315,0)</f>
        <v>4</v>
      </c>
      <c r="AY17">
        <f>SUMIF(DataRegularSeason20242025!$E$3:$E$1315,$A17,DataRegularSeason20242025!$K$3:$K$1315)</f>
        <v>80</v>
      </c>
      <c r="AZ17">
        <f>SUMIF(DataRegularSeason20242025!$E$3:$E$1315,$A17,DataRegularSeason20242025!$J$3:$J$1315)</f>
        <v>70</v>
      </c>
      <c r="BA17">
        <f t="shared" si="4"/>
        <v>10</v>
      </c>
      <c r="BB17">
        <f t="shared" si="5"/>
        <v>138</v>
      </c>
      <c r="BC17">
        <f t="shared" si="6"/>
        <v>150</v>
      </c>
      <c r="BD17">
        <f t="shared" si="7"/>
        <v>-12</v>
      </c>
      <c r="BE17" s="17">
        <f>Table3[[#This Row],[GF]]/Table3[[#This Row],[GP]]</f>
        <v>2.7058823529411766</v>
      </c>
      <c r="BF17" s="17">
        <f>Table3[[#This Row],[GA]]/Table3[[#This Row],[GP]]</f>
        <v>2.9411764705882355</v>
      </c>
      <c r="BG17" s="17">
        <f>(Table3[[#This Row],[GF]]-Table3[[#This Row],[GA]])/Table3[[#This Row],[GP]]</f>
        <v>-0.23529411764705882</v>
      </c>
      <c r="BH17" s="49" t="str">
        <f>_xlfn.CONCAT(TEXT(Table3[[#This Row],[W_H]], "0"), "-", TEXT(Table3[[#This Row],[RL_H]],"0"), "-", TEXT(Table3[[#This Row],[OTL_H]]+Table3[[#This Row],[SOL_H]], "0"))</f>
        <v>16-8-3</v>
      </c>
      <c r="BI17" s="49" t="str">
        <f>_xlfn.CONCAT(TEXT(Table3[[#This Row],[W_A]], "0"), "-", TEXT(Table3[[#This Row],[RL_A]],"0"), "-", TEXT(Table3[[#This Row],[OTL_A]]+Table3[[#This Row],[SOL_A]], "0"))</f>
        <v>9-11-4</v>
      </c>
      <c r="BJ17" s="49">
        <f>((2*(Table3[[#This Row],[W_H]]))+Table3[[#This Row],[OTL_H]]+Table3[[#This Row],[SOL_H]])/(2*Table3[[#This Row],[GP_H]])</f>
        <v>0.64814814814814814</v>
      </c>
      <c r="BK17" s="49">
        <f>((2*(Table3[[#This Row],[W_A]]))+Table3[[#This Row],[OTL_A]]+Table3[[#This Row],[SOL_A]])/(2*Table3[[#This Row],[GP_A]])</f>
        <v>0.45833333333333331</v>
      </c>
      <c r="BL17" s="21">
        <f>(Table3[[#This Row],[W]]*$CG$3)+(Table3[[#This Row],[L]]*$CG$4)+(Table3[[#This Row],[GF]]*$CG$5)+(Table3[[#This Row],[GA]]*$CG$6)</f>
        <v>56</v>
      </c>
      <c r="BM17" s="21">
        <f>(82*(((Table3[[#This Row],[PTS%]]*$CG$3)+((1-Table3[[#This Row],[PTS%]])*$CG$4)+(Table3[[#This Row],[GF]]*$CG$5)+(Table3[[#This Row],[GA]]*$CG$6))/Table3[[#This Row],[GP]])) + (Table3[[#This Row],[W]]*$CG$3)+(Table3[[#This Row],[L]]*$CG$4)+(Table3[[#This Row],[GF]]*$CG$5)+(Table3[[#This Row],[GA]]*$CG$6)</f>
        <v>114.06205305651673</v>
      </c>
      <c r="BN17">
        <f>COUNTIFS(DataRegularSeason20242025!$D$3:$D$1315,$A17,DataRegularSeason20242025!$H$3:$H$1315, $A17)</f>
        <v>25</v>
      </c>
      <c r="BO17">
        <f>COUNTIFS(DataRegularSeason20242025!$E$3:$E$1315,$A17,DataRegularSeason20242025!$H$3:$H$1315, $A17)</f>
        <v>27</v>
      </c>
      <c r="BP17">
        <f t="shared" si="8"/>
        <v>52</v>
      </c>
      <c r="BQ17">
        <f t="shared" si="9"/>
        <v>-1</v>
      </c>
      <c r="BR17">
        <f t="shared" si="10"/>
        <v>0</v>
      </c>
      <c r="BS17">
        <f t="shared" si="11"/>
        <v>-1</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26</v>
      </c>
      <c r="G18">
        <f>41-Table3[[#This Row],[GP_A]]</f>
        <v>15</v>
      </c>
      <c r="H18">
        <f>COUNTIFS(DataRegularSeason20242025!$E$3:$E$1315,$A18,DataRegularSeason20242025!$N$3:$N$1315,1)</f>
        <v>25</v>
      </c>
      <c r="I18">
        <f>41-Table3[[#This Row],[GP_H]]</f>
        <v>16</v>
      </c>
      <c r="J18">
        <f t="shared" si="0"/>
        <v>51</v>
      </c>
      <c r="K18">
        <f>82-Table3[[#This Row],[GP]]</f>
        <v>31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 t="shared" si="1"/>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9</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 t="shared" si="2"/>
        <v>16</v>
      </c>
      <c r="Y18">
        <f>COUNTIFS(DataRegularSeason20242025!$E$3:$E$1315,$A18, DataRegularSeason20242025!$S$3:$S$1315, $A18,DataRegularSeason20242025!$M$3:$M$1315,"REG")</f>
        <v>10</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23</v>
      </c>
      <c r="AC18">
        <f>Table3[[#This Row],[L_A]]+Table3[[#This Row],[L_H]]</f>
        <v>28</v>
      </c>
      <c r="AD18">
        <f>Table3[[#This Row],[RW_A]]+Table3[[#This Row],[RW_H]]</f>
        <v>19</v>
      </c>
      <c r="AE18">
        <f>Table3[[#This Row],[RL_A]]+Table3[[#This Row],[RL_H]]</f>
        <v>18</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75</v>
      </c>
      <c r="AM18" s="15">
        <f>Table3[[#This Row],[PTS]]/(2*Table3[[#This Row],[GP]])</f>
        <v>0.5490196078431373</v>
      </c>
      <c r="AN18" s="15">
        <f>Table3[[#This Row],[PTS2]]/(3*Table3[[#This Row],[GP]])</f>
        <v>0.49019607843137253</v>
      </c>
      <c r="AO18">
        <f>(2*Table3[[#This Row],[GR]])+Table3[[#This Row],[PTS]]</f>
        <v>118</v>
      </c>
      <c r="AP18">
        <f>(3*Table3[[#This Row],[GR]])+Table3[[#This Row],[PTS2]]</f>
        <v>168</v>
      </c>
      <c r="AQ18">
        <f>Table3[[#This Row],[PTS]]+(2 * Table3[[#This Row],[GR]] * Table3[[#This Row],[PTS%]])</f>
        <v>90.039215686274503</v>
      </c>
      <c r="AR18">
        <f>Table3[[#This Row],[PTS2]]+(3 * Table3[[#This Row],[GR]] * Table3[[#This Row],[PTS%2]])</f>
        <v>120.58823529411765</v>
      </c>
      <c r="AS18" s="20" t="str">
        <f>_xlfn.CONCAT(TEXT(Table3[[#This Row],[W]], "0"), "-", TEXT(Table3[[#This Row],[RL]],"0"), "-", TEXT(Table3[[#This Row],[OTL]]+Table3[[#This Row],[SOL]], "0"))</f>
        <v>23-18-10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 t="shared" si="3"/>
        <v>3</v>
      </c>
      <c r="AX18">
        <f>COUNTIFS(DataRegularSeason20242025!$E$3:$E$1315,Table3[[#This Row],[Teams]],DataRegularSeason20242025!$J$3:$J$1315,0)</f>
        <v>1</v>
      </c>
      <c r="AY18">
        <f>SUMIF(DataRegularSeason20242025!$E$3:$E$1315,$A18,DataRegularSeason20242025!$K$3:$K$1315)</f>
        <v>70</v>
      </c>
      <c r="AZ18">
        <f>SUMIF(DataRegularSeason20242025!$E$3:$E$1315,$A18,DataRegularSeason20242025!$J$3:$J$1315)</f>
        <v>88</v>
      </c>
      <c r="BA18">
        <f t="shared" si="4"/>
        <v>-18</v>
      </c>
      <c r="BB18">
        <f t="shared" si="5"/>
        <v>146</v>
      </c>
      <c r="BC18">
        <f t="shared" si="6"/>
        <v>161</v>
      </c>
      <c r="BD18">
        <f t="shared" si="7"/>
        <v>-15</v>
      </c>
      <c r="BE18" s="17">
        <f>Table3[[#This Row],[GF]]/Table3[[#This Row],[GP]]</f>
        <v>2.8627450980392157</v>
      </c>
      <c r="BF18" s="17">
        <f>Table3[[#This Row],[GA]]/Table3[[#This Row],[GP]]</f>
        <v>3.1568627450980391</v>
      </c>
      <c r="BG18" s="17">
        <f>(Table3[[#This Row],[GF]]-Table3[[#This Row],[GA]])/Table3[[#This Row],[GP]]</f>
        <v>-0.29411764705882354</v>
      </c>
      <c r="BH18" s="49" t="str">
        <f>_xlfn.CONCAT(TEXT(Table3[[#This Row],[W_H]], "0"), "-", TEXT(Table3[[#This Row],[RL_H]],"0"), "-", TEXT(Table3[[#This Row],[OTL_H]]+Table3[[#This Row],[SOL_H]], "0"))</f>
        <v>9-10-6</v>
      </c>
      <c r="BI18" s="49" t="str">
        <f>_xlfn.CONCAT(TEXT(Table3[[#This Row],[W_A]], "0"), "-", TEXT(Table3[[#This Row],[RL_A]],"0"), "-", TEXT(Table3[[#This Row],[OTL_A]]+Table3[[#This Row],[SOL_A]], "0"))</f>
        <v>14-8-4</v>
      </c>
      <c r="BJ18" s="49">
        <f>((2*(Table3[[#This Row],[W_H]]))+Table3[[#This Row],[OTL_H]]+Table3[[#This Row],[SOL_H]])/(2*Table3[[#This Row],[GP_H]])</f>
        <v>0.48</v>
      </c>
      <c r="BK18" s="49">
        <f>((2*(Table3[[#This Row],[W_A]]))+Table3[[#This Row],[OTL_A]]+Table3[[#This Row],[SOL_A]])/(2*Table3[[#This Row],[GP_A]])</f>
        <v>0.61538461538461542</v>
      </c>
      <c r="BL18" s="21">
        <f>(Table3[[#This Row],[W]]*$CG$3)+(Table3[[#This Row],[L]]*$CG$4)+(Table3[[#This Row],[GF]]*$CG$5)+(Table3[[#This Row],[GA]]*$CG$6)</f>
        <v>57.9</v>
      </c>
      <c r="BM18" s="21">
        <f>(82*(((Table3[[#This Row],[PTS%]]*$CG$3)+((1-Table3[[#This Row],[PTS%]])*$CG$4)+(Table3[[#This Row],[GF]]*$CG$5)+(Table3[[#This Row],[GA]]*$CG$6))/Table3[[#This Row],[GP]])) + (Table3[[#This Row],[W]]*$CG$3)+(Table3[[#This Row],[L]]*$CG$4)+(Table3[[#This Row],[GF]]*$CG$5)+(Table3[[#This Row],[GA]]*$CG$6)</f>
        <v>119.65693963860053</v>
      </c>
      <c r="BN18">
        <f>COUNTIFS(DataRegularSeason20242025!$D$3:$D$1315,$A18,DataRegularSeason20242025!$H$3:$H$1315, $A18)</f>
        <v>8</v>
      </c>
      <c r="BO18">
        <f>COUNTIFS(DataRegularSeason20242025!$E$3:$E$1315,$A18,DataRegularSeason20242025!$H$3:$H$1315, $A18)</f>
        <v>12</v>
      </c>
      <c r="BP18">
        <f t="shared" si="8"/>
        <v>20</v>
      </c>
      <c r="BQ18">
        <f t="shared" si="9"/>
        <v>18</v>
      </c>
      <c r="BR18">
        <f t="shared" si="10"/>
        <v>13</v>
      </c>
      <c r="BS18">
        <f t="shared" si="11"/>
        <v>31</v>
      </c>
      <c r="BW18" t="str">
        <f>INDEX(Table2[AwayTeam], Table3[[#This Row],[Column2]])</f>
        <v>UTA</v>
      </c>
      <c r="BX18">
        <f>LARGE((Table2[[#This Row],[AwayTeam]]=Table3[[#This Row],[Teams]]), 1)</f>
        <v>0</v>
      </c>
      <c r="CA18">
        <f>LARGE($AK$2:$AK$33,1)</f>
        <v>75</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31</v>
      </c>
      <c r="B19" t="s">
        <v>98</v>
      </c>
      <c r="C19" t="s">
        <v>81</v>
      </c>
      <c r="D19">
        <f>COUNTIFS(DataRegularSeason20242025!$D$3:$D$1315,$A19,DataRegularSeason20242025!$R$3:$R$1315,1,DataRegularSeason20242025!$N$3:$N$1315,1) + COUNTIFS(DataRegularSeason20242025!$E$3:$E$1315,$A19,DataRegularSeason20242025!$R$3:$R$1315,1,DataRegularSeason20242025!$N$3:$N$1315,1)</f>
        <v>42</v>
      </c>
      <c r="E19" s="15">
        <f>Table3[[#This Row],[Watched]]/Table3[[#This Row],[GP]]</f>
        <v>0.80769230769230771</v>
      </c>
      <c r="F19">
        <f>COUNTIFS(DataRegularSeason20242025!$N$3:$N$1315,1,DataRegularSeason20242025!$D$3:$D$1315,$A19)</f>
        <v>24</v>
      </c>
      <c r="G19">
        <f>41-Table3[[#This Row],[GP_A]]</f>
        <v>17</v>
      </c>
      <c r="H19">
        <f>COUNTIFS(DataRegularSeason20242025!$E$3:$E$1315,$A19,DataRegularSeason20242025!$N$3:$N$1315,1)</f>
        <v>28</v>
      </c>
      <c r="I19">
        <f>41-Table3[[#This Row],[GP_H]]</f>
        <v>13</v>
      </c>
      <c r="J19">
        <f t="shared" si="0"/>
        <v>52</v>
      </c>
      <c r="K19">
        <f>82-Table3[[#This Row],[GP]]</f>
        <v>30</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2</v>
      </c>
      <c r="P19">
        <f t="shared" si="1"/>
        <v>13</v>
      </c>
      <c r="Q19">
        <f>COUNTIFS(DataRegularSeason20242025!$D$3:$D$1315,$A19, DataRegularSeason20242025!$S$3:$S$1315, $A19,DataRegularSeason20242025!$M$3:$M$1315,"REG")</f>
        <v>10</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0</v>
      </c>
      <c r="X19">
        <f t="shared" si="2"/>
        <v>13</v>
      </c>
      <c r="Y19">
        <f>COUNTIFS(DataRegularSeason20242025!$E$3:$E$1315,$A19, DataRegularSeason20242025!$S$3:$S$1315, $A19,DataRegularSeason20242025!$M$3:$M$1315,"REG")</f>
        <v>11</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26</v>
      </c>
      <c r="AC19">
        <f>Table3[[#This Row],[L_A]]+Table3[[#This Row],[L_H]]</f>
        <v>26</v>
      </c>
      <c r="AD19">
        <f>Table3[[#This Row],[RW_A]]+Table3[[#This Row],[RW_H]]</f>
        <v>21</v>
      </c>
      <c r="AE19">
        <f>Table3[[#This Row],[RL_A]]+Table3[[#This Row],[RL_H]]</f>
        <v>21</v>
      </c>
      <c r="AF19">
        <f>Table3[[#This Row],[OTW_A]]+Table3[[#This Row],[OTW_H]]</f>
        <v>3</v>
      </c>
      <c r="AG19">
        <f>Table3[[#This Row],[OTL_A]]+Table3[[#This Row],[OTL_H]]</f>
        <v>5</v>
      </c>
      <c r="AH19">
        <f>Table3[[#This Row],[SOW_A]]+Table3[[#This Row],[SOW_H]]</f>
        <v>2</v>
      </c>
      <c r="AI19">
        <f>Table3[[#This Row],[SOL_A]]+Table3[[#This Row],[SOL_H]]</f>
        <v>0</v>
      </c>
      <c r="AJ19" s="20" t="str">
        <f>_xlfn.CONCAT(TEXT(Table3[[#This Row],[OTW]]+Table3[[#This Row],[SOW]], "0"), "-", TEXT(Table3[[#This Row],[OTL]]+Table3[[#This Row],[SOL]],"0"))</f>
        <v>5-5</v>
      </c>
      <c r="AK19">
        <f>(2*(Table3[[#This Row],[W_A]]+Table3[[#This Row],[W_H]]))+Table3[[#This Row],[OTL_A]]+Table3[[#This Row],[SOL_A]]+Table3[[#This Row],[OTL_H]]+Table3[[#This Row],[SOL_H]]</f>
        <v>57</v>
      </c>
      <c r="AL19">
        <f>(3*(Table3[[#This Row],[RW_A]]+Table3[[#This Row],[RW_H]]))+(2*(Table3[[#This Row],[OTW_A]]+Table3[[#This Row],[SOW_A]]+Table3[[#This Row],[OTW_H]]+Table3[[#This Row],[SOW_H]]))+Table3[[#This Row],[OTL_A]]+Table3[[#This Row],[SOL_A]]+Table3[[#This Row],[OTL_H]]+Table3[[#This Row],[SOL_H]]</f>
        <v>78</v>
      </c>
      <c r="AM19" s="15">
        <f>Table3[[#This Row],[PTS]]/(2*Table3[[#This Row],[GP]])</f>
        <v>0.54807692307692313</v>
      </c>
      <c r="AN19" s="15">
        <f>Table3[[#This Row],[PTS2]]/(3*Table3[[#This Row],[GP]])</f>
        <v>0.5</v>
      </c>
      <c r="AO19">
        <f>(2*Table3[[#This Row],[GR]])+Table3[[#This Row],[PTS]]</f>
        <v>117</v>
      </c>
      <c r="AP19">
        <f>(3*Table3[[#This Row],[GR]])+Table3[[#This Row],[PTS2]]</f>
        <v>168</v>
      </c>
      <c r="AQ19">
        <f>Table3[[#This Row],[PTS]]+(2 * Table3[[#This Row],[GR]] * Table3[[#This Row],[PTS%]])</f>
        <v>89.884615384615387</v>
      </c>
      <c r="AR19">
        <f>Table3[[#This Row],[PTS2]]+(3 * Table3[[#This Row],[GR]] * Table3[[#This Row],[PTS%2]])</f>
        <v>123</v>
      </c>
      <c r="AS19" s="20" t="str">
        <f>_xlfn.CONCAT(TEXT(Table3[[#This Row],[W]], "0"), "-", TEXT(Table3[[#This Row],[RL]],"0"), "-", TEXT(Table3[[#This Row],[OTL]]+Table3[[#This Row],[SOL]], "0"))</f>
        <v>26-21-5</v>
      </c>
      <c r="AT19">
        <f>COUNTIFS(DataRegularSeason20242025!$D$3:$D$1315,Table3[[#This Row],[Teams]],DataRegularSeason20242025!$K$3:$K$1315,0)</f>
        <v>1</v>
      </c>
      <c r="AU19">
        <f>SUMIF(DataRegularSeason20242025!$D$3:$D$1315,$A19, DataRegularSeason20242025!$J$3:$J$1315)</f>
        <v>65</v>
      </c>
      <c r="AV19">
        <f>SUMIF(DataRegularSeason20242025!$D$3:$D$1315,$A19, DataRegularSeason20242025!$K$3:$K$1315)</f>
        <v>75</v>
      </c>
      <c r="AW19">
        <f t="shared" si="3"/>
        <v>-10</v>
      </c>
      <c r="AX19">
        <f>COUNTIFS(DataRegularSeason20242025!$E$3:$E$1315,Table3[[#This Row],[Teams]],DataRegularSeason20242025!$J$3:$J$1315,0)</f>
        <v>2</v>
      </c>
      <c r="AY19">
        <f>SUMIF(DataRegularSeason20242025!$E$3:$E$1315,$A19,DataRegularSeason20242025!$K$3:$K$1315)</f>
        <v>84</v>
      </c>
      <c r="AZ19">
        <f>SUMIF(DataRegularSeason20242025!$E$3:$E$1315,$A19,DataRegularSeason20242025!$J$3:$J$1315)</f>
        <v>84</v>
      </c>
      <c r="BA19">
        <f t="shared" si="4"/>
        <v>0</v>
      </c>
      <c r="BB19">
        <f t="shared" si="5"/>
        <v>149</v>
      </c>
      <c r="BC19">
        <f t="shared" si="6"/>
        <v>159</v>
      </c>
      <c r="BD19">
        <f t="shared" si="7"/>
        <v>-10</v>
      </c>
      <c r="BE19" s="17">
        <f>Table3[[#This Row],[GF]]/Table3[[#This Row],[GP]]</f>
        <v>2.8653846153846154</v>
      </c>
      <c r="BF19" s="17">
        <f>Table3[[#This Row],[GA]]/Table3[[#This Row],[GP]]</f>
        <v>3.0576923076923075</v>
      </c>
      <c r="BG19" s="17">
        <f>(Table3[[#This Row],[GF]]-Table3[[#This Row],[GA]])/Table3[[#This Row],[GP]]</f>
        <v>-0.19230769230769232</v>
      </c>
      <c r="BH19" s="49" t="str">
        <f>_xlfn.CONCAT(TEXT(Table3[[#This Row],[W_H]], "0"), "-", TEXT(Table3[[#This Row],[RL_H]],"0"), "-", TEXT(Table3[[#This Row],[OTL_H]]+Table3[[#This Row],[SOL_H]], "0"))</f>
        <v>15-11-2</v>
      </c>
      <c r="BI19" s="49" t="str">
        <f>_xlfn.CONCAT(TEXT(Table3[[#This Row],[W_A]], "0"), "-", TEXT(Table3[[#This Row],[RL_A]],"0"), "-", TEXT(Table3[[#This Row],[OTL_A]]+Table3[[#This Row],[SOL_A]], "0"))</f>
        <v>11-10-3</v>
      </c>
      <c r="BJ19" s="49">
        <f>((2*(Table3[[#This Row],[W_H]]))+Table3[[#This Row],[OTL_H]]+Table3[[#This Row],[SOL_H]])/(2*Table3[[#This Row],[GP_H]])</f>
        <v>0.5714285714285714</v>
      </c>
      <c r="BK19" s="49">
        <f>((2*(Table3[[#This Row],[W_A]]))+Table3[[#This Row],[OTL_A]]+Table3[[#This Row],[SOL_A]])/(2*Table3[[#This Row],[GP_A]])</f>
        <v>0.52083333333333337</v>
      </c>
      <c r="BL19" s="21">
        <f>(Table3[[#This Row],[W]]*$CG$3)+(Table3[[#This Row],[L]]*$CG$4)+(Table3[[#This Row],[GF]]*$CG$5)+(Table3[[#This Row],[GA]]*$CG$6)</f>
        <v>59.05</v>
      </c>
      <c r="BM19" s="21">
        <f>(82*(((Table3[[#This Row],[PTS%]]*$CG$3)+((1-Table3[[#This Row],[PTS%]])*$CG$4)+(Table3[[#This Row],[GF]]*$CG$5)+(Table3[[#This Row],[GA]]*$CG$6))/Table3[[#This Row],[GP]])) + (Table3[[#This Row],[W]]*$CG$3)+(Table3[[#This Row],[L]]*$CG$4)+(Table3[[#This Row],[GF]]*$CG$5)+(Table3[[#This Row],[GA]]*$CG$6)</f>
        <v>120.01323964497041</v>
      </c>
      <c r="BN19">
        <f>COUNTIFS(DataRegularSeason20242025!$D$3:$D$1315,$A19,DataRegularSeason20242025!$H$3:$H$1315, $A19)</f>
        <v>7</v>
      </c>
      <c r="BO19">
        <f>COUNTIFS(DataRegularSeason20242025!$E$3:$E$1315,$A19,DataRegularSeason20242025!$H$3:$H$1315, $A19)</f>
        <v>9</v>
      </c>
      <c r="BP19">
        <f t="shared" si="8"/>
        <v>16</v>
      </c>
      <c r="BQ19">
        <f t="shared" si="9"/>
        <v>17</v>
      </c>
      <c r="BR19">
        <f t="shared" si="10"/>
        <v>19</v>
      </c>
      <c r="BS19">
        <f t="shared" si="11"/>
        <v>36</v>
      </c>
      <c r="BV19">
        <v>2008</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40</v>
      </c>
      <c r="E20" s="15">
        <f>Table3[[#This Row],[Watched]]/Table3[[#This Row],[GP]]</f>
        <v>0.78431372549019607</v>
      </c>
      <c r="F20">
        <f>COUNTIFS(DataRegularSeason20242025!$N$3:$N$1315,1,DataRegularSeason20242025!$D$3:$D$1315,$A20)</f>
        <v>26</v>
      </c>
      <c r="G20">
        <f>41-Table3[[#This Row],[GP_A]]</f>
        <v>15</v>
      </c>
      <c r="H20">
        <f>COUNTIFS(DataRegularSeason20242025!$E$3:$E$1315,$A20,DataRegularSeason20242025!$N$3:$N$1315,1)</f>
        <v>25</v>
      </c>
      <c r="I20">
        <f>41-Table3[[#This Row],[GP_H]]</f>
        <v>16</v>
      </c>
      <c r="J20">
        <f t="shared" si="0"/>
        <v>51</v>
      </c>
      <c r="K20">
        <f>82-Table3[[#This Row],[GP]]</f>
        <v>31</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 t="shared" si="1"/>
        <v>14</v>
      </c>
      <c r="Q20">
        <f>COUNTIFS(DataRegularSeason20242025!$D$3:$D$1315,$A20, DataRegularSeason20242025!$S$3:$S$1315, $A20,DataRegularSeason20242025!$M$3:$M$1315,"REG")</f>
        <v>9</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 t="shared" si="2"/>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24</v>
      </c>
      <c r="AC20">
        <f>Table3[[#This Row],[L_A]]+Table3[[#This Row],[L_H]]</f>
        <v>27</v>
      </c>
      <c r="AD20">
        <f>Table3[[#This Row],[RW_A]]+Table3[[#This Row],[RW_H]]</f>
        <v>18</v>
      </c>
      <c r="AE20">
        <f>Table3[[#This Row],[RL_A]]+Table3[[#This Row],[RL_H]]</f>
        <v>20</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55</v>
      </c>
      <c r="AL20">
        <f>(3*(Table3[[#This Row],[RW_A]]+Table3[[#This Row],[RW_H]]))+(2*(Table3[[#This Row],[OTW_A]]+Table3[[#This Row],[SOW_A]]+Table3[[#This Row],[OTW_H]]+Table3[[#This Row],[SOW_H]]))+Table3[[#This Row],[OTL_A]]+Table3[[#This Row],[SOL_A]]+Table3[[#This Row],[OTL_H]]+Table3[[#This Row],[SOL_H]]</f>
        <v>73</v>
      </c>
      <c r="AM20" s="15">
        <f>Table3[[#This Row],[PTS]]/(2*Table3[[#This Row],[GP]])</f>
        <v>0.53921568627450978</v>
      </c>
      <c r="AN20" s="15">
        <f>Table3[[#This Row],[PTS2]]/(3*Table3[[#This Row],[GP]])</f>
        <v>0.47712418300653597</v>
      </c>
      <c r="AO20">
        <f>(2*Table3[[#This Row],[GR]])+Table3[[#This Row],[PTS]]</f>
        <v>117</v>
      </c>
      <c r="AP20">
        <f>(3*Table3[[#This Row],[GR]])+Table3[[#This Row],[PTS2]]</f>
        <v>166</v>
      </c>
      <c r="AQ20">
        <f>Table3[[#This Row],[PTS]]+(2 * Table3[[#This Row],[GR]] * Table3[[#This Row],[PTS%]])</f>
        <v>88.431372549019613</v>
      </c>
      <c r="AR20">
        <f>Table3[[#This Row],[PTS2]]+(3 * Table3[[#This Row],[GR]] * Table3[[#This Row],[PTS%2]])</f>
        <v>117.37254901960785</v>
      </c>
      <c r="AS20" s="20" t="str">
        <f>_xlfn.CONCAT(TEXT(Table3[[#This Row],[W]], "0"), "-", TEXT(Table3[[#This Row],[RL]],"0"), "-", TEXT(Table3[[#This Row],[OTL]]+Table3[[#This Row],[SOL]], "0"))</f>
        <v>24-20-7</v>
      </c>
      <c r="AT20">
        <f>COUNTIFS(DataRegularSeason20242025!$D$3:$D$1315,Table3[[#This Row],[Teams]],DataRegularSeason20242025!$K$3:$K$1315,0)</f>
        <v>2</v>
      </c>
      <c r="AU20">
        <f>SUMIF(DataRegularSeason20242025!$D$3:$D$1315,$A20, DataRegularSeason20242025!$J$3:$J$1315)</f>
        <v>70</v>
      </c>
      <c r="AV20">
        <f>SUMIF(DataRegularSeason20242025!$D$3:$D$1315,$A20, DataRegularSeason20242025!$K$3:$K$1315)</f>
        <v>68</v>
      </c>
      <c r="AW20">
        <f t="shared" si="3"/>
        <v>2</v>
      </c>
      <c r="AX20">
        <f>COUNTIFS(DataRegularSeason20242025!$E$3:$E$1315,Table3[[#This Row],[Teams]],DataRegularSeason20242025!$J$3:$J$1315,0)</f>
        <v>1</v>
      </c>
      <c r="AY20">
        <f>SUMIF(DataRegularSeason20242025!$E$3:$E$1315,$A20,DataRegularSeason20242025!$K$3:$K$1315)</f>
        <v>71</v>
      </c>
      <c r="AZ20">
        <f>SUMIF(DataRegularSeason20242025!$E$3:$E$1315,$A20,DataRegularSeason20242025!$J$3:$J$1315)</f>
        <v>77</v>
      </c>
      <c r="BA20">
        <f t="shared" si="4"/>
        <v>-6</v>
      </c>
      <c r="BB20">
        <f t="shared" si="5"/>
        <v>141</v>
      </c>
      <c r="BC20">
        <f t="shared" si="6"/>
        <v>145</v>
      </c>
      <c r="BD20">
        <f t="shared" si="7"/>
        <v>-4</v>
      </c>
      <c r="BE20" s="17">
        <f>Table3[[#This Row],[GF]]/Table3[[#This Row],[GP]]</f>
        <v>2.7647058823529411</v>
      </c>
      <c r="BF20" s="17">
        <f>Table3[[#This Row],[GA]]/Table3[[#This Row],[GP]]</f>
        <v>2.8431372549019609</v>
      </c>
      <c r="BG20" s="17">
        <f>(Table3[[#This Row],[GF]]-Table3[[#This Row],[GA]])/Table3[[#This Row],[GP]]</f>
        <v>-7.8431372549019607E-2</v>
      </c>
      <c r="BH20" s="49" t="str">
        <f>_xlfn.CONCAT(TEXT(Table3[[#This Row],[W_H]], "0"), "-", TEXT(Table3[[#This Row],[RL_H]],"0"), "-", TEXT(Table3[[#This Row],[OTL_H]]+Table3[[#This Row],[SOL_H]], "0"))</f>
        <v>12-11-2</v>
      </c>
      <c r="BI20" s="49" t="str">
        <f>_xlfn.CONCAT(TEXT(Table3[[#This Row],[W_A]], "0"), "-", TEXT(Table3[[#This Row],[RL_A]],"0"), "-", TEXT(Table3[[#This Row],[OTL_A]]+Table3[[#This Row],[SOL_A]], "0"))</f>
        <v>12-9-5</v>
      </c>
      <c r="BJ20" s="49">
        <f>((2*(Table3[[#This Row],[W_H]]))+Table3[[#This Row],[OTL_H]]+Table3[[#This Row],[SOL_H]])/(2*Table3[[#This Row],[GP_H]])</f>
        <v>0.52</v>
      </c>
      <c r="BK20" s="49">
        <f>((2*(Table3[[#This Row],[W_A]]))+Table3[[#This Row],[OTL_A]]+Table3[[#This Row],[SOL_A]])/(2*Table3[[#This Row],[GP_A]])</f>
        <v>0.55769230769230771</v>
      </c>
      <c r="BL20" s="21">
        <f>(Table3[[#This Row],[W]]*$CG$3)+(Table3[[#This Row],[L]]*$CG$4)+(Table3[[#This Row],[GF]]*$CG$5)+(Table3[[#This Row],[GA]]*$CG$6)</f>
        <v>55.75</v>
      </c>
      <c r="BM20" s="21">
        <f>(82*(((Table3[[#This Row],[PTS%]]*$CG$3)+((1-Table3[[#This Row],[PTS%]])*$CG$4)+(Table3[[#This Row],[GF]]*$CG$5)+(Table3[[#This Row],[GA]]*$CG$6))/Table3[[#This Row],[GP]])) + (Table3[[#This Row],[W]]*$CG$3)+(Table3[[#This Row],[L]]*$CG$4)+(Table3[[#This Row],[GF]]*$CG$5)+(Table3[[#This Row],[GA]]*$CG$6)</f>
        <v>113.72535563244907</v>
      </c>
      <c r="BN20">
        <f>COUNTIFS(DataRegularSeason20242025!$D$3:$D$1315,$A20,DataRegularSeason20242025!$H$3:$H$1315, $A20)</f>
        <v>5</v>
      </c>
      <c r="BO20">
        <f>COUNTIFS(DataRegularSeason20242025!$E$3:$E$1315,$A20,DataRegularSeason20242025!$H$3:$H$1315, $A20)</f>
        <v>9</v>
      </c>
      <c r="BP20">
        <f t="shared" si="8"/>
        <v>14</v>
      </c>
      <c r="BQ20">
        <f t="shared" si="9"/>
        <v>21</v>
      </c>
      <c r="BR20">
        <f t="shared" si="10"/>
        <v>16</v>
      </c>
      <c r="BS20">
        <f t="shared" si="11"/>
        <v>37</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0.92592592592592593</v>
      </c>
      <c r="F21">
        <f>COUNTIFS(DataRegularSeason20242025!$N$3:$N$1315,1,DataRegularSeason20242025!$D$3:$D$1315,$A21)</f>
        <v>26</v>
      </c>
      <c r="G21">
        <f>41-Table3[[#This Row],[GP_A]]</f>
        <v>15</v>
      </c>
      <c r="H21">
        <f>COUNTIFS(DataRegularSeason20242025!$E$3:$E$1315,$A21,DataRegularSeason20242025!$N$3:$N$1315,1)</f>
        <v>28</v>
      </c>
      <c r="I21">
        <f>41-Table3[[#This Row],[GP_H]]</f>
        <v>13</v>
      </c>
      <c r="J21">
        <f t="shared" si="0"/>
        <v>54</v>
      </c>
      <c r="K21">
        <f>82-Table3[[#This Row],[GP]]</f>
        <v>28</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17</v>
      </c>
      <c r="Q21">
        <f>COUNTIFS(DataRegularSeason20242025!$D$3:$D$1315,$A21, DataRegularSeason20242025!$S$3:$S$1315, $A21,DataRegularSeason20242025!$M$3:$M$1315,"REG")</f>
        <v>14</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17</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26</v>
      </c>
      <c r="AC21">
        <f>Table3[[#This Row],[L_A]]+Table3[[#This Row],[L_H]]</f>
        <v>28</v>
      </c>
      <c r="AD21">
        <f>Table3[[#This Row],[RW_A]]+Table3[[#This Row],[RW_H]]</f>
        <v>19</v>
      </c>
      <c r="AE21">
        <f>Table3[[#This Row],[RL_A]]+Table3[[#This Row],[RL_H]]</f>
        <v>22</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58</v>
      </c>
      <c r="AL21">
        <f>(3*(Table3[[#This Row],[RW_A]]+Table3[[#This Row],[RW_H]]))+(2*(Table3[[#This Row],[OTW_A]]+Table3[[#This Row],[SOW_A]]+Table3[[#This Row],[OTW_H]]+Table3[[#This Row],[SOW_H]]))+Table3[[#This Row],[OTL_A]]+Table3[[#This Row],[SOL_A]]+Table3[[#This Row],[OTL_H]]+Table3[[#This Row],[SOL_H]]</f>
        <v>77</v>
      </c>
      <c r="AM21" s="15">
        <f>Table3[[#This Row],[PTS]]/(2*Table3[[#This Row],[GP]])</f>
        <v>0.53703703703703709</v>
      </c>
      <c r="AN21" s="15">
        <f>Table3[[#This Row],[PTS2]]/(3*Table3[[#This Row],[GP]])</f>
        <v>0.47530864197530864</v>
      </c>
      <c r="AO21">
        <f>(2*Table3[[#This Row],[GR]])+Table3[[#This Row],[PTS]]</f>
        <v>114</v>
      </c>
      <c r="AP21">
        <f>(3*Table3[[#This Row],[GR]])+Table3[[#This Row],[PTS2]]</f>
        <v>161</v>
      </c>
      <c r="AQ21">
        <f>Table3[[#This Row],[PTS]]+(2 * Table3[[#This Row],[GR]] * Table3[[#This Row],[PTS%]])</f>
        <v>88.074074074074076</v>
      </c>
      <c r="AR21">
        <f>Table3[[#This Row],[PTS2]]+(3 * Table3[[#This Row],[GR]] * Table3[[#This Row],[PTS%2]])</f>
        <v>116.92592592592592</v>
      </c>
      <c r="AS21" s="20" t="str">
        <f>_xlfn.CONCAT(TEXT(Table3[[#This Row],[W]], "0"), "-", TEXT(Table3[[#This Row],[RL]],"0"), "-", TEXT(Table3[[#This Row],[OTL]]+Table3[[#This Row],[SOL]], "0"))</f>
        <v>26-22-6</v>
      </c>
      <c r="AT21">
        <f>COUNTIFS(DataRegularSeason20242025!$D$3:$D$1315,Table3[[#This Row],[Teams]],DataRegularSeason20242025!$K$3:$K$1315,0)</f>
        <v>1</v>
      </c>
      <c r="AU21">
        <f>SUMIF(DataRegularSeason20242025!$D$3:$D$1315,$A21, DataRegularSeason20242025!$J$3:$J$1315)</f>
        <v>66</v>
      </c>
      <c r="AV21">
        <f>SUMIF(DataRegularSeason20242025!$D$3:$D$1315,$A21, DataRegularSeason20242025!$K$3:$K$1315)</f>
        <v>104</v>
      </c>
      <c r="AW21">
        <f t="shared" si="3"/>
        <v>-38</v>
      </c>
      <c r="AX21">
        <f>COUNTIFS(DataRegularSeason20242025!$E$3:$E$1315,Table3[[#This Row],[Teams]],DataRegularSeason20242025!$J$3:$J$1315,0)</f>
        <v>4</v>
      </c>
      <c r="AY21">
        <f>SUMIF(DataRegularSeason20242025!$E$3:$E$1315,$A21,DataRegularSeason20242025!$K$3:$K$1315)</f>
        <v>83</v>
      </c>
      <c r="AZ21">
        <f>SUMIF(DataRegularSeason20242025!$E$3:$E$1315,$A21,DataRegularSeason20242025!$J$3:$J$1315)</f>
        <v>71</v>
      </c>
      <c r="BA21">
        <f t="shared" si="4"/>
        <v>12</v>
      </c>
      <c r="BB21">
        <f t="shared" si="5"/>
        <v>149</v>
      </c>
      <c r="BC21">
        <f t="shared" si="6"/>
        <v>175</v>
      </c>
      <c r="BD21">
        <f t="shared" si="7"/>
        <v>-26</v>
      </c>
      <c r="BE21" s="17">
        <f>Table3[[#This Row],[GF]]/Table3[[#This Row],[GP]]</f>
        <v>2.7592592592592591</v>
      </c>
      <c r="BF21" s="17">
        <f>Table3[[#This Row],[GA]]/Table3[[#This Row],[GP]]</f>
        <v>3.2407407407407409</v>
      </c>
      <c r="BG21" s="17">
        <f>(Table3[[#This Row],[GF]]-Table3[[#This Row],[GA]])/Table3[[#This Row],[GP]]</f>
        <v>-0.48148148148148145</v>
      </c>
      <c r="BH21" s="49" t="str">
        <f>_xlfn.CONCAT(TEXT(Table3[[#This Row],[W_H]], "0"), "-", TEXT(Table3[[#This Row],[RL_H]],"0"), "-", TEXT(Table3[[#This Row],[OTL_H]]+Table3[[#This Row],[SOL_H]], "0"))</f>
        <v>17-8-3</v>
      </c>
      <c r="BI21" s="49" t="str">
        <f>_xlfn.CONCAT(TEXT(Table3[[#This Row],[W_A]], "0"), "-", TEXT(Table3[[#This Row],[RL_A]],"0"), "-", TEXT(Table3[[#This Row],[OTL_A]]+Table3[[#This Row],[SOL_A]], "0"))</f>
        <v>9-14-3</v>
      </c>
      <c r="BJ21" s="49">
        <f>((2*(Table3[[#This Row],[W_H]]))+Table3[[#This Row],[OTL_H]]+Table3[[#This Row],[SOL_H]])/(2*Table3[[#This Row],[GP_H]])</f>
        <v>0.6607142857142857</v>
      </c>
      <c r="BK21" s="49">
        <f>((2*(Table3[[#This Row],[W_A]]))+Table3[[#This Row],[OTL_A]]+Table3[[#This Row],[SOL_A]])/(2*Table3[[#This Row],[GP_A]])</f>
        <v>0.40384615384615385</v>
      </c>
      <c r="BL21" s="21">
        <f>(Table3[[#This Row],[W]]*$CG$3)+(Table3[[#This Row],[L]]*$CG$4)+(Table3[[#This Row],[GF]]*$CG$5)+(Table3[[#This Row],[GA]]*$CG$6)</f>
        <v>61.25</v>
      </c>
      <c r="BM21" s="21">
        <f>(82*(((Table3[[#This Row],[PTS%]]*$CG$3)+((1-Table3[[#This Row],[PTS%]])*$CG$4)+(Table3[[#This Row],[GF]]*$CG$5)+(Table3[[#This Row],[GA]]*$CG$6))/Table3[[#This Row],[GP]])) + (Table3[[#This Row],[W]]*$CG$3)+(Table3[[#This Row],[L]]*$CG$4)+(Table3[[#This Row],[GF]]*$CG$5)+(Table3[[#This Row],[GA]]*$CG$6)</f>
        <v>122.38161865569273</v>
      </c>
      <c r="BN21">
        <f>COUNTIFS(DataRegularSeason20242025!$D$3:$D$1315,$A21,DataRegularSeason20242025!$H$3:$H$1315, $A21)</f>
        <v>10</v>
      </c>
      <c r="BO21">
        <f>COUNTIFS(DataRegularSeason20242025!$E$3:$E$1315,$A21,DataRegularSeason20242025!$H$3:$H$1315, $A21)</f>
        <v>12</v>
      </c>
      <c r="BP21">
        <f t="shared" si="8"/>
        <v>22</v>
      </c>
      <c r="BQ21">
        <f t="shared" si="9"/>
        <v>16</v>
      </c>
      <c r="BR21">
        <f t="shared" si="10"/>
        <v>16</v>
      </c>
      <c r="BS21">
        <f t="shared" si="11"/>
        <v>32</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19</v>
      </c>
      <c r="B22" t="s">
        <v>98</v>
      </c>
      <c r="C22" t="s">
        <v>81</v>
      </c>
      <c r="D22">
        <f>COUNTIFS(DataRegularSeason20242025!$D$3:$D$1315,$A22,DataRegularSeason20242025!$R$3:$R$1315,1,DataRegularSeason20242025!$N$3:$N$1315,1) + COUNTIFS(DataRegularSeason20242025!$E$3:$E$1315,$A22,DataRegularSeason20242025!$R$3:$R$1315,1,DataRegularSeason20242025!$N$3:$N$1315,1)</f>
        <v>18</v>
      </c>
      <c r="E22" s="15">
        <f>Table3[[#This Row],[Watched]]/Table3[[#This Row],[GP]]</f>
        <v>0.35294117647058826</v>
      </c>
      <c r="F22">
        <f>COUNTIFS(DataRegularSeason20242025!$N$3:$N$1315,1,DataRegularSeason20242025!$D$3:$D$1315,$A22)</f>
        <v>24</v>
      </c>
      <c r="G22">
        <f>41-Table3[[#This Row],[GP_A]]</f>
        <v>17</v>
      </c>
      <c r="H22">
        <f>COUNTIFS(DataRegularSeason20242025!$E$3:$E$1315,$A22,DataRegularSeason20242025!$N$3:$N$1315,1)</f>
        <v>27</v>
      </c>
      <c r="I22">
        <f>41-Table3[[#This Row],[GP_H]]</f>
        <v>14</v>
      </c>
      <c r="J22">
        <f t="shared" si="0"/>
        <v>51</v>
      </c>
      <c r="K22">
        <f>82-Table3[[#This Row],[GP]]</f>
        <v>31</v>
      </c>
      <c r="L22">
        <f>COUNTIFS(DataRegularSeason20242025!$D$3:$D$1315,$A22, DataRegularSeason20242025!$L$3:$L$1315, $A22,DataRegularSeason20242025!$N$3:$N$1315,1)</f>
        <v>11</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 t="shared" si="1"/>
        <v>13</v>
      </c>
      <c r="Q22">
        <f>COUNTIFS(DataRegularSeason20242025!$D$3:$D$1315,$A22, DataRegularSeason20242025!$S$3:$S$1315, $A22,DataRegularSeason20242025!$M$3:$M$1315,"REG")</f>
        <v>12</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1</v>
      </c>
      <c r="X22">
        <f t="shared" si="2"/>
        <v>14</v>
      </c>
      <c r="Y22">
        <f>COUNTIFS(DataRegularSeason20242025!$E$3:$E$1315,$A22, DataRegularSeason20242025!$S$3:$S$1315, $A22,DataRegularSeason20242025!$M$3:$M$1315,"REG")</f>
        <v>10</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24</v>
      </c>
      <c r="AC22">
        <f>Table3[[#This Row],[L_A]]+Table3[[#This Row],[L_H]]</f>
        <v>27</v>
      </c>
      <c r="AD22">
        <f>Table3[[#This Row],[RW_A]]+Table3[[#This Row],[RW_H]]</f>
        <v>17</v>
      </c>
      <c r="AE22">
        <f>Table3[[#This Row],[RL_A]]+Table3[[#This Row],[RL_H]]</f>
        <v>22</v>
      </c>
      <c r="AF22">
        <f>Table3[[#This Row],[OTW_A]]+Table3[[#This Row],[OTW_H]]</f>
        <v>5</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7-5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70</v>
      </c>
      <c r="AM22" s="15">
        <f>Table3[[#This Row],[PTS]]/(2*Table3[[#This Row],[GP]])</f>
        <v>0.51960784313725494</v>
      </c>
      <c r="AN22" s="15">
        <f>Table3[[#This Row],[PTS2]]/(3*Table3[[#This Row],[GP]])</f>
        <v>0.45751633986928103</v>
      </c>
      <c r="AO22">
        <f>(2*Table3[[#This Row],[GR]])+Table3[[#This Row],[PTS]]</f>
        <v>115</v>
      </c>
      <c r="AP22">
        <f>(3*Table3[[#This Row],[GR]])+Table3[[#This Row],[PTS2]]</f>
        <v>163</v>
      </c>
      <c r="AQ22">
        <f>Table3[[#This Row],[PTS]]+(2 * Table3[[#This Row],[GR]] * Table3[[#This Row],[PTS%]])</f>
        <v>85.215686274509807</v>
      </c>
      <c r="AR22">
        <f>Table3[[#This Row],[PTS2]]+(3 * Table3[[#This Row],[GR]] * Table3[[#This Row],[PTS%2]])</f>
        <v>112.54901960784314</v>
      </c>
      <c r="AS22" s="20" t="str">
        <f>_xlfn.CONCAT(TEXT(Table3[[#This Row],[W]], "0"), "-", TEXT(Table3[[#This Row],[RL]],"0"), "-", TEXT(Table3[[#This Row],[OTL]]+Table3[[#This Row],[SOL]], "0"))</f>
        <v>24-22-5</v>
      </c>
      <c r="AT22">
        <f>COUNTIFS(DataRegularSeason20242025!$D$3:$D$1315,Table3[[#This Row],[Teams]],DataRegularSeason20242025!$K$3:$K$1315,0)</f>
        <v>1</v>
      </c>
      <c r="AU22">
        <f>SUMIF(DataRegularSeason20242025!$D$3:$D$1315,$A22, DataRegularSeason20242025!$J$3:$J$1315)</f>
        <v>75</v>
      </c>
      <c r="AV22">
        <f>SUMIF(DataRegularSeason20242025!$D$3:$D$1315,$A22, DataRegularSeason20242025!$K$3:$K$1315)</f>
        <v>83</v>
      </c>
      <c r="AW22">
        <f t="shared" si="3"/>
        <v>-8</v>
      </c>
      <c r="AX22">
        <f>COUNTIFS(DataRegularSeason20242025!$E$3:$E$1315,Table3[[#This Row],[Teams]],DataRegularSeason20242025!$J$3:$J$1315,0)</f>
        <v>3</v>
      </c>
      <c r="AY22">
        <f>SUMIF(DataRegularSeason20242025!$E$3:$E$1315,$A22,DataRegularSeason20242025!$K$3:$K$1315)</f>
        <v>76</v>
      </c>
      <c r="AZ22">
        <f>SUMIF(DataRegularSeason20242025!$E$3:$E$1315,$A22,DataRegularSeason20242025!$J$3:$J$1315)</f>
        <v>90</v>
      </c>
      <c r="BA22">
        <f t="shared" si="4"/>
        <v>-14</v>
      </c>
      <c r="BB22">
        <f t="shared" si="5"/>
        <v>151</v>
      </c>
      <c r="BC22">
        <f t="shared" si="6"/>
        <v>173</v>
      </c>
      <c r="BD22">
        <f t="shared" si="7"/>
        <v>-22</v>
      </c>
      <c r="BE22" s="17">
        <f>Table3[[#This Row],[GF]]/Table3[[#This Row],[GP]]</f>
        <v>2.9607843137254903</v>
      </c>
      <c r="BF22" s="17">
        <f>Table3[[#This Row],[GA]]/Table3[[#This Row],[GP]]</f>
        <v>3.392156862745098</v>
      </c>
      <c r="BG22" s="17">
        <f>(Table3[[#This Row],[GF]]-Table3[[#This Row],[GA]])/Table3[[#This Row],[GP]]</f>
        <v>-0.43137254901960786</v>
      </c>
      <c r="BH22" s="49" t="str">
        <f>_xlfn.CONCAT(TEXT(Table3[[#This Row],[W_H]], "0"), "-", TEXT(Table3[[#This Row],[RL_H]],"0"), "-", TEXT(Table3[[#This Row],[OTL_H]]+Table3[[#This Row],[SOL_H]], "0"))</f>
        <v>13-10-4</v>
      </c>
      <c r="BI22" s="49" t="str">
        <f>_xlfn.CONCAT(TEXT(Table3[[#This Row],[W_A]], "0"), "-", TEXT(Table3[[#This Row],[RL_A]],"0"), "-", TEXT(Table3[[#This Row],[OTL_A]]+Table3[[#This Row],[SOL_A]], "0"))</f>
        <v>11-12-1</v>
      </c>
      <c r="BJ22" s="49">
        <f>((2*(Table3[[#This Row],[W_H]]))+Table3[[#This Row],[OTL_H]]+Table3[[#This Row],[SOL_H]])/(2*Table3[[#This Row],[GP_H]])</f>
        <v>0.55555555555555558</v>
      </c>
      <c r="BK22" s="49">
        <f>((2*(Table3[[#This Row],[W_A]]))+Table3[[#This Row],[OTL_A]]+Table3[[#This Row],[SOL_A]])/(2*Table3[[#This Row],[GP_A]])</f>
        <v>0.47916666666666669</v>
      </c>
      <c r="BL22" s="21">
        <f>(Table3[[#This Row],[W]]*$CG$3)+(Table3[[#This Row],[L]]*$CG$4)+(Table3[[#This Row],[GF]]*$CG$5)+(Table3[[#This Row],[GA]]*$CG$6)</f>
        <v>60.05</v>
      </c>
      <c r="BM22" s="21">
        <f>(82*(((Table3[[#This Row],[PTS%]]*$CG$3)+((1-Table3[[#This Row],[PTS%]])*$CG$4)+(Table3[[#This Row],[GF]]*$CG$5)+(Table3[[#This Row],[GA]]*$CG$6))/Table3[[#This Row],[GP]])) + (Table3[[#This Row],[W]]*$CG$3)+(Table3[[#This Row],[L]]*$CG$4)+(Table3[[#This Row],[GF]]*$CG$5)+(Table3[[#This Row],[GA]]*$CG$6)</f>
        <v>124.9327758554402</v>
      </c>
      <c r="BN22">
        <f>COUNTIFS(DataRegularSeason20242025!$D$3:$D$1315,$A22,DataRegularSeason20242025!$H$3:$H$1315, $A22)</f>
        <v>5</v>
      </c>
      <c r="BO22">
        <f>COUNTIFS(DataRegularSeason20242025!$E$3:$E$1315,$A22,DataRegularSeason20242025!$H$3:$H$1315, $A22)</f>
        <v>11</v>
      </c>
      <c r="BP22">
        <f t="shared" si="8"/>
        <v>16</v>
      </c>
      <c r="BQ22">
        <f t="shared" si="9"/>
        <v>19</v>
      </c>
      <c r="BR22">
        <f t="shared" si="10"/>
        <v>16</v>
      </c>
      <c r="BS22">
        <f t="shared" si="11"/>
        <v>35</v>
      </c>
      <c r="BV22">
        <v>1993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20</v>
      </c>
      <c r="B23" t="s">
        <v>98</v>
      </c>
      <c r="C23" t="s">
        <v>99</v>
      </c>
      <c r="D23">
        <f>COUNTIFS(DataRegularSeason20242025!$D$3:$D$1315,$A23,DataRegularSeason20242025!$R$3:$R$1315,1,DataRegularSeason20242025!$N$3:$N$1315,1) + COUNTIFS(DataRegularSeason20242025!$E$3:$E$1315,$A23,DataRegularSeason20242025!$R$3:$R$1315,1,DataRegularSeason20242025!$N$3:$N$1315,1)</f>
        <v>42</v>
      </c>
      <c r="E23" s="15">
        <f>Table3[[#This Row],[Watched]]/Table3[[#This Row],[GP]]</f>
        <v>0.82352941176470584</v>
      </c>
      <c r="F23">
        <f>COUNTIFS(DataRegularSeason20242025!$N$3:$N$1315,1,DataRegularSeason20242025!$D$3:$D$1315,$A23)</f>
        <v>26</v>
      </c>
      <c r="G23">
        <f>41-Table3[[#This Row],[GP_A]]</f>
        <v>15</v>
      </c>
      <c r="H23">
        <f>COUNTIFS(DataRegularSeason20242025!$E$3:$E$1315,$A23,DataRegularSeason20242025!$N$3:$N$1315,1)</f>
        <v>25</v>
      </c>
      <c r="I23">
        <f>41-Table3[[#This Row],[GP_H]]</f>
        <v>16</v>
      </c>
      <c r="J23">
        <f t="shared" si="0"/>
        <v>51</v>
      </c>
      <c r="K23">
        <f>82-Table3[[#This Row],[GP]]</f>
        <v>31</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12</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 t="shared" si="1"/>
        <v>14</v>
      </c>
      <c r="Q23">
        <f>COUNTIFS(DataRegularSeason20242025!$D$3:$D$1315,$A23, DataRegularSeason20242025!$S$3:$S$1315, $A23,DataRegularSeason20242025!$M$3:$M$1315,"REG")</f>
        <v>12</v>
      </c>
      <c r="R23">
        <f>COUNTIFS(DataRegularSeason20242025!$D$3:$D$1315,$A23, DataRegularSeason20242025!$S$3:$S$1315, $A23,DataRegularSeason20242025!$M$3:$M$1315,"OT")</f>
        <v>2</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 t="shared" si="2"/>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24</v>
      </c>
      <c r="AC23">
        <f>Table3[[#This Row],[L_A]]+Table3[[#This Row],[L_H]]</f>
        <v>27</v>
      </c>
      <c r="AD23">
        <f>Table3[[#This Row],[RW_A]]+Table3[[#This Row],[RW_H]]</f>
        <v>22</v>
      </c>
      <c r="AE23">
        <f>Table3[[#This Row],[RL_A]]+Table3[[#This Row],[RL_H]]</f>
        <v>23</v>
      </c>
      <c r="AF23">
        <f>Table3[[#This Row],[OTW_A]]+Table3[[#This Row],[OTW_H]]</f>
        <v>1</v>
      </c>
      <c r="AG23">
        <f>Table3[[#This Row],[OTL_A]]+Table3[[#This Row],[OTL_H]]</f>
        <v>4</v>
      </c>
      <c r="AH23">
        <f>Table3[[#This Row],[SOW_A]]+Table3[[#This Row],[SOW_H]]</f>
        <v>1</v>
      </c>
      <c r="AI23">
        <f>Table3[[#This Row],[SOL_A]]+Table3[[#This Row],[SOL_H]]</f>
        <v>0</v>
      </c>
      <c r="AJ23" s="20" t="str">
        <f>_xlfn.CONCAT(TEXT(Table3[[#This Row],[OTW]]+Table3[[#This Row],[SOW]], "0"), "-", TEXT(Table3[[#This Row],[OTL]]+Table3[[#This Row],[SOL]],"0"))</f>
        <v>2-4</v>
      </c>
      <c r="AK23">
        <f>(2*(Table3[[#This Row],[W_A]]+Table3[[#This Row],[W_H]]))+Table3[[#This Row],[OTL_A]]+Table3[[#This Row],[SOL_A]]+Table3[[#This Row],[OTL_H]]+Table3[[#This Row],[SOL_H]]</f>
        <v>52</v>
      </c>
      <c r="AL23">
        <f>(3*(Table3[[#This Row],[RW_A]]+Table3[[#This Row],[RW_H]]))+(2*(Table3[[#This Row],[OTW_A]]+Table3[[#This Row],[SOW_A]]+Table3[[#This Row],[OTW_H]]+Table3[[#This Row],[SOW_H]]))+Table3[[#This Row],[OTL_A]]+Table3[[#This Row],[SOL_A]]+Table3[[#This Row],[OTL_H]]+Table3[[#This Row],[SOL_H]]</f>
        <v>74</v>
      </c>
      <c r="AM23" s="15">
        <f>Table3[[#This Row],[PTS]]/(2*Table3[[#This Row],[GP]])</f>
        <v>0.50980392156862742</v>
      </c>
      <c r="AN23" s="15">
        <f>Table3[[#This Row],[PTS2]]/(3*Table3[[#This Row],[GP]])</f>
        <v>0.48366013071895425</v>
      </c>
      <c r="AO23">
        <f>(2*Table3[[#This Row],[GR]])+Table3[[#This Row],[PTS]]</f>
        <v>114</v>
      </c>
      <c r="AP23">
        <f>(3*Table3[[#This Row],[GR]])+Table3[[#This Row],[PTS2]]</f>
        <v>167</v>
      </c>
      <c r="AQ23">
        <f>Table3[[#This Row],[PTS]]+(2 * Table3[[#This Row],[GR]] * Table3[[#This Row],[PTS%]])</f>
        <v>83.607843137254903</v>
      </c>
      <c r="AR23">
        <f>Table3[[#This Row],[PTS2]]+(3 * Table3[[#This Row],[GR]] * Table3[[#This Row],[PTS%2]])</f>
        <v>118.98039215686275</v>
      </c>
      <c r="AS23" s="20" t="str">
        <f>_xlfn.CONCAT(TEXT(Table3[[#This Row],[W]], "0"), "-", TEXT(Table3[[#This Row],[RL]],"0"), "-", TEXT(Table3[[#This Row],[OTL]]+Table3[[#This Row],[SOL]], "0"))</f>
        <v>24-23-4</v>
      </c>
      <c r="AT23">
        <f>COUNTIFS(DataRegularSeason20242025!$D$3:$D$1315,Table3[[#This Row],[Teams]],DataRegularSeason20242025!$K$3:$K$1315,0)</f>
        <v>3</v>
      </c>
      <c r="AU23">
        <f>SUMIF(DataRegularSeason20242025!$D$3:$D$1315,$A23, DataRegularSeason20242025!$J$3:$J$1315)</f>
        <v>82</v>
      </c>
      <c r="AV23">
        <f>SUMIF(DataRegularSeason20242025!$D$3:$D$1315,$A23, DataRegularSeason20242025!$K$3:$K$1315)</f>
        <v>80</v>
      </c>
      <c r="AW23">
        <f t="shared" si="3"/>
        <v>2</v>
      </c>
      <c r="AX23">
        <f>COUNTIFS(DataRegularSeason20242025!$E$3:$E$1315,Table3[[#This Row],[Teams]],DataRegularSeason20242025!$J$3:$J$1315,0)</f>
        <v>2</v>
      </c>
      <c r="AY23">
        <f>SUMIF(DataRegularSeason20242025!$E$3:$E$1315,$A23,DataRegularSeason20242025!$K$3:$K$1315)</f>
        <v>70</v>
      </c>
      <c r="AZ23">
        <f>SUMIF(DataRegularSeason20242025!$E$3:$E$1315,$A23,DataRegularSeason20242025!$J$3:$J$1315)</f>
        <v>78</v>
      </c>
      <c r="BA23">
        <f t="shared" si="4"/>
        <v>-8</v>
      </c>
      <c r="BB23">
        <f t="shared" si="5"/>
        <v>152</v>
      </c>
      <c r="BC23">
        <f t="shared" si="6"/>
        <v>158</v>
      </c>
      <c r="BD23">
        <f t="shared" si="7"/>
        <v>-6</v>
      </c>
      <c r="BE23" s="17">
        <f>Table3[[#This Row],[GF]]/Table3[[#This Row],[GP]]</f>
        <v>2.9803921568627452</v>
      </c>
      <c r="BF23" s="17">
        <f>Table3[[#This Row],[GA]]/Table3[[#This Row],[GP]]</f>
        <v>3.0980392156862746</v>
      </c>
      <c r="BG23" s="17">
        <f>(Table3[[#This Row],[GF]]-Table3[[#This Row],[GA]])/Table3[[#This Row],[GP]]</f>
        <v>-0.11764705882352941</v>
      </c>
      <c r="BH23" s="49" t="str">
        <f>_xlfn.CONCAT(TEXT(Table3[[#This Row],[W_H]], "0"), "-", TEXT(Table3[[#This Row],[RL_H]],"0"), "-", TEXT(Table3[[#This Row],[OTL_H]]+Table3[[#This Row],[SOL_H]], "0"))</f>
        <v>12-11-2</v>
      </c>
      <c r="BI23" s="49" t="str">
        <f>_xlfn.CONCAT(TEXT(Table3[[#This Row],[W_A]], "0"), "-", TEXT(Table3[[#This Row],[RL_A]],"0"), "-", TEXT(Table3[[#This Row],[OTL_A]]+Table3[[#This Row],[SOL_A]], "0"))</f>
        <v>12-12-2</v>
      </c>
      <c r="BJ23" s="49">
        <f>((2*(Table3[[#This Row],[W_H]]))+Table3[[#This Row],[OTL_H]]+Table3[[#This Row],[SOL_H]])/(2*Table3[[#This Row],[GP_H]])</f>
        <v>0.52</v>
      </c>
      <c r="BK23" s="49">
        <f>((2*(Table3[[#This Row],[W_A]]))+Table3[[#This Row],[OTL_A]]+Table3[[#This Row],[SOL_A]])/(2*Table3[[#This Row],[GP_A]])</f>
        <v>0.5</v>
      </c>
      <c r="BL23" s="21">
        <f>(Table3[[#This Row],[W]]*$CG$3)+(Table3[[#This Row],[L]]*$CG$4)+(Table3[[#This Row],[GF]]*$CG$5)+(Table3[[#This Row],[GA]]*$CG$6)</f>
        <v>58.7</v>
      </c>
      <c r="BM23" s="21">
        <f>(82*(((Table3[[#This Row],[PTS%]]*$CG$3)+((1-Table3[[#This Row],[PTS%]])*$CG$4)+(Table3[[#This Row],[GF]]*$CG$5)+(Table3[[#This Row],[GA]]*$CG$6))/Table3[[#This Row],[GP]])) + (Table3[[#This Row],[W]]*$CG$3)+(Table3[[#This Row],[L]]*$CG$4)+(Table3[[#This Row],[GF]]*$CG$5)+(Table3[[#This Row],[GA]]*$CG$6)</f>
        <v>121.40903498654362</v>
      </c>
      <c r="BN23">
        <f>COUNTIFS(DataRegularSeason20242025!$D$3:$D$1315,$A23,DataRegularSeason20242025!$H$3:$H$1315, $A23)</f>
        <v>11</v>
      </c>
      <c r="BO23">
        <f>COUNTIFS(DataRegularSeason20242025!$E$3:$E$1315,$A23,DataRegularSeason20242025!$H$3:$H$1315, $A23)</f>
        <v>16</v>
      </c>
      <c r="BP23">
        <f t="shared" si="8"/>
        <v>27</v>
      </c>
      <c r="BQ23">
        <f t="shared" si="9"/>
        <v>15</v>
      </c>
      <c r="BR23">
        <f t="shared" si="10"/>
        <v>9</v>
      </c>
      <c r="BS23">
        <f t="shared" si="11"/>
        <v>24</v>
      </c>
      <c r="BV23">
        <v>1994</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43</v>
      </c>
      <c r="E24" s="15">
        <f>Table3[[#This Row],[Watched]]/Table3[[#This Row],[GP]]</f>
        <v>0.84313725490196079</v>
      </c>
      <c r="F24">
        <f>COUNTIFS(DataRegularSeason20242025!$N$3:$N$1315,1,DataRegularSeason20242025!$D$3:$D$1315,$A24)</f>
        <v>26</v>
      </c>
      <c r="G24">
        <f>41-Table3[[#This Row],[GP_A]]</f>
        <v>15</v>
      </c>
      <c r="H24">
        <f>COUNTIFS(DataRegularSeason20242025!$E$3:$E$1315,$A24,DataRegularSeason20242025!$N$3:$N$1315,1)</f>
        <v>25</v>
      </c>
      <c r="I24">
        <f>41-Table3[[#This Row],[GP_H]]</f>
        <v>16</v>
      </c>
      <c r="J24">
        <f t="shared" si="0"/>
        <v>51</v>
      </c>
      <c r="K24">
        <f>82-Table3[[#This Row],[GP]]</f>
        <v>31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 t="shared" si="2"/>
        <v>17</v>
      </c>
      <c r="Y24">
        <f>COUNTIFS(DataRegularSeason20242025!$E$3:$E$1315,$A24, DataRegularSeason20242025!$S$3:$S$1315, $A24,DataRegularSeason20242025!$M$3:$M$1315,"REG")</f>
        <v>11</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21</v>
      </c>
      <c r="AC24">
        <f>Table3[[#This Row],[L_A]]+Table3[[#This Row],[L_H]]</f>
        <v>30</v>
      </c>
      <c r="AD24">
        <f>Table3[[#This Row],[RW_A]]+Table3[[#This Row],[RW_H]]</f>
        <v>16</v>
      </c>
      <c r="AE24">
        <f>Table3[[#This Row],[RL_A]]+Table3[[#This Row],[RL_H]]</f>
        <v>21</v>
      </c>
      <c r="AF24">
        <f>Table3[[#This Row],[OTW_A]]+Table3[[#This Row],[OTW_H]]</f>
        <v>5</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5-9</v>
      </c>
      <c r="AK24">
        <f>(2*(Table3[[#This Row],[W_A]]+Table3[[#This Row],[W_H]]))+Table3[[#This Row],[OTL_A]]+Table3[[#This Row],[SOL_A]]+Table3[[#This Row],[OTL_H]]+Table3[[#This Row],[SOL_H]]</f>
        <v>51</v>
      </c>
      <c r="AL24">
        <f>(3*(Table3[[#This Row],[RW_A]]+Table3[[#This Row],[RW_H]]))+(2*(Table3[[#This Row],[OTW_A]]+Table3[[#This Row],[SOW_A]]+Table3[[#This Row],[OTW_H]]+Table3[[#This Row],[SOW_H]]))+Table3[[#This Row],[OTL_A]]+Table3[[#This Row],[SOL_A]]+Table3[[#This Row],[OTL_H]]+Table3[[#This Row],[SOL_H]]</f>
        <v>67</v>
      </c>
      <c r="AM24" s="15">
        <f>Table3[[#This Row],[PTS]]/(2*Table3[[#This Row],[GP]])</f>
        <v>0.5</v>
      </c>
      <c r="AN24" s="15">
        <f>Table3[[#This Row],[PTS2]]/(3*Table3[[#This Row],[GP]])</f>
        <v>0.43790849673202614</v>
      </c>
      <c r="AO24">
        <f>(2*Table3[[#This Row],[GR]])+Table3[[#This Row],[PTS]]</f>
        <v>113</v>
      </c>
      <c r="AP24">
        <f>(3*Table3[[#This Row],[GR]])+Table3[[#This Row],[PTS2]]</f>
        <v>160</v>
      </c>
      <c r="AQ24">
        <f>Table3[[#This Row],[PTS]]+(2 * Table3[[#This Row],[GR]] * Table3[[#This Row],[PTS%]])</f>
        <v>82</v>
      </c>
      <c r="AR24">
        <f>Table3[[#This Row],[PTS2]]+(3 * Table3[[#This Row],[GR]] * Table3[[#This Row],[PTS%2]])</f>
        <v>107.72549019607843</v>
      </c>
      <c r="AS24" s="20" t="str">
        <f>_xlfn.CONCAT(TEXT(Table3[[#This Row],[W]], "0"), "-", TEXT(Table3[[#This Row],[RL]],"0"), "-", TEXT(Table3[[#This Row],[OTL]]+Table3[[#This Row],[SOL]], "0"))</f>
        <v>21-21-9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 t="shared" si="3"/>
        <v>5</v>
      </c>
      <c r="AX24">
        <f>COUNTIFS(DataRegularSeason20242025!$E$3:$E$1315,Table3[[#This Row],[Teams]],DataRegularSeason20242025!$J$3:$J$1315,0)</f>
        <v>0</v>
      </c>
      <c r="AY24">
        <f>SUMIF(DataRegularSeason20242025!$E$3:$E$1315,$A24,DataRegularSeason20242025!$K$3:$K$1315)</f>
        <v>66</v>
      </c>
      <c r="AZ24">
        <f>SUMIF(DataRegularSeason20242025!$E$3:$E$1315,$A24,DataRegularSeason20242025!$J$3:$J$1315)</f>
        <v>81</v>
      </c>
      <c r="BA24">
        <f t="shared" si="4"/>
        <v>-15</v>
      </c>
      <c r="BB24">
        <f t="shared" si="5"/>
        <v>143</v>
      </c>
      <c r="BC24">
        <f t="shared" si="6"/>
        <v>153</v>
      </c>
      <c r="BD24">
        <f t="shared" si="7"/>
        <v>-10</v>
      </c>
      <c r="BE24" s="17">
        <f>Table3[[#This Row],[GF]]/Table3[[#This Row],[GP]]</f>
        <v>2.8039215686274508</v>
      </c>
      <c r="BF24" s="17">
        <f>Table3[[#This Row],[GA]]/Table3[[#This Row],[GP]]</f>
        <v>3</v>
      </c>
      <c r="BG24" s="17">
        <f>(Table3[[#This Row],[GF]]-Table3[[#This Row],[GA]])/Table3[[#This Row],[GP]]</f>
        <v>-0.19607843137254902</v>
      </c>
      <c r="BH24" s="49" t="str">
        <f>_xlfn.CONCAT(TEXT(Table3[[#This Row],[W_H]], "0"), "-", TEXT(Table3[[#This Row],[RL_H]],"0"), "-", TEXT(Table3[[#This Row],[OTL_H]]+Table3[[#This Row],[SOL_H]], "0"))</f>
        <v>8-11-6</v>
      </c>
      <c r="BI24" s="49" t="str">
        <f>_xlfn.CONCAT(TEXT(Table3[[#This Row],[W_A]], "0"), "-", TEXT(Table3[[#This Row],[RL_A]],"0"), "-", TEXT(Table3[[#This Row],[OTL_A]]+Table3[[#This Row],[SOL_A]], "0"))</f>
        <v>13-10-3</v>
      </c>
      <c r="BJ24" s="49">
        <f>((2*(Table3[[#This Row],[W_H]]))+Table3[[#This Row],[OTL_H]]+Table3[[#This Row],[SOL_H]])/(2*Table3[[#This Row],[GP_H]])</f>
        <v>0.44</v>
      </c>
      <c r="BK24" s="49">
        <f>((2*(Table3[[#This Row],[W_A]]))+Table3[[#This Row],[OTL_A]]+Table3[[#This Row],[SOL_A]])/(2*Table3[[#This Row],[GP_A]])</f>
        <v>0.55769230769230771</v>
      </c>
      <c r="BL24" s="21">
        <f>(Table3[[#This Row],[W]]*$CG$3)+(Table3[[#This Row],[L]]*$CG$4)+(Table3[[#This Row],[GF]]*$CG$5)+(Table3[[#This Row],[GA]]*$CG$6)</f>
        <v>56.25</v>
      </c>
      <c r="BM24" s="21">
        <f>(82*(((Table3[[#This Row],[PTS%]]*$CG$3)+((1-Table3[[#This Row],[PTS%]])*$CG$4)+(Table3[[#This Row],[GF]]*$CG$5)+(Table3[[#This Row],[GA]]*$CG$6))/Table3[[#This Row],[GP]])) + (Table3[[#This Row],[W]]*$CG$3)+(Table3[[#This Row],[L]]*$CG$4)+(Table3[[#This Row],[GF]]*$CG$5)+(Table3[[#This Row],[GA]]*$CG$6)</f>
        <v>115.9813725490196</v>
      </c>
      <c r="BN24">
        <f>COUNTIFS(DataRegularSeason20242025!$D$3:$D$1315,$A24,DataRegularSeason20242025!$H$3:$H$1315, $A24)</f>
        <v>8</v>
      </c>
      <c r="BO24">
        <f>COUNTIFS(DataRegularSeason20242025!$E$3:$E$1315,$A24,DataRegularSeason20242025!$H$3:$H$1315, $A24)</f>
        <v>6</v>
      </c>
      <c r="BP24">
        <f t="shared" si="8"/>
        <v>14</v>
      </c>
      <c r="BQ24">
        <f t="shared" si="9"/>
        <v>18</v>
      </c>
      <c r="BR24">
        <f t="shared" si="10"/>
        <v>19</v>
      </c>
      <c r="BS24">
        <f t="shared" si="11"/>
        <v>37</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47</v>
      </c>
      <c r="E25" s="15">
        <f>Table3[[#This Row],[Watched]]/Table3[[#This Row],[GP]]</f>
        <v>0.8867924528301887</v>
      </c>
      <c r="F25">
        <f>COUNTIFS(DataRegularSeason20242025!$N$3:$N$1315,1,DataRegularSeason20242025!$D$3:$D$1315,$A25)</f>
        <v>28</v>
      </c>
      <c r="G25">
        <f>41-Table3[[#This Row],[GP_A]]</f>
        <v>13</v>
      </c>
      <c r="H25">
        <f>COUNTIFS(DataRegularSeason20242025!$E$3:$E$1315,$A25,DataRegularSeason20242025!$N$3:$N$1315,1)</f>
        <v>25</v>
      </c>
      <c r="I25">
        <f>41-Table3[[#This Row],[GP_H]]</f>
        <v>16</v>
      </c>
      <c r="J25">
        <f t="shared" si="0"/>
        <v>53</v>
      </c>
      <c r="K25">
        <f>82-Table3[[#This Row],[GP]]</f>
        <v>29</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 t="shared" si="1"/>
        <v>17</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12</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13</v>
      </c>
      <c r="Y25">
        <f>COUNTIFS(DataRegularSeason20242025!$E$3:$E$1315,$A25, DataRegularSeason20242025!$S$3:$S$1315, $A25,DataRegularSeason20242025!$M$3:$M$1315,"REG")</f>
        <v>12</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23</v>
      </c>
      <c r="AC25">
        <f>Table3[[#This Row],[L_A]]+Table3[[#This Row],[L_H]]</f>
        <v>30</v>
      </c>
      <c r="AD25">
        <f>Table3[[#This Row],[RW_A]]+Table3[[#This Row],[RW_H]]</f>
        <v>14</v>
      </c>
      <c r="AE25">
        <f>Table3[[#This Row],[RL_A]]+Table3[[#This Row],[RL_H]]</f>
        <v>24</v>
      </c>
      <c r="AF25">
        <f>Table3[[#This Row],[OTW_A]]+Table3[[#This Row],[OTW_H]]</f>
        <v>6</v>
      </c>
      <c r="AG25">
        <f>Table3[[#This Row],[OTL_A]]+Table3[[#This Row],[OTL_H]]</f>
        <v>3</v>
      </c>
      <c r="AH25">
        <f>Table3[[#This Row],[SOW_A]]+Table3[[#This Row],[SOW_H]]</f>
        <v>3</v>
      </c>
      <c r="AI25">
        <f>Table3[[#This Row],[SOL_A]]+Table3[[#This Row],[SOL_H]]</f>
        <v>3</v>
      </c>
      <c r="AJ25" s="20" t="str">
        <f>_xlfn.CONCAT(TEXT(Table3[[#This Row],[OTW]]+Table3[[#This Row],[SOW]], "0"), "-", TEXT(Table3[[#This Row],[OTL]]+Table3[[#This Row],[SOL]],"0"))</f>
        <v>9-6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66</v>
      </c>
      <c r="AM25" s="15">
        <f>Table3[[#This Row],[PTS]]/(2*Table3[[#This Row],[GP]])</f>
        <v>0.49056603773584906</v>
      </c>
      <c r="AN25" s="15">
        <f>Table3[[#This Row],[PTS2]]/(3*Table3[[#This Row],[GP]])</f>
        <v>0.41509433962264153</v>
      </c>
      <c r="AO25">
        <f>(2*Table3[[#This Row],[GR]])+Table3[[#This Row],[PTS]]</f>
        <v>110</v>
      </c>
      <c r="AP25">
        <f>(3*Table3[[#This Row],[GR]])+Table3[[#This Row],[PTS2]]</f>
        <v>153</v>
      </c>
      <c r="AQ25">
        <f>Table3[[#This Row],[PTS]]+(2 * Table3[[#This Row],[GR]] * Table3[[#This Row],[PTS%]])</f>
        <v>80.452830188679243</v>
      </c>
      <c r="AR25">
        <f>Table3[[#This Row],[PTS2]]+(3 * Table3[[#This Row],[GR]] * Table3[[#This Row],[PTS%2]])</f>
        <v>102.11320754716982</v>
      </c>
      <c r="AS25" s="20" t="str">
        <f>_xlfn.CONCAT(TEXT(Table3[[#This Row],[W]], "0"), "-", TEXT(Table3[[#This Row],[RL]],"0"), "-", TEXT(Table3[[#This Row],[OTL]]+Table3[[#This Row],[SOL]], "0"))</f>
        <v>23-24-6</v>
      </c>
      <c r="AT25">
        <f>COUNTIFS(DataRegularSeason20242025!$D$3:$D$1315,Table3[[#This Row],[Teams]],DataRegularSeason20242025!$K$3:$K$1315,0)</f>
        <v>2</v>
      </c>
      <c r="AU25">
        <f>SUMIF(DataRegularSeason20242025!$D$3:$D$1315,$A25, DataRegularSeason20242025!$J$3:$J$1315)</f>
        <v>81</v>
      </c>
      <c r="AV25">
        <f>SUMIF(DataRegularSeason20242025!$D$3:$D$1315,$A25, DataRegularSeason20242025!$K$3:$K$1315)</f>
        <v>102</v>
      </c>
      <c r="AW25">
        <f t="shared" si="3"/>
        <v>-21</v>
      </c>
      <c r="AX25">
        <f>COUNTIFS(DataRegularSeason20242025!$E$3:$E$1315,Table3[[#This Row],[Teams]],DataRegularSeason20242025!$J$3:$J$1315,0)</f>
        <v>1</v>
      </c>
      <c r="AY25">
        <f>SUMIF(DataRegularSeason20242025!$E$3:$E$1315,$A25,DataRegularSeason20242025!$K$3:$K$1315)</f>
        <v>73</v>
      </c>
      <c r="AZ25">
        <f>SUMIF(DataRegularSeason20242025!$E$3:$E$1315,$A25,DataRegularSeason20242025!$J$3:$J$1315)</f>
        <v>79</v>
      </c>
      <c r="BA25">
        <f t="shared" si="4"/>
        <v>-6</v>
      </c>
      <c r="BB25">
        <f t="shared" si="5"/>
        <v>154</v>
      </c>
      <c r="BC25">
        <f t="shared" si="6"/>
        <v>181</v>
      </c>
      <c r="BD25">
        <f t="shared" si="7"/>
        <v>-27</v>
      </c>
      <c r="BE25" s="17">
        <f>Table3[[#This Row],[GF]]/Table3[[#This Row],[GP]]</f>
        <v>2.9056603773584904</v>
      </c>
      <c r="BF25" s="17">
        <f>Table3[[#This Row],[GA]]/Table3[[#This Row],[GP]]</f>
        <v>3.4150943396226414</v>
      </c>
      <c r="BG25" s="17">
        <f>(Table3[[#This Row],[GF]]-Table3[[#This Row],[GA]])/Table3[[#This Row],[GP]]</f>
        <v>-0.50943396226415094</v>
      </c>
      <c r="BH25" s="49" t="str">
        <f>_xlfn.CONCAT(TEXT(Table3[[#This Row],[W_H]], "0"), "-", TEXT(Table3[[#This Row],[RL_H]],"0"), "-", TEXT(Table3[[#This Row],[OTL_H]]+Table3[[#This Row],[SOL_H]], "0"))</f>
        <v>12-12-1</v>
      </c>
      <c r="BI25" s="49" t="str">
        <f>_xlfn.CONCAT(TEXT(Table3[[#This Row],[W_A]], "0"), "-", TEXT(Table3[[#This Row],[RL_A]],"0"), "-", TEXT(Table3[[#This Row],[OTL_A]]+Table3[[#This Row],[SOL_A]], "0"))</f>
        <v>11-12-5</v>
      </c>
      <c r="BJ25" s="49">
        <f>((2*(Table3[[#This Row],[W_H]]))+Table3[[#This Row],[OTL_H]]+Table3[[#This Row],[SOL_H]])/(2*Table3[[#This Row],[GP_H]])</f>
        <v>0.5</v>
      </c>
      <c r="BK25" s="49">
        <f>((2*(Table3[[#This Row],[W_A]]))+Table3[[#This Row],[OTL_A]]+Table3[[#This Row],[SOL_A]])/(2*Table3[[#This Row],[GP_A]])</f>
        <v>0.48214285714285715</v>
      </c>
      <c r="BL25" s="21">
        <f>(Table3[[#This Row],[W]]*$CG$3)+(Table3[[#This Row],[L]]*$CG$4)+(Table3[[#This Row],[GF]]*$CG$5)+(Table3[[#This Row],[GA]]*$CG$6)</f>
        <v>61.699999999999996</v>
      </c>
      <c r="BM25" s="21">
        <f>(82*(((Table3[[#This Row],[PTS%]]*$CG$3)+((1-Table3[[#This Row],[PTS%]])*$CG$4)+(Table3[[#This Row],[GF]]*$CG$5)+(Table3[[#This Row],[GA]]*$CG$6))/Table3[[#This Row],[GP]])) + (Table3[[#This Row],[W]]*$CG$3)+(Table3[[#This Row],[L]]*$CG$4)+(Table3[[#This Row],[GF]]*$CG$5)+(Table3[[#This Row],[GA]]*$CG$6)</f>
        <v>126.05934496262014</v>
      </c>
      <c r="BN25">
        <f>COUNTIFS(DataRegularSeason20242025!$D$3:$D$1315,$A25,DataRegularSeason20242025!$H$3:$H$1315, $A25)</f>
        <v>7</v>
      </c>
      <c r="BO25">
        <f>COUNTIFS(DataRegularSeason20242025!$E$3:$E$1315,$A25,DataRegularSeason20242025!$H$3:$H$1315, $A25)</f>
        <v>7</v>
      </c>
      <c r="BP25">
        <f t="shared" si="8"/>
        <v>14</v>
      </c>
      <c r="BQ25">
        <f t="shared" si="9"/>
        <v>21</v>
      </c>
      <c r="BR25">
        <f t="shared" si="10"/>
        <v>18</v>
      </c>
      <c r="BS25">
        <f t="shared" si="11"/>
        <v>39</v>
      </c>
      <c r="BV25">
        <v>1975</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0.84615384615384615</v>
      </c>
      <c r="F26">
        <f>COUNTIFS(DataRegularSeason20242025!$N$3:$N$1315,1,DataRegularSeason20242025!$D$3:$D$1315,$A26)</f>
        <v>27</v>
      </c>
      <c r="G26">
        <f>41-Table3[[#This Row],[GP_A]]</f>
        <v>14</v>
      </c>
      <c r="H26">
        <f>COUNTIFS(DataRegularSeason20242025!$E$3:$E$1315,$A26,DataRegularSeason20242025!$N$3:$N$1315,1)</f>
        <v>25</v>
      </c>
      <c r="I26">
        <f>41-Table3[[#This Row],[GP_H]]</f>
        <v>16</v>
      </c>
      <c r="J26">
        <f t="shared" si="0"/>
        <v>52</v>
      </c>
      <c r="K26">
        <f>82-Table3[[#This Row],[GP]]</f>
        <v>30</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 t="shared" si="1"/>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14</v>
      </c>
      <c r="Y26">
        <f>COUNTIFS(DataRegularSeason20242025!$E$3:$E$1315,$A26, DataRegularSeason20242025!$S$3:$S$1315, $A26,DataRegularSeason20242025!$M$3:$M$1315,"REG")</f>
        <v>13</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29</v>
      </c>
      <c r="AD26">
        <f>Table3[[#This Row],[RW_A]]+Table3[[#This Row],[RW_H]]</f>
        <v>16</v>
      </c>
      <c r="AE26">
        <f>Table3[[#This Row],[RL_A]]+Table3[[#This Row],[RL_H]]</f>
        <v>25</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0.48076923076923078</v>
      </c>
      <c r="AN26" s="15">
        <f>Table3[[#This Row],[PTS2]]/(3*Table3[[#This Row],[GP]])</f>
        <v>0.42307692307692307</v>
      </c>
      <c r="AO26">
        <f>(2*Table3[[#This Row],[GR]])+Table3[[#This Row],[PTS]]</f>
        <v>110</v>
      </c>
      <c r="AP26">
        <f>(3*Table3[[#This Row],[GR]])+Table3[[#This Row],[PTS2]]</f>
        <v>156</v>
      </c>
      <c r="AQ26">
        <f>Table3[[#This Row],[PTS]]+(2 * Table3[[#This Row],[GR]] * Table3[[#This Row],[PTS%]])</f>
        <v>78.84615384615384</v>
      </c>
      <c r="AR26">
        <f>Table3[[#This Row],[PTS2]]+(3 * Table3[[#This Row],[GR]] * Table3[[#This Row],[PTS%2]])</f>
        <v>104.07692307692307</v>
      </c>
      <c r="AS26" s="20" t="str">
        <f>_xlfn.CONCAT(TEXT(Table3[[#This Row],[W]], "0"), "-", TEXT(Table3[[#This Row],[RL]],"0"), "-", TEXT(Table3[[#This Row],[OTL]]+Table3[[#This Row],[SOL]], "0"))</f>
        <v>23-25-4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86</v>
      </c>
      <c r="AW26">
        <f t="shared" si="3"/>
        <v>-8</v>
      </c>
      <c r="AX26">
        <f>COUNTIFS(DataRegularSeason20242025!$E$3:$E$1315,Table3[[#This Row],[Teams]],DataRegularSeason20242025!$J$3:$J$1315,0)</f>
        <v>2</v>
      </c>
      <c r="AY26">
        <f>SUMIF(DataRegularSeason20242025!$E$3:$E$1315,$A26,DataRegularSeason20242025!$K$3:$K$1315)</f>
        <v>64</v>
      </c>
      <c r="AZ26">
        <f>SUMIF(DataRegularSeason20242025!$E$3:$E$1315,$A26,DataRegularSeason20242025!$J$3:$J$1315)</f>
        <v>73</v>
      </c>
      <c r="BA26">
        <f t="shared" si="4"/>
        <v>-9</v>
      </c>
      <c r="BB26">
        <f t="shared" si="5"/>
        <v>142</v>
      </c>
      <c r="BC26">
        <f t="shared" si="6"/>
        <v>159</v>
      </c>
      <c r="BD26">
        <f t="shared" si="7"/>
        <v>-17</v>
      </c>
      <c r="BE26" s="17">
        <f>Table3[[#This Row],[GF]]/Table3[[#This Row],[GP]]</f>
        <v>2.7307692307692308</v>
      </c>
      <c r="BF26" s="17">
        <f>Table3[[#This Row],[GA]]/Table3[[#This Row],[GP]]</f>
        <v>3.0576923076923075</v>
      </c>
      <c r="BG26" s="17">
        <f>(Table3[[#This Row],[GF]]-Table3[[#This Row],[GA]])/Table3[[#This Row],[GP]]</f>
        <v>-0.32692307692307693</v>
      </c>
      <c r="BH26" s="49" t="str">
        <f>_xlfn.CONCAT(TEXT(Table3[[#This Row],[W_H]], "0"), "-", TEXT(Table3[[#This Row],[RL_H]],"0"), "-", TEXT(Table3[[#This Row],[OTL_H]]+Table3[[#This Row],[SOL_H]], "0"))</f>
        <v>11-13-1</v>
      </c>
      <c r="BI26" s="49" t="str">
        <f>_xlfn.CONCAT(TEXT(Table3[[#This Row],[W_A]], "0"), "-", TEXT(Table3[[#This Row],[RL_A]],"0"), "-", TEXT(Table3[[#This Row],[OTL_A]]+Table3[[#This Row],[SOL_A]], "0"))</f>
        <v>12-12-3</v>
      </c>
      <c r="BJ26" s="49">
        <f>((2*(Table3[[#This Row],[W_H]]))+Table3[[#This Row],[OTL_H]]+Table3[[#This Row],[SOL_H]])/(2*Table3[[#This Row],[GP_H]])</f>
        <v>0.46</v>
      </c>
      <c r="BK26" s="49">
        <f>((2*(Table3[[#This Row],[W_A]]))+Table3[[#This Row],[OTL_A]]+Table3[[#This Row],[SOL_A]])/(2*Table3[[#This Row],[GP_A]])</f>
        <v>0.5</v>
      </c>
      <c r="BL26" s="21">
        <f>(Table3[[#This Row],[W]]*$CG$3)+(Table3[[#This Row],[L]]*$CG$4)+(Table3[[#This Row],[GF]]*$CG$5)+(Table3[[#This Row],[GA]]*$CG$6)</f>
        <v>57.4</v>
      </c>
      <c r="BM26" s="21">
        <f>(82*(((Table3[[#This Row],[PTS%]]*$CG$3)+((1-Table3[[#This Row],[PTS%]])*$CG$4)+(Table3[[#This Row],[GF]]*$CG$5)+(Table3[[#This Row],[GA]]*$CG$6))/Table3[[#This Row],[GP]])) + (Table3[[#This Row],[W]]*$CG$3)+(Table3[[#This Row],[L]]*$CG$4)+(Table3[[#This Row],[GF]]*$CG$5)+(Table3[[#This Row],[GA]]*$CG$6)</f>
        <v>116.6862426035503</v>
      </c>
      <c r="BN26">
        <f>COUNTIFS(DataRegularSeason20242025!$D$3:$D$1315,$A26,DataRegularSeason20242025!$H$3:$H$1315, $A26)</f>
        <v>12</v>
      </c>
      <c r="BO26">
        <f>COUNTIFS(DataRegularSeason20242025!$E$3:$E$1315,$A26,DataRegularSeason20242025!$H$3:$H$1315, $A26)</f>
        <v>13</v>
      </c>
      <c r="BP26">
        <f t="shared" si="8"/>
        <v>25</v>
      </c>
      <c r="BQ26">
        <f t="shared" si="9"/>
        <v>15</v>
      </c>
      <c r="BR26">
        <f t="shared" si="10"/>
        <v>12</v>
      </c>
      <c r="BS26">
        <f t="shared" si="11"/>
        <v>27</v>
      </c>
      <c r="BV26">
        <v>2019</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0.90740740740740744</v>
      </c>
      <c r="F27">
        <f>COUNTIFS(DataRegularSeason20242025!$N$3:$N$1315,1,DataRegularSeason20242025!$D$3:$D$1315,$A27)</f>
        <v>28</v>
      </c>
      <c r="G27">
        <f>41-Table3[[#This Row],[GP_A]]</f>
        <v>13</v>
      </c>
      <c r="H27">
        <f>COUNTIFS(DataRegularSeason20242025!$E$3:$E$1315,$A27,DataRegularSeason20242025!$N$3:$N$1315,1)</f>
        <v>26</v>
      </c>
      <c r="I27">
        <f>41-Table3[[#This Row],[GP_H]]</f>
        <v>15</v>
      </c>
      <c r="J27">
        <f t="shared" si="0"/>
        <v>54</v>
      </c>
      <c r="K27">
        <f>82-Table3[[#This Row],[GP]]</f>
        <v>28</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 t="shared" si="1"/>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 t="shared" si="2"/>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22</v>
      </c>
      <c r="AC27">
        <f>Table3[[#This Row],[L_A]]+Table3[[#This Row],[L_H]]</f>
        <v>32</v>
      </c>
      <c r="AD27">
        <f>Table3[[#This Row],[RW_A]]+Table3[[#This Row],[RW_H]]</f>
        <v>15</v>
      </c>
      <c r="AE27">
        <f>Table3[[#This Row],[RL_A]]+Table3[[#This Row],[RL_H]]</f>
        <v>24</v>
      </c>
      <c r="AF27">
        <f>Table3[[#This Row],[OTW_A]]+Table3[[#This Row],[OTW_H]]</f>
        <v>6</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7-8</v>
      </c>
      <c r="AK27">
        <f>(2*(Table3[[#This Row],[W_A]]+Table3[[#This Row],[W_H]]))+Table3[[#This Row],[OTL_A]]+Table3[[#This Row],[SOL_A]]+Table3[[#This Row],[OTL_H]]+Table3[[#This Row],[SOL_H]]</f>
        <v>52</v>
      </c>
      <c r="AL27">
        <f>(3*(Table3[[#This Row],[RW_A]]+Table3[[#This Row],[RW_H]]))+(2*(Table3[[#This Row],[OTW_A]]+Table3[[#This Row],[SOW_A]]+Table3[[#This Row],[OTW_H]]+Table3[[#This Row],[SOW_H]]))+Table3[[#This Row],[OTL_A]]+Table3[[#This Row],[SOL_A]]+Table3[[#This Row],[OTL_H]]+Table3[[#This Row],[SOL_H]]</f>
        <v>67</v>
      </c>
      <c r="AM27" s="15">
        <f>Table3[[#This Row],[PTS]]/(2*Table3[[#This Row],[GP]])</f>
        <v>0.48148148148148145</v>
      </c>
      <c r="AN27" s="15">
        <f>Table3[[#This Row],[PTS2]]/(3*Table3[[#This Row],[GP]])</f>
        <v>0.41358024691358025</v>
      </c>
      <c r="AO27">
        <f>(2*Table3[[#This Row],[GR]])+Table3[[#This Row],[PTS]]</f>
        <v>108</v>
      </c>
      <c r="AP27">
        <f>(3*Table3[[#This Row],[GR]])+Table3[[#This Row],[PTS2]]</f>
        <v>151</v>
      </c>
      <c r="AQ27">
        <f>Table3[[#This Row],[PTS]]+(2 * Table3[[#This Row],[GR]] * Table3[[#This Row],[PTS%]])</f>
        <v>78.962962962962962</v>
      </c>
      <c r="AR27">
        <f>Table3[[#This Row],[PTS2]]+(3 * Table3[[#This Row],[GR]] * Table3[[#This Row],[PTS%2]])</f>
        <v>101.74074074074073</v>
      </c>
      <c r="AS27" s="20" t="str">
        <f>_xlfn.CONCAT(TEXT(Table3[[#This Row],[W]], "0"), "-", TEXT(Table3[[#This Row],[RL]],"0"), "-", TEXT(Table3[[#This Row],[OTL]]+Table3[[#This Row],[SOL]], "0"))</f>
        <v>22-24-8</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 t="shared" si="3"/>
        <v>-19</v>
      </c>
      <c r="AX27">
        <f>COUNTIFS(DataRegularSeason20242025!$E$3:$E$1315,Table3[[#This Row],[Teams]],DataRegularSeason20242025!$J$3:$J$1315,0)</f>
        <v>1</v>
      </c>
      <c r="AY27">
        <f>SUMIF(DataRegularSeason20242025!$E$3:$E$1315,$A27,DataRegularSeason20242025!$K$3:$K$1315)</f>
        <v>77</v>
      </c>
      <c r="AZ27">
        <f>SUMIF(DataRegularSeason20242025!$E$3:$E$1315,$A27,DataRegularSeason20242025!$J$3:$J$1315)</f>
        <v>94</v>
      </c>
      <c r="BA27">
        <f t="shared" si="4"/>
        <v>-17</v>
      </c>
      <c r="BB27">
        <f t="shared" si="5"/>
        <v>157</v>
      </c>
      <c r="BC27">
        <f t="shared" si="6"/>
        <v>193</v>
      </c>
      <c r="BD27">
        <f t="shared" si="7"/>
        <v>-36</v>
      </c>
      <c r="BE27" s="17">
        <f>Table3[[#This Row],[GF]]/Table3[[#This Row],[GP]]</f>
        <v>2.9074074074074074</v>
      </c>
      <c r="BF27" s="17">
        <f>Table3[[#This Row],[GA]]/Table3[[#This Row],[GP]]</f>
        <v>3.574074074074074</v>
      </c>
      <c r="BG27" s="17">
        <f>(Table3[[#This Row],[GF]]-Table3[[#This Row],[GA]])/Table3[[#This Row],[GP]]</f>
        <v>-0.66666666666666663</v>
      </c>
      <c r="BH27" s="49" t="str">
        <f>_xlfn.CONCAT(TEXT(Table3[[#This Row],[W_H]], "0"), "-", TEXT(Table3[[#This Row],[RL_H]],"0"), "-", TEXT(Table3[[#This Row],[OTL_H]]+Table3[[#This Row],[SOL_H]], "0"))</f>
        <v>13-10-3</v>
      </c>
      <c r="BI27" s="49" t="str">
        <f>_xlfn.CONCAT(TEXT(Table3[[#This Row],[W_A]], "0"), "-", TEXT(Table3[[#This Row],[RL_A]],"0"), "-", TEXT(Table3[[#This Row],[OTL_A]]+Table3[[#This Row],[SOL_A]], "0"))</f>
        <v>9-14-5</v>
      </c>
      <c r="BJ27" s="49">
        <f>((2*(Table3[[#This Row],[W_H]]))+Table3[[#This Row],[OTL_H]]+Table3[[#This Row],[SOL_H]])/(2*Table3[[#This Row],[GP_H]])</f>
        <v>0.55769230769230771</v>
      </c>
      <c r="BK27" s="49">
        <f>((2*(Table3[[#This Row],[W_A]]))+Table3[[#This Row],[OTL_A]]+Table3[[#This Row],[SOL_A]])/(2*Table3[[#This Row],[GP_A]])</f>
        <v>0.4107142857142857</v>
      </c>
      <c r="BL27" s="21">
        <f>(Table3[[#This Row],[W]]*$CG$3)+(Table3[[#This Row],[L]]*$CG$4)+(Table3[[#This Row],[GF]]*$CG$5)+(Table3[[#This Row],[GA]]*$CG$6)</f>
        <v>63.45</v>
      </c>
      <c r="BM27" s="21">
        <f>(82*(((Table3[[#This Row],[PTS%]]*$CG$3)+((1-Table3[[#This Row],[PTS%]])*$CG$4)+(Table3[[#This Row],[GF]]*$CG$5)+(Table3[[#This Row],[GA]]*$CG$6))/Table3[[#This Row],[GP]])) + (Table3[[#This Row],[W]]*$CG$3)+(Table3[[#This Row],[L]]*$CG$4)+(Table3[[#This Row],[GF]]*$CG$5)+(Table3[[#This Row],[GA]]*$CG$6)</f>
        <v>129.12030178326475</v>
      </c>
      <c r="BN27">
        <f>COUNTIFS(DataRegularSeason20242025!$D$3:$D$1315,$A27,DataRegularSeason20242025!$H$3:$H$1315, $A27)</f>
        <v>15</v>
      </c>
      <c r="BO27">
        <f>COUNTIFS(DataRegularSeason20242025!$E$3:$E$1315,$A27,DataRegularSeason20242025!$H$3:$H$1315, $A27)</f>
        <v>12</v>
      </c>
      <c r="BP27">
        <f t="shared" si="8"/>
        <v>27</v>
      </c>
      <c r="BQ27">
        <f t="shared" si="9"/>
        <v>13</v>
      </c>
      <c r="BR27">
        <f t="shared" si="10"/>
        <v>14</v>
      </c>
      <c r="BS27">
        <f t="shared" si="11"/>
        <v>27</v>
      </c>
      <c r="BV27">
        <v>2017</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42</v>
      </c>
      <c r="E28" s="15">
        <f>Table3[[#This Row],[Watched]]/Table3[[#This Row],[GP]]</f>
        <v>0.82352941176470584</v>
      </c>
      <c r="F28">
        <f>COUNTIFS(DataRegularSeason20242025!$N$3:$N$1315,1,DataRegularSeason20242025!$D$3:$D$1315,$A28)</f>
        <v>26</v>
      </c>
      <c r="G28">
        <f>41-Table3[[#This Row],[GP_A]]</f>
        <v>15</v>
      </c>
      <c r="H28">
        <f>COUNTIFS(DataRegularSeason20242025!$E$3:$E$1315,$A28,DataRegularSeason20242025!$N$3:$N$1315,1)</f>
        <v>25</v>
      </c>
      <c r="I28">
        <f>41-Table3[[#This Row],[GP_H]]</f>
        <v>16</v>
      </c>
      <c r="J28">
        <f t="shared" si="0"/>
        <v>51</v>
      </c>
      <c r="K28">
        <f>82-Table3[[#This Row],[GP]]</f>
        <v>31</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 t="shared" si="1"/>
        <v>16</v>
      </c>
      <c r="Q28">
        <f>COUNTIFS(DataRegularSeason20242025!$D$3:$D$1315,$A28, DataRegularSeason20242025!$S$3:$S$1315, $A28,DataRegularSeason20242025!$M$3:$M$1315,"REG")</f>
        <v>12</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11</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 t="shared" si="2"/>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21</v>
      </c>
      <c r="AC28">
        <f>Table3[[#This Row],[L_A]]+Table3[[#This Row],[L_H]]</f>
        <v>30</v>
      </c>
      <c r="AD28">
        <f>Table3[[#This Row],[RW_A]]+Table3[[#This Row],[RW_H]]</f>
        <v>15</v>
      </c>
      <c r="AE28">
        <f>Table3[[#This Row],[RL_A]]+Table3[[#This Row],[RL_H]]</f>
        <v>24</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48</v>
      </c>
      <c r="AL28">
        <f>(3*(Table3[[#This Row],[RW_A]]+Table3[[#This Row],[RW_H]]))+(2*(Table3[[#This Row],[OTW_A]]+Table3[[#This Row],[SOW_A]]+Table3[[#This Row],[OTW_H]]+Table3[[#This Row],[SOW_H]]))+Table3[[#This Row],[OTL_A]]+Table3[[#This Row],[SOL_A]]+Table3[[#This Row],[OTL_H]]+Table3[[#This Row],[SOL_H]]</f>
        <v>63</v>
      </c>
      <c r="AM28" s="15">
        <f>Table3[[#This Row],[PTS]]/(2*Table3[[#This Row],[GP]])</f>
        <v>0.47058823529411764</v>
      </c>
      <c r="AN28" s="15">
        <f>Table3[[#This Row],[PTS2]]/(3*Table3[[#This Row],[GP]])</f>
        <v>0.41176470588235292</v>
      </c>
      <c r="AO28">
        <f>(2*Table3[[#This Row],[GR]])+Table3[[#This Row],[PTS]]</f>
        <v>110</v>
      </c>
      <c r="AP28">
        <f>(3*Table3[[#This Row],[GR]])+Table3[[#This Row],[PTS2]]</f>
        <v>156</v>
      </c>
      <c r="AQ28">
        <f>Table3[[#This Row],[PTS]]+(2 * Table3[[#This Row],[GR]] * Table3[[#This Row],[PTS%]])</f>
        <v>77.17647058823529</v>
      </c>
      <c r="AR28">
        <f>Table3[[#This Row],[PTS2]]+(3 * Table3[[#This Row],[GR]] * Table3[[#This Row],[PTS%2]])</f>
        <v>101.29411764705881</v>
      </c>
      <c r="AS28" s="20" t="str">
        <f>_xlfn.CONCAT(TEXT(Table3[[#This Row],[W]], "0"), "-", TEXT(Table3[[#This Row],[RL]],"0"), "-", TEXT(Table3[[#This Row],[OTL]]+Table3[[#This Row],[SOL]], "0"))</f>
        <v>21-24-6</v>
      </c>
      <c r="AT28">
        <f>COUNTIFS(DataRegularSeason20242025!$D$3:$D$1315,Table3[[#This Row],[Teams]],DataRegularSeason20242025!$K$3:$K$1315,0)</f>
        <v>1</v>
      </c>
      <c r="AU28">
        <f>SUMIF(DataRegularSeason20242025!$D$3:$D$1315,$A28, DataRegularSeason20242025!$J$3:$J$1315)</f>
        <v>61</v>
      </c>
      <c r="AV28">
        <f>SUMIF(DataRegularSeason20242025!$D$3:$D$1315,$A28, DataRegularSeason20242025!$K$3:$K$1315)</f>
        <v>83</v>
      </c>
      <c r="AW28">
        <f t="shared" si="3"/>
        <v>-22</v>
      </c>
      <c r="AX28">
        <f>COUNTIFS(DataRegularSeason20242025!$E$3:$E$1315,Table3[[#This Row],[Teams]],DataRegularSeason20242025!$J$3:$J$1315,0)</f>
        <v>0</v>
      </c>
      <c r="AY28">
        <f>SUMIF(DataRegularSeason20242025!$E$3:$E$1315,$A28,DataRegularSeason20242025!$K$3:$K$1315)</f>
        <v>69</v>
      </c>
      <c r="AZ28">
        <f>SUMIF(DataRegularSeason20242025!$E$3:$E$1315,$A28,DataRegularSeason20242025!$J$3:$J$1315)</f>
        <v>78</v>
      </c>
      <c r="BA28">
        <f t="shared" si="4"/>
        <v>-9</v>
      </c>
      <c r="BB28">
        <f t="shared" si="5"/>
        <v>130</v>
      </c>
      <c r="BC28">
        <f t="shared" si="6"/>
        <v>161</v>
      </c>
      <c r="BD28">
        <f t="shared" si="7"/>
        <v>-31</v>
      </c>
      <c r="BE28" s="17">
        <f>Table3[[#This Row],[GF]]/Table3[[#This Row],[GP]]</f>
        <v>2.5490196078431371</v>
      </c>
      <c r="BF28" s="17">
        <f>Table3[[#This Row],[GA]]/Table3[[#This Row],[GP]]</f>
        <v>3.1568627450980391</v>
      </c>
      <c r="BG28" s="17">
        <f>(Table3[[#This Row],[GF]]-Table3[[#This Row],[GA]])/Table3[[#This Row],[GP]]</f>
        <v>-0.60784313725490191</v>
      </c>
      <c r="BH28" s="49" t="str">
        <f>_xlfn.CONCAT(TEXT(Table3[[#This Row],[W_H]], "0"), "-", TEXT(Table3[[#This Row],[RL_H]],"0"), "-", TEXT(Table3[[#This Row],[OTL_H]]+Table3[[#This Row],[SOL_H]], "0"))</f>
        <v>11-12-2</v>
      </c>
      <c r="BI28" s="49" t="str">
        <f>_xlfn.CONCAT(TEXT(Table3[[#This Row],[W_A]], "0"), "-", TEXT(Table3[[#This Row],[RL_A]],"0"), "-", TEXT(Table3[[#This Row],[OTL_A]]+Table3[[#This Row],[SOL_A]], "0"))</f>
        <v>10-12-4</v>
      </c>
      <c r="BJ28" s="49">
        <f>((2*(Table3[[#This Row],[W_H]]))+Table3[[#This Row],[OTL_H]]+Table3[[#This Row],[SOL_H]])/(2*Table3[[#This Row],[GP_H]])</f>
        <v>0.48</v>
      </c>
      <c r="BK28" s="49">
        <f>((2*(Table3[[#This Row],[W_A]]))+Table3[[#This Row],[OTL_A]]+Table3[[#This Row],[SOL_A]])/(2*Table3[[#This Row],[GP_A]])</f>
        <v>0.46153846153846156</v>
      </c>
      <c r="BL28" s="21">
        <f>(Table3[[#This Row],[W]]*$CG$3)+(Table3[[#This Row],[L]]*$CG$4)+(Table3[[#This Row],[GF]]*$CG$5)+(Table3[[#This Row],[GA]]*$CG$6)</f>
        <v>55.1</v>
      </c>
      <c r="BM28" s="21">
        <f>(82*(((Table3[[#This Row],[PTS%]]*$CG$3)+((1-Table3[[#This Row],[PTS%]])*$CG$4)+(Table3[[#This Row],[GF]]*$CG$5)+(Table3[[#This Row],[GA]]*$CG$6))/Table3[[#This Row],[GP]])) + (Table3[[#This Row],[W]]*$CG$3)+(Table3[[#This Row],[L]]*$CG$4)+(Table3[[#This Row],[GF]]*$CG$5)+(Table3[[#This Row],[GA]]*$CG$6)</f>
        <v>112.97289504036911</v>
      </c>
      <c r="BN28">
        <f>COUNTIFS(DataRegularSeason20242025!$D$3:$D$1315,$A28,DataRegularSeason20242025!$H$3:$H$1315, $A28)</f>
        <v>8</v>
      </c>
      <c r="BO28">
        <f>COUNTIFS(DataRegularSeason20242025!$E$3:$E$1315,$A28,DataRegularSeason20242025!$H$3:$H$1315, $A28)</f>
        <v>8</v>
      </c>
      <c r="BP28">
        <f t="shared" si="8"/>
        <v>16</v>
      </c>
      <c r="BQ28">
        <f t="shared" si="9"/>
        <v>18</v>
      </c>
      <c r="BR28">
        <f t="shared" si="10"/>
        <v>17</v>
      </c>
      <c r="BS28">
        <f t="shared" si="11"/>
        <v>35</v>
      </c>
      <c r="BT28" s="6">
        <f>(BQ28+BN28)</f>
        <v>26</v>
      </c>
      <c r="BU28" s="6"/>
      <c r="BV28">
        <v>2007</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44</v>
      </c>
      <c r="E29" s="15">
        <f>Table3[[#This Row],[Watched]]/Table3[[#This Row],[GP]]</f>
        <v>0.83018867924528306</v>
      </c>
      <c r="F29">
        <f>COUNTIFS(DataRegularSeason20242025!$N$3:$N$1315,1,DataRegularSeason20242025!$D$3:$D$1315,$A29)</f>
        <v>25</v>
      </c>
      <c r="G29">
        <f>41-Table3[[#This Row],[GP_A]]</f>
        <v>16</v>
      </c>
      <c r="H29">
        <f>COUNTIFS(DataRegularSeason20242025!$E$3:$E$1315,$A29,DataRegularSeason20242025!$N$3:$N$1315,1)</f>
        <v>28</v>
      </c>
      <c r="I29">
        <f>41-Table3[[#This Row],[GP_H]]</f>
        <v>13</v>
      </c>
      <c r="J29">
        <f t="shared" si="0"/>
        <v>53</v>
      </c>
      <c r="K29">
        <f>82-Table3[[#This Row],[GP]]</f>
        <v>29</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 t="shared" si="1"/>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15</v>
      </c>
      <c r="Y29">
        <f>COUNTIFS(DataRegularSeason20242025!$E$3:$E$1315,$A29, DataRegularSeason20242025!$S$3:$S$1315, $A29,DataRegularSeason20242025!$M$3:$M$1315,"REG")</f>
        <v>12</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23</v>
      </c>
      <c r="AC29">
        <f>Table3[[#This Row],[L_A]]+Table3[[#This Row],[L_H]]</f>
        <v>30</v>
      </c>
      <c r="AD29">
        <f>Table3[[#This Row],[RW_A]]+Table3[[#This Row],[RW_H]]</f>
        <v>19</v>
      </c>
      <c r="AE29">
        <f>Table3[[#This Row],[RL_A]]+Table3[[#This Row],[RL_H]]</f>
        <v>27</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68</v>
      </c>
      <c r="AM29" s="15">
        <f>Table3[[#This Row],[PTS]]/(2*Table3[[#This Row],[GP]])</f>
        <v>0.46226415094339623</v>
      </c>
      <c r="AN29" s="15">
        <f>Table3[[#This Row],[PTS2]]/(3*Table3[[#This Row],[GP]])</f>
        <v>0.42767295597484278</v>
      </c>
      <c r="AO29">
        <f>(2*Table3[[#This Row],[GR]])+Table3[[#This Row],[PTS]]</f>
        <v>107</v>
      </c>
      <c r="AP29">
        <f>(3*Table3[[#This Row],[GR]])+Table3[[#This Row],[PTS2]]</f>
        <v>155</v>
      </c>
      <c r="AQ29">
        <f>Table3[[#This Row],[PTS]]+(2 * Table3[[#This Row],[GR]] * Table3[[#This Row],[PTS%]])</f>
        <v>75.811320754716974</v>
      </c>
      <c r="AR29">
        <f>Table3[[#This Row],[PTS2]]+(3 * Table3[[#This Row],[GR]] * Table3[[#This Row],[PTS%2]])</f>
        <v>105.20754716981132</v>
      </c>
      <c r="AS29" s="20" t="str">
        <f>_xlfn.CONCAT(TEXT(Table3[[#This Row],[W]], "0"), "-", TEXT(Table3[[#This Row],[RL]],"0"), "-", TEXT(Table3[[#This Row],[OTL]]+Table3[[#This Row],[SOL]], "0"))</f>
        <v>23-27-3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 t="shared" si="3"/>
        <v>-12</v>
      </c>
      <c r="AX29">
        <f>COUNTIFS(DataRegularSeason20242025!$E$3:$E$1315,Table3[[#This Row],[Teams]],DataRegularSeason20242025!$J$3:$J$1315,0)</f>
        <v>1</v>
      </c>
      <c r="AY29">
        <f>SUMIF(DataRegularSeason20242025!$E$3:$E$1315,$A29,DataRegularSeason20242025!$K$3:$K$1315)</f>
        <v>81</v>
      </c>
      <c r="AZ29">
        <f>SUMIF(DataRegularSeason20242025!$E$3:$E$1315,$A29,DataRegularSeason20242025!$J$3:$J$1315)</f>
        <v>80</v>
      </c>
      <c r="BA29">
        <f t="shared" si="4"/>
        <v>1</v>
      </c>
      <c r="BB29">
        <f t="shared" si="5"/>
        <v>159</v>
      </c>
      <c r="BC29">
        <f t="shared" si="6"/>
        <v>170</v>
      </c>
      <c r="BD29">
        <f t="shared" si="7"/>
        <v>-11</v>
      </c>
      <c r="BE29" s="17">
        <f>Table3[[#This Row],[GF]]/Table3[[#This Row],[GP]]</f>
        <v>3</v>
      </c>
      <c r="BF29" s="17">
        <f>Table3[[#This Row],[GA]]/Table3[[#This Row],[GP]]</f>
        <v>3.2075471698113209</v>
      </c>
      <c r="BG29" s="17">
        <f>(Table3[[#This Row],[GF]]-Table3[[#This Row],[GA]])/Table3[[#This Row],[GP]]</f>
        <v>-0.20754716981132076</v>
      </c>
      <c r="BH29" s="49" t="str">
        <f>_xlfn.CONCAT(TEXT(Table3[[#This Row],[W_H]], "0"), "-", TEXT(Table3[[#This Row],[RL_H]],"0"), "-", TEXT(Table3[[#This Row],[OTL_H]]+Table3[[#This Row],[SOL_H]], "0"))</f>
        <v>13-12-3</v>
      </c>
      <c r="BI29" s="49" t="str">
        <f>_xlfn.CONCAT(TEXT(Table3[[#This Row],[W_A]], "0"), "-", TEXT(Table3[[#This Row],[RL_A]],"0"), "-", TEXT(Table3[[#This Row],[OTL_A]]+Table3[[#This Row],[SOL_A]], "0"))</f>
        <v>10-15-0</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61.349999999999994</v>
      </c>
      <c r="BM29" s="21">
        <f>(82*(((Table3[[#This Row],[PTS%]]*$CG$3)+((1-Table3[[#This Row],[PTS%]])*$CG$4)+(Table3[[#This Row],[GF]]*$CG$5)+(Table3[[#This Row],[GA]]*$CG$6))/Table3[[#This Row],[GP]])) + (Table3[[#This Row],[W]]*$CG$3)+(Table3[[#This Row],[L]]*$CG$4)+(Table3[[#This Row],[GF]]*$CG$5)+(Table3[[#This Row],[GA]]*$CG$6)</f>
        <v>125.15907796368815</v>
      </c>
      <c r="BN29">
        <f>COUNTIFS(DataRegularSeason20242025!$D$3:$D$1315,$A29,DataRegularSeason20242025!$H$3:$H$1315, $A29)</f>
        <v>7</v>
      </c>
      <c r="BO29">
        <f>COUNTIFS(DataRegularSeason20242025!$E$3:$E$1315,$A29,DataRegularSeason20242025!$H$3:$H$1315, $A29)</f>
        <v>10</v>
      </c>
      <c r="BP29">
        <f t="shared" si="8"/>
        <v>17</v>
      </c>
      <c r="BQ29">
        <f t="shared" si="9"/>
        <v>18</v>
      </c>
      <c r="BR29">
        <f t="shared" si="10"/>
        <v>18</v>
      </c>
      <c r="BS29">
        <f t="shared" si="11"/>
        <v>36</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39</v>
      </c>
      <c r="E30" s="15">
        <f>Table3[[#This Row],[Watched]]/Table3[[#This Row],[GP]]</f>
        <v>0.76470588235294112</v>
      </c>
      <c r="F30">
        <f>COUNTIFS(DataRegularSeason20242025!$N$3:$N$1315,1,DataRegularSeason20242025!$D$3:$D$1315,$A30)</f>
        <v>25</v>
      </c>
      <c r="G30">
        <f>41-Table3[[#This Row],[GP_A]]</f>
        <v>16</v>
      </c>
      <c r="H30">
        <f>COUNTIFS(DataRegularSeason20242025!$E$3:$E$1315,$A30,DataRegularSeason20242025!$N$3:$N$1315,1)</f>
        <v>26</v>
      </c>
      <c r="I30">
        <f>41-Table3[[#This Row],[GP_H]]</f>
        <v>15</v>
      </c>
      <c r="J30">
        <f t="shared" si="0"/>
        <v>51</v>
      </c>
      <c r="K30">
        <f>82-Table3[[#This Row],[GP]]</f>
        <v>31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16</v>
      </c>
      <c r="Q30">
        <f>COUNTIFS(DataRegularSeason20242025!$D$3:$D$1315,$A30, DataRegularSeason20242025!$S$3:$S$1315, $A30,DataRegularSeason20242025!$M$3:$M$1315,"REG")</f>
        <v>14</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11</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20</v>
      </c>
      <c r="AC30">
        <f>Table3[[#This Row],[L_A]]+Table3[[#This Row],[L_H]]</f>
        <v>31</v>
      </c>
      <c r="AD30">
        <f>Table3[[#This Row],[RW_A]]+Table3[[#This Row],[RW_H]]</f>
        <v>16</v>
      </c>
      <c r="AE30">
        <f>Table3[[#This Row],[RL_A]]+Table3[[#This Row],[RL_H]]</f>
        <v>26</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45</v>
      </c>
      <c r="AL30">
        <f>(3*(Table3[[#This Row],[RW_A]]+Table3[[#This Row],[RW_H]]))+(2*(Table3[[#This Row],[OTW_A]]+Table3[[#This Row],[SOW_A]]+Table3[[#This Row],[OTW_H]]+Table3[[#This Row],[SOW_H]]))+Table3[[#This Row],[OTL_A]]+Table3[[#This Row],[SOL_A]]+Table3[[#This Row],[OTL_H]]+Table3[[#This Row],[SOL_H]]</f>
        <v>61</v>
      </c>
      <c r="AM30" s="15">
        <f>Table3[[#This Row],[PTS]]/(2*Table3[[#This Row],[GP]])</f>
        <v>0.44117647058823528</v>
      </c>
      <c r="AN30" s="15">
        <f>Table3[[#This Row],[PTS2]]/(3*Table3[[#This Row],[GP]])</f>
        <v>0.39869281045751637</v>
      </c>
      <c r="AO30">
        <f>(2*Table3[[#This Row],[GR]])+Table3[[#This Row],[PTS]]</f>
        <v>107</v>
      </c>
      <c r="AP30">
        <f>(3*Table3[[#This Row],[GR]])+Table3[[#This Row],[PTS2]]</f>
        <v>154</v>
      </c>
      <c r="AQ30">
        <f>Table3[[#This Row],[PTS]]+(2 * Table3[[#This Row],[GR]] * Table3[[#This Row],[PTS%]])</f>
        <v>72.35294117647058</v>
      </c>
      <c r="AR30">
        <f>Table3[[#This Row],[PTS2]]+(3 * Table3[[#This Row],[GR]] * Table3[[#This Row],[PTS%2]])</f>
        <v>98.078431372549019</v>
      </c>
      <c r="AS30" s="20" t="str">
        <f>_xlfn.CONCAT(TEXT(Table3[[#This Row],[W]], "0"), "-", TEXT(Table3[[#This Row],[RL]],"0"), "-", TEXT(Table3[[#This Row],[OTL]]+Table3[[#This Row],[SOL]], "0"))</f>
        <v>20-26-5</v>
      </c>
      <c r="AT30">
        <f>COUNTIFS(DataRegularSeason20242025!$D$3:$D$1315,Table3[[#This Row],[Teams]],DataRegularSeason20242025!$K$3:$K$1315,0)</f>
        <v>2</v>
      </c>
      <c r="AU30">
        <f>SUMIF(DataRegularSeason20242025!$D$3:$D$1315,$A30, DataRegularSeason20242025!$J$3:$J$1315)</f>
        <v>72</v>
      </c>
      <c r="AV30">
        <f>SUMIF(DataRegularSeason20242025!$D$3:$D$1315,$A30, DataRegularSeason20242025!$K$3:$K$1315)</f>
        <v>82</v>
      </c>
      <c r="AW30">
        <f t="shared" si="3"/>
        <v>-10</v>
      </c>
      <c r="AX30">
        <f>COUNTIFS(DataRegularSeason20242025!$E$3:$E$1315,Table3[[#This Row],[Teams]],DataRegularSeason20242025!$J$3:$J$1315,0)</f>
        <v>0</v>
      </c>
      <c r="AY30">
        <f>SUMIF(DataRegularSeason20242025!$E$3:$E$1315,$A30,DataRegularSeason20242025!$K$3:$K$1315)</f>
        <v>88</v>
      </c>
      <c r="AZ30">
        <f>SUMIF(DataRegularSeason20242025!$E$3:$E$1315,$A30,DataRegularSeason20242025!$J$3:$J$1315)</f>
        <v>92</v>
      </c>
      <c r="BA30">
        <f t="shared" si="4"/>
        <v>-4</v>
      </c>
      <c r="BB30">
        <f t="shared" si="5"/>
        <v>160</v>
      </c>
      <c r="BC30">
        <f t="shared" si="6"/>
        <v>174</v>
      </c>
      <c r="BD30">
        <f t="shared" si="7"/>
        <v>-14</v>
      </c>
      <c r="BE30" s="17">
        <f>Table3[[#This Row],[GF]]/Table3[[#This Row],[GP]]</f>
        <v>3.1372549019607843</v>
      </c>
      <c r="BF30" s="17">
        <f>Table3[[#This Row],[GA]]/Table3[[#This Row],[GP]]</f>
        <v>3.4117647058823528</v>
      </c>
      <c r="BG30" s="17">
        <f>(Table3[[#This Row],[GF]]-Table3[[#This Row],[GA]])/Table3[[#This Row],[GP]]</f>
        <v>-0.27450980392156865</v>
      </c>
      <c r="BH30" s="49" t="str">
        <f>_xlfn.CONCAT(TEXT(Table3[[#This Row],[W_H]], "0"), "-", TEXT(Table3[[#This Row],[RL_H]],"0"), "-", TEXT(Table3[[#This Row],[OTL_H]]+Table3[[#This Row],[SOL_H]], "0"))</f>
        <v>11-12-3</v>
      </c>
      <c r="BI30" s="49" t="str">
        <f>_xlfn.CONCAT(TEXT(Table3[[#This Row],[W_A]], "0"), "-", TEXT(Table3[[#This Row],[RL_A]],"0"), "-", TEXT(Table3[[#This Row],[OTL_A]]+Table3[[#This Row],[SOL_A]], "0"))</f>
        <v>9-14-2</v>
      </c>
      <c r="BJ30" s="49">
        <f>((2*(Table3[[#This Row],[W_H]]))+Table3[[#This Row],[OTL_H]]+Table3[[#This Row],[SOL_H]])/(2*Table3[[#This Row],[GP_H]])</f>
        <v>0.48076923076923078</v>
      </c>
      <c r="BK30" s="49">
        <f>((2*(Table3[[#This Row],[W_A]]))+Table3[[#This Row],[OTL_A]]+Table3[[#This Row],[SOL_A]])/(2*Table3[[#This Row],[GP_A]])</f>
        <v>0.4</v>
      </c>
      <c r="BL30" s="21">
        <f>(Table3[[#This Row],[W]]*$CG$3)+(Table3[[#This Row],[L]]*$CG$4)+(Table3[[#This Row],[GF]]*$CG$5)+(Table3[[#This Row],[GA]]*$CG$6)</f>
        <v>60.7</v>
      </c>
      <c r="BM30" s="21">
        <f>(82*(((Table3[[#This Row],[PTS%]]*$CG$3)+((1-Table3[[#This Row],[PTS%]])*$CG$4)+(Table3[[#This Row],[GF]]*$CG$5)+(Table3[[#This Row],[GA]]*$CG$6))/Table3[[#This Row],[GP]])) + (Table3[[#This Row],[W]]*$CG$3)+(Table3[[#This Row],[L]]*$CG$4)+(Table3[[#This Row],[GF]]*$CG$5)+(Table3[[#This Row],[GA]]*$CG$6)</f>
        <v>127.88892733564015</v>
      </c>
      <c r="BN30">
        <f>COUNTIFS(DataRegularSeason20242025!$D$3:$D$1315,$A30,DataRegularSeason20242025!$H$3:$H$1315, $A30)</f>
        <v>10</v>
      </c>
      <c r="BO30">
        <f>COUNTIFS(DataRegularSeason20242025!$E$3:$E$1315,$A30,DataRegularSeason20242025!$H$3:$H$1315, $A30)</f>
        <v>10</v>
      </c>
      <c r="BP30">
        <f t="shared" si="8"/>
        <v>20</v>
      </c>
      <c r="BQ30">
        <f t="shared" si="9"/>
        <v>15</v>
      </c>
      <c r="BR30">
        <f t="shared" si="10"/>
        <v>16</v>
      </c>
      <c r="BS30">
        <f t="shared" si="11"/>
        <v>31</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46</v>
      </c>
      <c r="E31" s="15">
        <f>Table3[[#This Row],[Watched]]/Table3[[#This Row],[GP]]</f>
        <v>0.90196078431372551</v>
      </c>
      <c r="F31">
        <f>COUNTIFS(DataRegularSeason20242025!$N$3:$N$1315,1,DataRegularSeason20242025!$D$3:$D$1315,$A31)</f>
        <v>27</v>
      </c>
      <c r="G31">
        <f>41-Table3[[#This Row],[GP_A]]</f>
        <v>14</v>
      </c>
      <c r="H31">
        <f>COUNTIFS(DataRegularSeason20242025!$E$3:$E$1315,$A31,DataRegularSeason20242025!$N$3:$N$1315,1)</f>
        <v>24</v>
      </c>
      <c r="I31">
        <f>41-Table3[[#This Row],[GP_H]]</f>
        <v>17</v>
      </c>
      <c r="J31">
        <f t="shared" si="0"/>
        <v>51</v>
      </c>
      <c r="K31">
        <f>82-Table3[[#This Row],[GP]]</f>
        <v>31</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12</v>
      </c>
      <c r="Y31">
        <f>COUNTIFS(DataRegularSeason20242025!$E$3:$E$1315,$A31, DataRegularSeason20242025!$S$3:$S$1315, $A31,DataRegularSeason20242025!$M$3:$M$1315,"REG")</f>
        <v>9</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33</v>
      </c>
      <c r="AD31">
        <f>Table3[[#This Row],[RW_A]]+Table3[[#This Row],[RW_H]]</f>
        <v>15</v>
      </c>
      <c r="AE31">
        <f>Table3[[#This Row],[RL_A]]+Table3[[#This Row],[RL_H]]</f>
        <v>26</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0.42156862745098039</v>
      </c>
      <c r="AN31" s="15">
        <f>Table3[[#This Row],[PTS2]]/(3*Table3[[#This Row],[GP]])</f>
        <v>0.37908496732026142</v>
      </c>
      <c r="AO31">
        <f>(2*Table3[[#This Row],[GR]])+Table3[[#This Row],[PTS]]</f>
        <v>105</v>
      </c>
      <c r="AP31">
        <f>(3*Table3[[#This Row],[GR]])+Table3[[#This Row],[PTS2]]</f>
        <v>151</v>
      </c>
      <c r="AQ31">
        <f>Table3[[#This Row],[PTS]]+(2 * Table3[[#This Row],[GR]] * Table3[[#This Row],[PTS%]])</f>
        <v>69.137254901960787</v>
      </c>
      <c r="AR31">
        <f>Table3[[#This Row],[PTS2]]+(3 * Table3[[#This Row],[GR]] * Table3[[#This Row],[PTS%2]])</f>
        <v>93.254901960784309</v>
      </c>
      <c r="AS31" s="20" t="str">
        <f>_xlfn.CONCAT(TEXT(Table3[[#This Row],[W]], "0"), "-", TEXT(Table3[[#This Row],[RL]],"0"), "-", TEXT(Table3[[#This Row],[OTL]]+Table3[[#This Row],[SOL]], "0"))</f>
        <v>18-26-7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 t="shared" si="3"/>
        <v>-34</v>
      </c>
      <c r="AX31">
        <f>COUNTIFS(DataRegularSeason20242025!$E$3:$E$1315,Table3[[#This Row],[Teams]],DataRegularSeason20242025!$J$3:$J$1315,0)</f>
        <v>3</v>
      </c>
      <c r="AY31">
        <f>SUMIF(DataRegularSeason20242025!$E$3:$E$1315,$A31,DataRegularSeason20242025!$K$3:$K$1315)</f>
        <v>76</v>
      </c>
      <c r="AZ31">
        <f>SUMIF(DataRegularSeason20242025!$E$3:$E$1315,$A31,DataRegularSeason20242025!$J$3:$J$1315)</f>
        <v>72</v>
      </c>
      <c r="BA31">
        <f t="shared" si="4"/>
        <v>4</v>
      </c>
      <c r="BB31">
        <f t="shared" si="5"/>
        <v>134</v>
      </c>
      <c r="BC31">
        <f t="shared" si="6"/>
        <v>164</v>
      </c>
      <c r="BD31">
        <f t="shared" si="7"/>
        <v>-30</v>
      </c>
      <c r="BE31" s="17">
        <f>Table3[[#This Row],[GF]]/Table3[[#This Row],[GP]]</f>
        <v>2.6274509803921569</v>
      </c>
      <c r="BF31" s="17">
        <f>Table3[[#This Row],[GA]]/Table3[[#This Row],[GP]]</f>
        <v>3.215686274509804</v>
      </c>
      <c r="BG31" s="17">
        <f>(Table3[[#This Row],[GF]]-Table3[[#This Row],[GA]])/Table3[[#This Row],[GP]]</f>
        <v>-0.58823529411764708</v>
      </c>
      <c r="BH31" s="49" t="str">
        <f>_xlfn.CONCAT(TEXT(Table3[[#This Row],[W_H]], "0"), "-", TEXT(Table3[[#This Row],[RL_H]],"0"), "-", TEXT(Table3[[#This Row],[OTL_H]]+Table3[[#This Row],[SOL_H]], "0"))</f>
        <v>12-9-3</v>
      </c>
      <c r="BI31" s="49" t="str">
        <f>_xlfn.CONCAT(TEXT(Table3[[#This Row],[W_A]], "0"), "-", TEXT(Table3[[#This Row],[RL_A]],"0"), "-", TEXT(Table3[[#This Row],[OTL_A]]+Table3[[#This Row],[SOL_A]], "0"))</f>
        <v>6-17-4</v>
      </c>
      <c r="BJ31" s="49">
        <f>((2*(Table3[[#This Row],[W_H]]))+Table3[[#This Row],[OTL_H]]+Table3[[#This Row],[SOL_H]])/(2*Table3[[#This Row],[GP_H]])</f>
        <v>0.5625</v>
      </c>
      <c r="BK31" s="49">
        <f>((2*(Table3[[#This Row],[W_A]]))+Table3[[#This Row],[OTL_A]]+Table3[[#This Row],[SOL_A]])/(2*Table3[[#This Row],[GP_A]])</f>
        <v>0.29629629629629628</v>
      </c>
      <c r="BL31" s="21">
        <f>(Table3[[#This Row],[W]]*$CG$3)+(Table3[[#This Row],[L]]*$CG$4)+(Table3[[#This Row],[GF]]*$CG$5)+(Table3[[#This Row],[GA]]*$CG$6)</f>
        <v>55.400000000000006</v>
      </c>
      <c r="BM31" s="21">
        <f>(82*(((Table3[[#This Row],[PTS%]]*$CG$3)+((1-Table3[[#This Row],[PTS%]])*$CG$4)+(Table3[[#This Row],[GF]]*$CG$5)+(Table3[[#This Row],[GA]]*$CG$6))/Table3[[#This Row],[GP]])) + (Table3[[#This Row],[W]]*$CG$3)+(Table3[[#This Row],[L]]*$CG$4)+(Table3[[#This Row],[GF]]*$CG$5)+(Table3[[#This Row],[GA]]*$CG$6)</f>
        <v>114.70419069588621</v>
      </c>
      <c r="BN31">
        <f>COUNTIFS(DataRegularSeason20242025!$D$3:$D$1315,$A31,DataRegularSeason20242025!$H$3:$H$1315, $A31)</f>
        <v>7</v>
      </c>
      <c r="BO31">
        <f>COUNTIFS(DataRegularSeason20242025!$E$3:$E$1315,$A31,DataRegularSeason20242025!$H$3:$H$1315, $A31)</f>
        <v>14</v>
      </c>
      <c r="BP31">
        <f t="shared" si="8"/>
        <v>21</v>
      </c>
      <c r="BQ31">
        <f t="shared" si="9"/>
        <v>20</v>
      </c>
      <c r="BR31">
        <f t="shared" si="10"/>
        <v>10</v>
      </c>
      <c r="BS31">
        <f t="shared" si="11"/>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 t="shared" si="0"/>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 t="shared" si="3"/>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 t="shared" si="4"/>
        <v>-17</v>
      </c>
      <c r="BB32">
        <f t="shared" si="5"/>
        <v>135</v>
      </c>
      <c r="BC32">
        <f t="shared" si="6"/>
        <v>179</v>
      </c>
      <c r="BD32">
        <f t="shared" si="7"/>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6</v>
      </c>
      <c r="BP32">
        <f t="shared" si="8"/>
        <v>8</v>
      </c>
      <c r="BQ32">
        <f t="shared" si="9"/>
        <v>24</v>
      </c>
      <c r="BR32">
        <f t="shared" si="10"/>
        <v>20</v>
      </c>
      <c r="BS32">
        <f t="shared" si="11"/>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0.83333333333333337</v>
      </c>
      <c r="F33">
        <f>COUNTIFS(DataRegularSeason20242025!$N$3:$N$1315,1,DataRegularSeason20242025!$D$3:$D$1315,$A33)</f>
        <v>28</v>
      </c>
      <c r="G33">
        <f>41-Table3[[#This Row],[GP_A]]</f>
        <v>13</v>
      </c>
      <c r="H33">
        <f>COUNTIFS(DataRegularSeason20242025!$E$3:$E$1315,$A33,DataRegularSeason20242025!$N$3:$N$1315,1)</f>
        <v>26</v>
      </c>
      <c r="I33">
        <f>41-Table3[[#This Row],[GP_H]]</f>
        <v>15</v>
      </c>
      <c r="J33">
        <f t="shared" si="0"/>
        <v>54</v>
      </c>
      <c r="K33">
        <f>82-Table3[[#This Row],[GP]]</f>
        <v>28</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39</v>
      </c>
      <c r="AD33">
        <f>Table3[[#This Row],[RW_A]]+Table3[[#This Row],[RW_H]]</f>
        <v>11</v>
      </c>
      <c r="AE33">
        <f>Table3[[#This Row],[RL_A]]+Table3[[#This Row],[RL_H]]</f>
        <v>33</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0.33333333333333331</v>
      </c>
      <c r="AN33" s="15">
        <f>Table3[[#This Row],[PTS2]]/(3*Table3[[#This Row],[GP]])</f>
        <v>0.29012345679012347</v>
      </c>
      <c r="AO33">
        <f>(2*Table3[[#This Row],[GR]])+Table3[[#This Row],[PTS]]</f>
        <v>92</v>
      </c>
      <c r="AP33">
        <f>(3*Table3[[#This Row],[GR]])+Table3[[#This Row],[PTS2]]</f>
        <v>131</v>
      </c>
      <c r="AQ33">
        <f>Table3[[#This Row],[PTS]]+(2 * Table3[[#This Row],[GR]] * Table3[[#This Row],[PTS%]])</f>
        <v>54.666666666666664</v>
      </c>
      <c r="AR33">
        <f>Table3[[#This Row],[PTS2]]+(3 * Table3[[#This Row],[GR]] * Table3[[#This Row],[PTS%2]])</f>
        <v>71.370370370370367</v>
      </c>
      <c r="AS33" s="20" t="str">
        <f>_xlfn.CONCAT(TEXT(Table3[[#This Row],[W]], "0"), "-", TEXT(Table3[[#This Row],[RL]],"0"), "-", TEXT(Table3[[#This Row],[OTL]]+Table3[[#This Row],[SOL]], "0"))</f>
        <v>15-33-6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 t="shared" si="4"/>
        <v>-20</v>
      </c>
      <c r="BB33">
        <f t="shared" si="5"/>
        <v>141</v>
      </c>
      <c r="BC33">
        <f t="shared" si="6"/>
        <v>202</v>
      </c>
      <c r="BD33">
        <f t="shared" si="7"/>
        <v>-61</v>
      </c>
      <c r="BE33" s="17">
        <f>Table3[[#This Row],[GF]]/Table3[[#This Row],[GP]]</f>
        <v>2.6111111111111112</v>
      </c>
      <c r="BF33" s="17">
        <f>Table3[[#This Row],[GA]]/Table3[[#This Row],[GP]]</f>
        <v>3.7407407407407409</v>
      </c>
      <c r="BG33" s="17">
        <f>(Table3[[#This Row],[GF]]-Table3[[#This Row],[GA]])/Table3[[#This Row],[GP]]</f>
        <v>-1.1296296296296295</v>
      </c>
      <c r="BH33" s="49" t="str">
        <f>_xlfn.CONCAT(TEXT(Table3[[#This Row],[W_H]], "0"), "-", TEXT(Table3[[#This Row],[RL_H]],"0"), "-", TEXT(Table3[[#This Row],[OTL_H]]+Table3[[#This Row],[SOL_H]], "0"))</f>
        <v>9-16-1</v>
      </c>
      <c r="BI33" s="49" t="str">
        <f>_xlfn.CONCAT(TEXT(Table3[[#This Row],[W_A]], "0"), "-", TEXT(Table3[[#This Row],[RL_A]],"0"), "-", TEXT(Table3[[#This Row],[OTL_A]]+Table3[[#This Row],[SOL_A]], "0"))</f>
        <v>6-17-5</v>
      </c>
      <c r="BJ33" s="49">
        <f>((2*(Table3[[#This Row],[W_H]]))+Table3[[#This Row],[OTL_H]]+Table3[[#This Row],[SOL_H]])/(2*Table3[[#This Row],[GP_H]])</f>
        <v>0.36538461538461536</v>
      </c>
      <c r="BK33" s="49">
        <f>((2*(Table3[[#This Row],[W_A]]))+Table3[[#This Row],[OTL_A]]+Table3[[#This Row],[SOL_A]])/(2*Table3[[#This Row],[GP_A]])</f>
        <v>0.30357142857142855</v>
      </c>
      <c r="BL33" s="21">
        <f>(Table3[[#This Row],[W]]*$CG$3)+(Table3[[#This Row],[L]]*$CG$4)+(Table3[[#This Row],[GF]]*$CG$5)+(Table3[[#This Row],[GA]]*$CG$6)</f>
        <v>60.55</v>
      </c>
      <c r="BM33" s="21">
        <f>(82*(((Table3[[#This Row],[PTS%]]*$CG$3)+((1-Table3[[#This Row],[PTS%]])*$CG$4)+(Table3[[#This Row],[GF]]*$CG$5)+(Table3[[#This Row],[GA]]*$CG$6))/Table3[[#This Row],[GP]])) + (Table3[[#This Row],[W]]*$CG$3)+(Table3[[#This Row],[L]]*$CG$4)+(Table3[[#This Row],[GF]]*$CG$5)+(Table3[[#This Row],[GA]]*$CG$6)</f>
        <v>123.89753086419755</v>
      </c>
      <c r="BN33">
        <f>COUNTIFS(DataRegularSeason20242025!$D$3:$D$1315,$A33,DataRegularSeason20242025!$H$3:$H$1315, $A33)</f>
        <v>4</v>
      </c>
      <c r="BO33">
        <f>COUNTIFS(DataRegularSeason20242025!$E$3:$E$1315,$A33,DataRegularSeason20242025!$H$3:$H$1315, $A33)</f>
        <v>6</v>
      </c>
      <c r="BP33">
        <f t="shared" si="8"/>
        <v>10</v>
      </c>
      <c r="BQ33">
        <f t="shared" si="9"/>
        <v>24</v>
      </c>
      <c r="BR33">
        <f t="shared" si="10"/>
        <v>20</v>
      </c>
      <c r="BS33">
        <f t="shared" si="11"/>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1380</v>
      </c>
      <c r="E35">
        <f t="shared" ref="E35:BU35" si="14">SUM(E$2:E$33)</f>
        <v>26.587360633658399</v>
      </c>
      <c r="F35">
        <f t="shared" si="14"/>
        <v>830</v>
      </c>
      <c r="G35">
        <f t="shared" si="14"/>
        <v>482</v>
      </c>
      <c r="H35">
        <f t="shared" si="14"/>
        <v>830</v>
      </c>
      <c r="I35">
        <f t="shared" si="14"/>
        <v>482</v>
      </c>
      <c r="J35">
        <f t="shared" si="14"/>
        <v>1660</v>
      </c>
      <c r="K35">
        <f t="shared" si="14"/>
        <v>964</v>
      </c>
      <c r="L35">
        <f t="shared" si="14"/>
        <v>375</v>
      </c>
      <c r="M35">
        <f t="shared" si="14"/>
        <v>297</v>
      </c>
      <c r="N35">
        <f t="shared" si="14"/>
        <v>61</v>
      </c>
      <c r="O35">
        <f t="shared" si="14"/>
        <v>17</v>
      </c>
      <c r="P35">
        <f t="shared" si="14"/>
        <v>455</v>
      </c>
      <c r="Q35">
        <f t="shared" si="14"/>
        <v>368</v>
      </c>
      <c r="R35">
        <f t="shared" si="14"/>
        <v>64</v>
      </c>
      <c r="S35">
        <f t="shared" si="14"/>
        <v>23</v>
      </c>
      <c r="T35">
        <f t="shared" si="14"/>
        <v>455</v>
      </c>
      <c r="U35">
        <f t="shared" si="14"/>
        <v>368</v>
      </c>
      <c r="V35">
        <f t="shared" si="14"/>
        <v>64</v>
      </c>
      <c r="W35">
        <f t="shared" si="14"/>
        <v>23</v>
      </c>
      <c r="X35">
        <f t="shared" si="14"/>
        <v>375</v>
      </c>
      <c r="Y35">
        <f t="shared" si="14"/>
        <v>297</v>
      </c>
      <c r="Z35">
        <f t="shared" si="14"/>
        <v>61</v>
      </c>
      <c r="AA35">
        <f t="shared" si="14"/>
        <v>17</v>
      </c>
      <c r="AB35">
        <f t="shared" si="14"/>
        <v>830</v>
      </c>
      <c r="AC35">
        <f t="shared" si="14"/>
        <v>830</v>
      </c>
      <c r="AD35">
        <f t="shared" si="14"/>
        <v>665</v>
      </c>
      <c r="AE35">
        <f t="shared" si="14"/>
        <v>665</v>
      </c>
      <c r="AF35">
        <f t="shared" si="14"/>
        <v>125</v>
      </c>
      <c r="AG35">
        <f t="shared" si="14"/>
        <v>125</v>
      </c>
      <c r="AH35">
        <f t="shared" si="14"/>
        <v>40</v>
      </c>
      <c r="AI35">
        <f t="shared" si="14"/>
        <v>40</v>
      </c>
      <c r="AK35">
        <f t="shared" si="14"/>
        <v>1825</v>
      </c>
      <c r="AL35">
        <f t="shared" si="14"/>
        <v>2490</v>
      </c>
      <c r="AM35">
        <f t="shared" si="14"/>
        <v>17.600426826108603</v>
      </c>
      <c r="AN35">
        <f t="shared" si="14"/>
        <v>16.011039350965891</v>
      </c>
      <c r="AO35">
        <f t="shared" si="14"/>
        <v>3753</v>
      </c>
      <c r="AP35">
        <f t="shared" si="14"/>
        <v>5382</v>
      </c>
      <c r="AQ35">
        <f t="shared" si="14"/>
        <v>2886.469999481812</v>
      </c>
      <c r="AR35">
        <f t="shared" si="14"/>
        <v>3938.7156803376083</v>
      </c>
      <c r="AT35">
        <f t="shared" si="14"/>
        <v>43</v>
      </c>
      <c r="AU35">
        <f t="shared" si="14"/>
        <v>2406</v>
      </c>
      <c r="AV35">
        <f t="shared" si="14"/>
        <v>2584</v>
      </c>
      <c r="AW35">
        <f t="shared" si="14"/>
        <v>-178</v>
      </c>
      <c r="AX35">
        <f t="shared" si="14"/>
        <v>60</v>
      </c>
      <c r="AY35">
        <f t="shared" si="14"/>
        <v>2584</v>
      </c>
      <c r="AZ35">
        <f t="shared" si="14"/>
        <v>2406</v>
      </c>
      <c r="BA35">
        <f t="shared" si="14"/>
        <v>178</v>
      </c>
      <c r="BB35">
        <f t="shared" si="14"/>
        <v>4990</v>
      </c>
      <c r="BC35">
        <f t="shared" si="14"/>
        <v>4990</v>
      </c>
      <c r="BD35">
        <f t="shared" si="14"/>
        <v>0</v>
      </c>
      <c r="BE35">
        <f t="shared" si="14"/>
        <v>96.181937845288061</v>
      </c>
      <c r="BF35">
        <f t="shared" si="14"/>
        <v>96.109514294348614</v>
      </c>
      <c r="BG35">
        <f t="shared" si="14"/>
        <v>7.2423550939487269E-2</v>
      </c>
      <c r="BL35">
        <f t="shared" si="14"/>
        <v>1911.5</v>
      </c>
      <c r="BN35">
        <f t="shared" si="14"/>
        <v>380</v>
      </c>
      <c r="BO35">
        <f t="shared" si="14"/>
        <v>464</v>
      </c>
      <c r="BP35">
        <f t="shared" si="14"/>
        <v>844</v>
      </c>
      <c r="BQ35">
        <f t="shared" si="14"/>
        <v>450</v>
      </c>
      <c r="BR35">
        <f t="shared" si="14"/>
        <v>366</v>
      </c>
      <c r="BS35">
        <f t="shared" si="14"/>
        <v>816</v>
      </c>
      <c r="BT35">
        <f t="shared" si="14"/>
        <v>26</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43.125</v>
      </c>
      <c r="E36">
        <f t="shared" ref="E36:BU36" si="15">AVERAGE(E$2:E$33)</f>
        <v>0.83085501980182497</v>
      </c>
      <c r="F36">
        <f t="shared" si="15"/>
        <v>25.9375</v>
      </c>
      <c r="G36">
        <f t="shared" si="15"/>
        <v>15.0625</v>
      </c>
      <c r="H36">
        <f t="shared" si="15"/>
        <v>25.9375</v>
      </c>
      <c r="I36">
        <f t="shared" si="15"/>
        <v>15.0625</v>
      </c>
      <c r="J36">
        <f t="shared" si="15"/>
        <v>51.875</v>
      </c>
      <c r="K36">
        <f t="shared" si="15"/>
        <v>30.125</v>
      </c>
      <c r="L36">
        <f t="shared" si="15"/>
        <v>11.71875</v>
      </c>
      <c r="M36">
        <f t="shared" si="15"/>
        <v>9.28125</v>
      </c>
      <c r="N36">
        <f t="shared" si="15"/>
        <v>1.90625</v>
      </c>
      <c r="O36">
        <f t="shared" si="15"/>
        <v>0.53125</v>
      </c>
      <c r="P36">
        <f t="shared" si="15"/>
        <v>14.21875</v>
      </c>
      <c r="Q36">
        <f t="shared" si="15"/>
        <v>11.5</v>
      </c>
      <c r="R36">
        <f t="shared" si="15"/>
        <v>2</v>
      </c>
      <c r="S36">
        <f t="shared" si="15"/>
        <v>0.71875</v>
      </c>
      <c r="T36">
        <f t="shared" si="15"/>
        <v>14.21875</v>
      </c>
      <c r="U36">
        <f t="shared" si="15"/>
        <v>11.5</v>
      </c>
      <c r="V36">
        <f t="shared" si="15"/>
        <v>2</v>
      </c>
      <c r="W36">
        <f t="shared" si="15"/>
        <v>0.71875</v>
      </c>
      <c r="X36">
        <f t="shared" si="15"/>
        <v>11.71875</v>
      </c>
      <c r="Y36">
        <f t="shared" si="15"/>
        <v>9.28125</v>
      </c>
      <c r="Z36">
        <f t="shared" si="15"/>
        <v>1.90625</v>
      </c>
      <c r="AA36">
        <f t="shared" si="15"/>
        <v>0.53125</v>
      </c>
      <c r="AB36">
        <f t="shared" si="15"/>
        <v>25.9375</v>
      </c>
      <c r="AC36">
        <f t="shared" si="15"/>
        <v>25.9375</v>
      </c>
      <c r="AD36">
        <f t="shared" si="15"/>
        <v>20.78125</v>
      </c>
      <c r="AE36">
        <f t="shared" si="15"/>
        <v>20.78125</v>
      </c>
      <c r="AF36">
        <f t="shared" si="15"/>
        <v>3.90625</v>
      </c>
      <c r="AG36">
        <f t="shared" si="15"/>
        <v>3.90625</v>
      </c>
      <c r="AH36">
        <f t="shared" si="15"/>
        <v>1.25</v>
      </c>
      <c r="AI36">
        <f t="shared" si="15"/>
        <v>1.25</v>
      </c>
      <c r="AK36">
        <f t="shared" si="15"/>
        <v>57.03125</v>
      </c>
      <c r="AL36">
        <f t="shared" si="15"/>
        <v>77.8125</v>
      </c>
      <c r="AM36">
        <f t="shared" si="15"/>
        <v>0.55001333831589383</v>
      </c>
      <c r="AN36">
        <f t="shared" si="15"/>
        <v>0.5003449797176841</v>
      </c>
      <c r="AO36">
        <f t="shared" si="15"/>
        <v>117.28125</v>
      </c>
      <c r="AP36">
        <f t="shared" si="15"/>
        <v>168.1875</v>
      </c>
      <c r="AQ36">
        <f t="shared" si="15"/>
        <v>90.202187483806625</v>
      </c>
      <c r="AR36">
        <f t="shared" si="15"/>
        <v>123.08486501055026</v>
      </c>
      <c r="AT36">
        <f t="shared" si="15"/>
        <v>1.34375</v>
      </c>
      <c r="AU36">
        <f t="shared" si="15"/>
        <v>75.1875</v>
      </c>
      <c r="AV36">
        <f t="shared" si="15"/>
        <v>80.75</v>
      </c>
      <c r="AW36">
        <f t="shared" si="15"/>
        <v>-5.5625</v>
      </c>
      <c r="AX36">
        <f t="shared" si="15"/>
        <v>1.875</v>
      </c>
      <c r="AY36">
        <f t="shared" si="15"/>
        <v>80.75</v>
      </c>
      <c r="AZ36">
        <f t="shared" si="15"/>
        <v>75.1875</v>
      </c>
      <c r="BA36">
        <f t="shared" si="15"/>
        <v>5.5625</v>
      </c>
      <c r="BB36">
        <f t="shared" si="15"/>
        <v>155.9375</v>
      </c>
      <c r="BC36">
        <f t="shared" si="15"/>
        <v>155.9375</v>
      </c>
      <c r="BD36">
        <f t="shared" si="15"/>
        <v>0</v>
      </c>
      <c r="BE36">
        <f t="shared" si="15"/>
        <v>3.0056855576652519</v>
      </c>
      <c r="BF36">
        <f t="shared" si="15"/>
        <v>3.0034223216983942</v>
      </c>
      <c r="BG36">
        <f t="shared" si="15"/>
        <v>2.2632359668589772E-3</v>
      </c>
      <c r="BL36">
        <f t="shared" si="15"/>
        <v>59.734375</v>
      </c>
      <c r="BN36">
        <f t="shared" si="15"/>
        <v>11.875</v>
      </c>
      <c r="BO36">
        <f t="shared" si="15"/>
        <v>14.5</v>
      </c>
      <c r="BP36">
        <f t="shared" si="15"/>
        <v>26.375</v>
      </c>
      <c r="BQ36">
        <f t="shared" si="15"/>
        <v>14.0625</v>
      </c>
      <c r="BR36">
        <f t="shared" si="15"/>
        <v>11.4375</v>
      </c>
      <c r="BS36">
        <f t="shared" si="15"/>
        <v>25.5</v>
      </c>
      <c r="BT36">
        <f t="shared" si="15"/>
        <v>26</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7.5031243492294593</v>
      </c>
      <c r="E37">
        <f t="shared" ref="E37:BU37" si="16">_xlfn.STDEV.P(E$2:E$33)</f>
        <v>0.14122291116295707</v>
      </c>
      <c r="F37">
        <f t="shared" si="16"/>
        <v>1.7666617531378213</v>
      </c>
      <c r="G37">
        <f t="shared" si="16"/>
        <v>1.7666617531378213</v>
      </c>
      <c r="H37">
        <f t="shared" si="16"/>
        <v>1.9029171684547912</v>
      </c>
      <c r="I37">
        <f t="shared" si="16"/>
        <v>1.9029171684547912</v>
      </c>
      <c r="J37">
        <f t="shared" si="16"/>
        <v>1.1388041973930374</v>
      </c>
      <c r="K37">
        <f t="shared" si="16"/>
        <v>1.1388041973930374</v>
      </c>
      <c r="L37">
        <f t="shared" si="16"/>
        <v>3.174452462630367</v>
      </c>
      <c r="M37">
        <f t="shared" si="16"/>
        <v>3.1248437460935548</v>
      </c>
      <c r="N37">
        <f t="shared" si="16"/>
        <v>1.1280341029862528</v>
      </c>
      <c r="O37">
        <f t="shared" si="16"/>
        <v>0.70641590971608215</v>
      </c>
      <c r="P37">
        <f t="shared" si="16"/>
        <v>3.5771355072879194</v>
      </c>
      <c r="Q37">
        <f t="shared" si="16"/>
        <v>2.8831406486676991</v>
      </c>
      <c r="R37">
        <f t="shared" si="16"/>
        <v>1.2747548783981961</v>
      </c>
      <c r="S37">
        <f t="shared" si="16"/>
        <v>0.97578093724974968</v>
      </c>
      <c r="T37">
        <f t="shared" si="16"/>
        <v>3.3422894006204791</v>
      </c>
      <c r="U37">
        <f t="shared" si="16"/>
        <v>3.3634060117684275</v>
      </c>
      <c r="V37">
        <f t="shared" si="16"/>
        <v>1.25</v>
      </c>
      <c r="W37">
        <f t="shared" si="16"/>
        <v>0.87444178622707636</v>
      </c>
      <c r="X37">
        <f t="shared" si="16"/>
        <v>3.1348282947396018</v>
      </c>
      <c r="Y37">
        <f t="shared" si="16"/>
        <v>3.0128306353826129</v>
      </c>
      <c r="Z37">
        <f t="shared" si="16"/>
        <v>1.1821425199611086</v>
      </c>
      <c r="AA37">
        <f t="shared" si="16"/>
        <v>0.61157455596190391</v>
      </c>
      <c r="AB37">
        <f t="shared" si="16"/>
        <v>5.1291903600860831</v>
      </c>
      <c r="AC37">
        <f t="shared" si="16"/>
        <v>5.2615200987927437</v>
      </c>
      <c r="AD37">
        <f t="shared" si="16"/>
        <v>5.1340430887849005</v>
      </c>
      <c r="AE37">
        <f t="shared" si="16"/>
        <v>4.6819759116744715</v>
      </c>
      <c r="AF37">
        <f t="shared" si="16"/>
        <v>1.5684262614162006</v>
      </c>
      <c r="AG37">
        <f t="shared" si="16"/>
        <v>1.8432202628823284</v>
      </c>
      <c r="AH37">
        <f t="shared" si="16"/>
        <v>1.14564392373896</v>
      </c>
      <c r="AI37">
        <f t="shared" si="16"/>
        <v>1.0606601717798212</v>
      </c>
      <c r="AK37">
        <f t="shared" si="16"/>
        <v>9.4256444574097955</v>
      </c>
      <c r="AL37">
        <f t="shared" si="16"/>
        <v>14.294748817310502</v>
      </c>
      <c r="AM37">
        <f t="shared" si="16"/>
        <v>9.1430233390508958E-2</v>
      </c>
      <c r="AN37">
        <f t="shared" si="16"/>
        <v>9.2524352662131881E-2</v>
      </c>
      <c r="AO37">
        <f t="shared" si="16"/>
        <v>9.7603610813073924</v>
      </c>
      <c r="AP37">
        <f t="shared" si="16"/>
        <v>14.879594878557683</v>
      </c>
      <c r="AQ37">
        <f t="shared" si="16"/>
        <v>14.994558276043222</v>
      </c>
      <c r="AR37">
        <f t="shared" si="16"/>
        <v>22.760990754884684</v>
      </c>
      <c r="AT37">
        <f t="shared" si="16"/>
        <v>1.2401959270615268</v>
      </c>
      <c r="AU37">
        <f t="shared" si="16"/>
        <v>9.7032130632074658</v>
      </c>
      <c r="AV37">
        <f t="shared" si="16"/>
        <v>11.96609794377432</v>
      </c>
      <c r="AW37">
        <f t="shared" si="16"/>
        <v>17.217246985218051</v>
      </c>
      <c r="AX37">
        <f t="shared" si="16"/>
        <v>1.3635890143294642</v>
      </c>
      <c r="AY37">
        <f t="shared" si="16"/>
        <v>11.404494727957044</v>
      </c>
      <c r="AZ37">
        <f t="shared" si="16"/>
        <v>11.833314994117245</v>
      </c>
      <c r="BA37">
        <f t="shared" si="16"/>
        <v>17.886687612579362</v>
      </c>
      <c r="BB37">
        <f t="shared" si="16"/>
        <v>15.552205430420472</v>
      </c>
      <c r="BC37">
        <f t="shared" si="16"/>
        <v>19.137557152102772</v>
      </c>
      <c r="BD37">
        <f t="shared" si="16"/>
        <v>28.544920739073703</v>
      </c>
      <c r="BE37">
        <f t="shared" si="16"/>
        <v>0.28934584871994606</v>
      </c>
      <c r="BF37">
        <f t="shared" si="16"/>
        <v>0.33794320300236758</v>
      </c>
      <c r="BG37">
        <f t="shared" si="16"/>
        <v>0.54598496418683651</v>
      </c>
      <c r="BL37">
        <f t="shared" si="16"/>
        <v>2.9814121418171955</v>
      </c>
      <c r="BN37">
        <f t="shared" si="16"/>
        <v>5.4068821884705418</v>
      </c>
      <c r="BO37">
        <f t="shared" si="16"/>
        <v>5.8630196997792874</v>
      </c>
      <c r="BP37">
        <f t="shared" si="16"/>
        <v>10.815931536395745</v>
      </c>
      <c r="BQ37">
        <f t="shared" si="16"/>
        <v>5.8359741046375451</v>
      </c>
      <c r="BR37">
        <f t="shared" si="16"/>
        <v>5.4597246954402383</v>
      </c>
      <c r="BS37">
        <f t="shared" si="16"/>
        <v>10.854146673046206</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1.8000000000000003</v>
      </c>
      <c r="CK48" s="21">
        <f t="shared" si="19"/>
        <v>2</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3.4499999999999997</v>
      </c>
      <c r="CJ49" s="86"/>
      <c r="CK49" s="21">
        <f t="shared" si="20"/>
        <v>4.5999999999999996</v>
      </c>
      <c r="CL49" s="21">
        <f t="shared" si="20"/>
        <v>2.5</v>
      </c>
      <c r="CM49" s="21">
        <f t="shared" si="20"/>
        <v>0</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55.999999999999993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51</v>
      </c>
      <c r="BQ3" s="138">
        <f>82-BP3</f>
        <v>31</v>
      </c>
    </row>
    <row r="4" spans="1:69" ht="12"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42"/>
      <c r="BQ4" s="138"/>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42">
        <f t="shared" ref="BP5" si="1">BO5+BO6</f>
        <v>51</v>
      </c>
      <c r="BQ5" s="138">
        <f t="shared" ref="BQ5" si="2">82-BP5</f>
        <v>31</v>
      </c>
    </row>
    <row r="6" spans="1:69" ht="12"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27</v>
      </c>
      <c r="BP6" s="142"/>
      <c r="BQ6" s="138"/>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42">
        <f t="shared" ref="BP7" si="3">BO7+BO8</f>
        <v>51</v>
      </c>
      <c r="BQ7" s="138">
        <f t="shared" ref="BQ7" si="4">82-BP7</f>
        <v>31</v>
      </c>
    </row>
    <row r="8" spans="1:69" ht="12"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28</v>
      </c>
      <c r="BP8" s="142"/>
      <c r="BQ8" s="138"/>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30</v>
      </c>
      <c r="BP9" s="142">
        <f t="shared" ref="BP9" si="5">BO9+BO10</f>
        <v>49</v>
      </c>
      <c r="BQ9" s="138">
        <f t="shared" ref="BQ9" si="6">82-BP9</f>
        <v>33</v>
      </c>
    </row>
    <row r="10" spans="1:69" ht="12"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42"/>
      <c r="BQ10" s="138"/>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42">
        <f t="shared" ref="BP11" si="7">BO11+BO12</f>
        <v>53</v>
      </c>
      <c r="BQ11" s="138">
        <f t="shared" ref="BQ11" si="8">82-BP11</f>
        <v>29</v>
      </c>
    </row>
    <row r="12" spans="1:69" ht="12"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28</v>
      </c>
      <c r="BP12" s="142"/>
      <c r="BQ12" s="138"/>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2">
        <f t="shared" ref="BP13" si="9">BO13+BO14</f>
        <v>54</v>
      </c>
      <c r="BQ13" s="138">
        <f t="shared" ref="BQ13" si="10">82-BP13</f>
        <v>28</v>
      </c>
    </row>
    <row r="14" spans="1:69" ht="12"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42"/>
      <c r="BQ14" s="138"/>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42">
        <f t="shared" ref="BP15" si="11">BO15+BO16</f>
        <v>51</v>
      </c>
      <c r="BQ15" s="138">
        <f t="shared" ref="BQ15" si="12">82-BP15</f>
        <v>31</v>
      </c>
    </row>
    <row r="16" spans="1:69" ht="12"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42"/>
      <c r="BQ16" s="138"/>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42">
        <f t="shared" ref="BP17" si="13">BO17+BO18</f>
        <v>52</v>
      </c>
      <c r="BQ17" s="138">
        <f t="shared" ref="BQ17" si="14">82-BP17</f>
        <v>30</v>
      </c>
    </row>
    <row r="18" spans="1:69" ht="12"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2"/>
      <c r="BQ18" s="138"/>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42">
        <f t="shared" ref="BP19" si="15">BO19+BO20</f>
        <v>52</v>
      </c>
      <c r="BQ19" s="138">
        <f t="shared" ref="BQ19" si="16">82-BP19</f>
        <v>30</v>
      </c>
    </row>
    <row r="20" spans="1:69" ht="12"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42"/>
      <c r="BQ20" s="138"/>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42">
        <f t="shared" ref="BP21" si="17">BO21+BO22</f>
        <v>53</v>
      </c>
      <c r="BQ21" s="138">
        <f t="shared" ref="BQ21" si="18">82-BP21</f>
        <v>29</v>
      </c>
    </row>
    <row r="22" spans="1:69" ht="12"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27</v>
      </c>
      <c r="BP22" s="142"/>
      <c r="BQ22" s="138"/>
    </row>
    <row r="23" spans="1:69" ht="12"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42">
        <f t="shared" ref="BP23" si="19">BO23+BO24</f>
        <v>51</v>
      </c>
      <c r="BQ23" s="138">
        <f t="shared" ref="BQ23" si="20">82-BP23</f>
        <v>31</v>
      </c>
    </row>
    <row r="24" spans="1:69" ht="12"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27</v>
      </c>
      <c r="BP24" s="142"/>
      <c r="BQ24" s="138"/>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29</v>
      </c>
      <c r="BP25" s="142">
        <f t="shared" ref="BP25" si="21">BO25+BO26</f>
        <v>53</v>
      </c>
      <c r="BQ25" s="138">
        <f t="shared" ref="BQ25" si="22">82-BP25</f>
        <v>29</v>
      </c>
    </row>
    <row r="26" spans="1:69" ht="12"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42"/>
      <c r="BQ26" s="138"/>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42">
        <f t="shared" ref="BP27" si="23">BO27+BO28</f>
        <v>51</v>
      </c>
      <c r="BQ27" s="138">
        <f t="shared" ref="BQ27" si="24">82-BP27</f>
        <v>31</v>
      </c>
    </row>
    <row r="28" spans="1:69" ht="12"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24</v>
      </c>
      <c r="BP28" s="142"/>
      <c r="BQ28" s="138"/>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27</v>
      </c>
      <c r="BP29" s="142">
        <f t="shared" ref="BP29" si="25">BO29+BO30</f>
        <v>52</v>
      </c>
      <c r="BQ29" s="138">
        <f t="shared" ref="BQ29" si="26">82-BP29</f>
        <v>30</v>
      </c>
    </row>
    <row r="30" spans="1:69" ht="12"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42"/>
      <c r="BQ30" s="138"/>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42">
        <f t="shared" ref="BP31" si="27">BO31+BO32</f>
        <v>51</v>
      </c>
      <c r="BQ31" s="138">
        <f t="shared" ref="BQ31" si="28">82-BP31</f>
        <v>31</v>
      </c>
    </row>
    <row r="32" spans="1:69" ht="12"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25</v>
      </c>
      <c r="BP32" s="142"/>
      <c r="BQ32" s="138"/>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25</v>
      </c>
      <c r="BP33" s="142">
        <f t="shared" ref="BP33" si="29">BO33+BO34</f>
        <v>53</v>
      </c>
      <c r="BQ33" s="138">
        <f t="shared" ref="BQ33" si="30">82-BP33</f>
        <v>29</v>
      </c>
    </row>
    <row r="34" spans="1:69" ht="12"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42"/>
      <c r="BQ34" s="138"/>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42">
        <f t="shared" ref="BP35" si="31">BO35+BO36</f>
        <v>52</v>
      </c>
      <c r="BQ35" s="138">
        <f t="shared" ref="BQ35" si="32">82-BP35</f>
        <v>30</v>
      </c>
    </row>
    <row r="36" spans="1:69" ht="12"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26</v>
      </c>
      <c r="BP36" s="142"/>
      <c r="BQ36" s="138"/>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27</v>
      </c>
      <c r="BP37" s="142">
        <f t="shared" ref="BP37" si="33">BO37+BO38</f>
        <v>52</v>
      </c>
      <c r="BQ37" s="138">
        <f t="shared" ref="BQ37" si="34">82-BP37</f>
        <v>30</v>
      </c>
    </row>
    <row r="38" spans="1:69" ht="12"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42"/>
      <c r="BQ38" s="138"/>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42">
        <f t="shared" ref="BP39" si="35">BO39+BO40</f>
        <v>53</v>
      </c>
      <c r="BQ39" s="138">
        <f t="shared" ref="BQ39" si="36">82-BP39</f>
        <v>29</v>
      </c>
    </row>
    <row r="40" spans="1:69" ht="12"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42"/>
      <c r="BQ40" s="138"/>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26</v>
      </c>
      <c r="BP41" s="142">
        <f t="shared" ref="BP41" si="37">BO41+BO42</f>
        <v>51</v>
      </c>
      <c r="BQ41" s="138">
        <f t="shared" ref="BQ41" si="38">82-BP41</f>
        <v>31</v>
      </c>
    </row>
    <row r="42" spans="1:69" ht="12"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42"/>
      <c r="BQ42" s="138"/>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42">
        <f t="shared" ref="BP43" si="39">BO43+BO44</f>
        <v>51</v>
      </c>
      <c r="BQ43" s="138">
        <f t="shared" ref="BQ43" si="40">82-BP43</f>
        <v>31</v>
      </c>
    </row>
    <row r="44" spans="1:69" ht="12"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42"/>
      <c r="BQ44" s="138"/>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28</v>
      </c>
      <c r="BP45" s="142">
        <f t="shared" ref="BP45" si="41">BO45+BO46</f>
        <v>53</v>
      </c>
      <c r="BQ45" s="138">
        <f t="shared" ref="BQ45" si="42">82-BP45</f>
        <v>29</v>
      </c>
    </row>
    <row r="46" spans="1:69" ht="12"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42"/>
      <c r="BQ46" s="138"/>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42">
        <f t="shared" ref="BP47" si="43">BO47+BO48</f>
        <v>54</v>
      </c>
      <c r="BQ47" s="138">
        <f t="shared" ref="BQ47" si="44">82-BP47</f>
        <v>28</v>
      </c>
    </row>
    <row r="48" spans="1:69" ht="12"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26</v>
      </c>
      <c r="BP48" s="142"/>
      <c r="BQ48" s="138"/>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42">
        <f t="shared" ref="BP49" si="45">BO49+BO50</f>
        <v>51</v>
      </c>
      <c r="BQ49" s="138">
        <f t="shared" ref="BQ49" si="46">82-BP49</f>
        <v>31</v>
      </c>
    </row>
    <row r="50" spans="1:69" ht="12"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42"/>
      <c r="BQ50" s="138"/>
    </row>
    <row r="51" spans="1:69" ht="12"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42">
        <f t="shared" ref="BP51" si="47">BO51+BO52</f>
        <v>54</v>
      </c>
      <c r="BQ51" s="138">
        <f t="shared" ref="BQ51" si="48">82-BP51</f>
        <v>28</v>
      </c>
    </row>
    <row r="52" spans="1:69" ht="12"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28</v>
      </c>
      <c r="BP52" s="142"/>
      <c r="BQ52" s="138"/>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42">
        <f t="shared" ref="BP53" si="49">BO53+BO54</f>
        <v>51</v>
      </c>
      <c r="BQ53" s="138">
        <f t="shared" ref="BQ53" si="50">82-BP53</f>
        <v>31</v>
      </c>
    </row>
    <row r="54" spans="1:69" ht="12"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26</v>
      </c>
      <c r="BP54" s="142"/>
      <c r="BQ54" s="138"/>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24</v>
      </c>
      <c r="BP55" s="142">
        <f t="shared" ref="BP55" si="51">BO55+BO56</f>
        <v>52</v>
      </c>
      <c r="BQ55" s="138">
        <f t="shared" ref="BQ55" si="52">82-BP55</f>
        <v>30</v>
      </c>
    </row>
    <row r="56" spans="1:69" ht="12"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42"/>
      <c r="BQ56" s="138"/>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42">
        <f t="shared" ref="BP57" si="53">BO57+BO58</f>
        <v>53</v>
      </c>
      <c r="BQ57" s="138">
        <f t="shared" ref="BQ57" si="54">82-BP57</f>
        <v>29</v>
      </c>
    </row>
    <row r="58" spans="1:69" ht="12"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26</v>
      </c>
      <c r="BP58" s="142"/>
      <c r="BQ58" s="138"/>
    </row>
    <row r="59" spans="1:69" ht="12" customHeight="1" x14ac:dyDescent="0.25">
      <c r="A59" s="143"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42">
        <f t="shared" ref="BP59" si="55">BO59+BO60</f>
        <v>51</v>
      </c>
      <c r="BQ59" s="138">
        <f t="shared" ref="BQ59" si="56">82-BP59</f>
        <v>31</v>
      </c>
    </row>
    <row r="60" spans="1:69" ht="12"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42"/>
      <c r="BQ60" s="138"/>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42">
        <f t="shared" ref="BP61" si="57">BO61+BO62</f>
        <v>52</v>
      </c>
      <c r="BQ61" s="138">
        <f t="shared" ref="BQ61" si="58">82-BP61</f>
        <v>30</v>
      </c>
    </row>
    <row r="62" spans="1:69" ht="12"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2"/>
      <c r="BQ62" s="138"/>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42">
        <f t="shared" ref="BP63" si="59">BO63+BO64</f>
        <v>51</v>
      </c>
      <c r="BQ63" s="138">
        <f t="shared" ref="BQ63" si="60">82-BP63</f>
        <v>31</v>
      </c>
    </row>
    <row r="64" spans="1:69" ht="12"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25</v>
      </c>
      <c r="BP64" s="142"/>
      <c r="BQ64" s="138"/>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42">
        <f t="shared" ref="BP65" si="61">BO65+BO66</f>
        <v>51</v>
      </c>
      <c r="BQ65" s="138">
        <f t="shared" ref="BQ65" si="62">82-BP65</f>
        <v>31</v>
      </c>
    </row>
    <row r="66" spans="1:69" ht="12"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830</v>
      </c>
      <c r="BQ67" s="34">
        <f>SUM(BQ3:BQ66)/2</f>
        <v>482</v>
      </c>
    </row>
    <row r="68" spans="1:69" x14ac:dyDescent="0.25">
      <c r="BP68" s="50">
        <f>2*BP67/SUM(BP3:BQ66)</f>
        <v>0.63262195121951215</v>
      </c>
      <c r="BQ68" s="50">
        <f>2*BQ67/SUM(BP3:BQ66)</f>
        <v>0.3673780487804878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B3" sqref="B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0.53888888888888897</v>
      </c>
      <c r="AJ37" s="121">
        <f>AVERAGE($Z37:$AG37)</f>
        <v>0.35714285714285715</v>
      </c>
      <c r="AK37" s="121">
        <f>AVERAGE($R37:$Y37)</f>
        <v>0.46875</v>
      </c>
      <c r="AL37" s="121">
        <f>AVERAGE($J37:$Q37)</f>
        <v>0.59375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0.50000000000000011</v>
      </c>
      <c r="AJ38" s="121">
        <f t="shared" ref="AJ38:AJ68" si="2">AVERAGE($Z38:$AG38)</f>
        <v>0.5357142857142857</v>
      </c>
      <c r="AK38" s="121">
        <f t="shared" ref="AK38:AK68" si="3">AVERAGE($R38:$Y38)</f>
        <v>0.4375</v>
      </c>
      <c r="AL38" s="121">
        <f t="shared" ref="AL38:AL68" si="4">AVERAGE($J38:$Q38)</f>
        <v>0.42857142857142849</v>
      </c>
      <c r="AM38" s="121">
        <f t="shared" ref="AM38:AM68" si="5">AVERAGE($B38:$I38)</f>
        <v>0.5714285714285714</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0.58333333333333337</v>
      </c>
      <c r="AJ39" s="121">
        <f t="shared" si="2"/>
        <v>0.53125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v>
      </c>
      <c r="AI40" s="119">
        <f t="shared" si="1"/>
        <v>0.45833333333333337</v>
      </c>
      <c r="AJ40" s="121">
        <f t="shared" si="2"/>
        <v>0.4375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0.3888888888888889</v>
      </c>
      <c r="AJ42" s="121">
        <f t="shared" si="2"/>
        <v>0.375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0.50555555555555554</v>
      </c>
      <c r="AJ43" s="121">
        <f t="shared" si="2"/>
        <v>0.71875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0.4375</v>
      </c>
      <c r="AI44" s="120">
        <f t="shared" si="1"/>
        <v>0.50000000000000011</v>
      </c>
      <c r="AJ44" s="122">
        <f t="shared" si="2"/>
        <v>0.41666666666666669</v>
      </c>
      <c r="AK44" s="122">
        <f t="shared" si="3"/>
        <v>0.45833333333333331</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0.48809523809523803</v>
      </c>
      <c r="AJ46" s="121">
        <f t="shared" si="2"/>
        <v>0.5714285714285714</v>
      </c>
      <c r="AK46" s="121">
        <f t="shared" si="3"/>
        <v>0.6875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0.50555555555555554</v>
      </c>
      <c r="AJ47" s="121">
        <f t="shared" si="2"/>
        <v>0.5625</v>
      </c>
      <c r="AK47" s="121">
        <f t="shared" si="3"/>
        <v>0.625</v>
      </c>
      <c r="AL47" s="121">
        <f t="shared" si="4"/>
        <v>0.58333333333333337</v>
      </c>
      <c r="AM47" s="121">
        <f t="shared" si="5"/>
        <v>0.4375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0.75</v>
      </c>
      <c r="AI48" s="119">
        <f t="shared" si="1"/>
        <v>0.5972222222222221</v>
      </c>
      <c r="AJ48" s="121">
        <f t="shared" si="2"/>
        <v>0.70833333333333337</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0.25</v>
      </c>
      <c r="AI49" s="119">
        <f t="shared" si="1"/>
        <v>0.44444444444444448</v>
      </c>
      <c r="AJ49" s="121">
        <f t="shared" si="2"/>
        <v>0.15625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0.52976190476190477</v>
      </c>
      <c r="AJ50" s="121">
        <f t="shared" si="2"/>
        <v>0.5</v>
      </c>
      <c r="AK50" s="121">
        <f t="shared" si="3"/>
        <v>0.42857142857142855</v>
      </c>
      <c r="AL50" s="121">
        <f t="shared" si="4"/>
        <v>0.47619047619047616</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0.45</v>
      </c>
      <c r="AJ51" s="121">
        <f t="shared" si="2"/>
        <v>0.45833333333333331</v>
      </c>
      <c r="AK51" s="121">
        <f t="shared" si="3"/>
        <v>0.59375</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0.68181818181818177</v>
      </c>
      <c r="AI52" s="120">
        <f t="shared" si="1"/>
        <v>0.53333333333333333</v>
      </c>
      <c r="AJ52" s="122">
        <f t="shared" si="2"/>
        <v>0.625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0.5535714285714286</v>
      </c>
      <c r="AJ53" s="121">
        <f t="shared" si="2"/>
        <v>0.375</v>
      </c>
      <c r="AK53" s="121">
        <f t="shared" si="3"/>
        <v>0.51190476190476186</v>
      </c>
      <c r="AL53" s="121">
        <f t="shared" si="4"/>
        <v>0.35714285714285715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0.53333333333333333</v>
      </c>
      <c r="AJ54" s="121">
        <f t="shared" si="2"/>
        <v>0.47619047619047622</v>
      </c>
      <c r="AK54" s="121">
        <f t="shared" si="3"/>
        <v>0.42857142857142855</v>
      </c>
      <c r="AL54" s="121">
        <f t="shared" si="4"/>
        <v>0.75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0.52083333333333337</v>
      </c>
      <c r="AJ55" s="121">
        <f t="shared" si="2"/>
        <v>0.61458333333333337</v>
      </c>
      <c r="AK55" s="121">
        <f t="shared" si="3"/>
        <v>0.4642857142857143</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0.52777777777777779</v>
      </c>
      <c r="AI56" s="119">
        <f t="shared" si="1"/>
        <v>0.53846153846153844</v>
      </c>
      <c r="AJ56" s="121">
        <f t="shared" si="2"/>
        <v>0.63541666666666674</v>
      </c>
      <c r="AK56" s="121">
        <f t="shared" si="3"/>
        <v>0.40476190476190477</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0.51666666666666672</v>
      </c>
      <c r="AJ57" s="121">
        <f t="shared" si="2"/>
        <v>0.53125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0.48333333333333334</v>
      </c>
      <c r="AJ58" s="121">
        <f t="shared" si="2"/>
        <v>0.625</v>
      </c>
      <c r="AK58" s="121">
        <f t="shared" si="3"/>
        <v>0.34523809523809523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0.65</v>
      </c>
      <c r="AJ60" s="122">
        <f t="shared" si="2"/>
        <v>0.5625</v>
      </c>
      <c r="AK60" s="122">
        <f t="shared" si="3"/>
        <v>0.5714285714285714</v>
      </c>
      <c r="AL60" s="122">
        <f t="shared" si="4"/>
        <v>0.6071428571428571</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0.51923076923076927</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0.515625</v>
      </c>
      <c r="AJ62" s="121">
        <f t="shared" si="2"/>
        <v>0.38888888888888884</v>
      </c>
      <c r="AK62" s="121">
        <f t="shared" si="3"/>
        <v>0.34375</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v>
      </c>
      <c r="AJ63" s="121">
        <f t="shared" si="2"/>
        <v>0.45238095238095244</v>
      </c>
      <c r="AK63" s="121">
        <f t="shared" si="3"/>
        <v>0.59523809523809523</v>
      </c>
      <c r="AL63" s="121">
        <f t="shared" si="4"/>
        <v>0.54166666666666663</v>
      </c>
      <c r="AM63" s="121">
        <f t="shared" si="5"/>
        <v>0.4642857142857143</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0.53125</v>
      </c>
      <c r="AJ64" s="121">
        <f t="shared" si="2"/>
        <v>0.48809523809523808</v>
      </c>
      <c r="AK64" s="121">
        <f t="shared" si="3"/>
        <v>0.69791666666666663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0.51666666666666672</v>
      </c>
      <c r="AJ65" s="121">
        <f t="shared" si="2"/>
        <v>0.54761904761904767</v>
      </c>
      <c r="AK65" s="121">
        <f t="shared" si="3"/>
        <v>0.48809523809523808</v>
      </c>
      <c r="AL65" s="121">
        <f t="shared" si="4"/>
        <v>0.5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0.46666666666666667</v>
      </c>
      <c r="AJ66" s="121">
        <f t="shared" si="2"/>
        <v>0.42857142857142855</v>
      </c>
      <c r="AK66" s="121">
        <f t="shared" si="3"/>
        <v>0.52380952380952384</v>
      </c>
      <c r="AL66" s="121">
        <f t="shared" si="4"/>
        <v>0.35714285714285715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0.47023809523809523</v>
      </c>
      <c r="AI67" s="119">
        <f t="shared" si="1"/>
        <v>0.5</v>
      </c>
      <c r="AJ67" s="121">
        <f t="shared" si="2"/>
        <v>0.27777777777777779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2025-02-04T15:55:19Z</dcterms:modified>
</cp:coreProperties>
</file>