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1450C3F0-E8E8-4F87-B327-66115662B251}" xr6:coauthVersionLast="47" xr6:coauthVersionMax="47" xr10:uidLastSave="{00000000-0000-0000-0000-000000000000}"/>
  <bookViews>
    <workbookView xWindow="28680" yWindow="-7680" windowWidth="16440" windowHeight="284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I90" i="1" s="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I318" i="1" s="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I378" i="1" s="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I776" i="1" s="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I904" i="1" s="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I918" i="1" s="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I990" i="1" s="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I1038" i="1" s="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I1278" i="1" s="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H1265" i="1" s="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222" i="1" l="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7" i="7"/>
  <c r="D12" i="7"/>
  <c r="E12" i="7"/>
  <c r="F12" i="7"/>
  <c r="G12" i="7"/>
  <c r="H12" i="7"/>
  <c r="I12" i="7"/>
  <c r="J12" i="7"/>
  <c r="K12" i="7"/>
  <c r="D17" i="7"/>
  <c r="E17" i="7"/>
  <c r="F17" i="7"/>
  <c r="G17" i="7"/>
  <c r="H17" i="7"/>
  <c r="I17" i="7"/>
  <c r="J17" i="7"/>
  <c r="D28" i="7"/>
  <c r="E28" i="7"/>
  <c r="F28" i="7"/>
  <c r="G28" i="7"/>
  <c r="H28" i="7"/>
  <c r="I28" i="7"/>
  <c r="D25" i="7"/>
  <c r="E25" i="7"/>
  <c r="F25" i="7"/>
  <c r="G25" i="7"/>
  <c r="H25" i="7"/>
  <c r="D21" i="7"/>
  <c r="E21" i="7"/>
  <c r="F21" i="7"/>
  <c r="G21" i="7"/>
  <c r="H21" i="7"/>
  <c r="I21" i="7"/>
  <c r="D20" i="7"/>
  <c r="E20" i="7"/>
  <c r="F20" i="7"/>
  <c r="G20" i="7"/>
  <c r="H20" i="7"/>
  <c r="I20" i="7"/>
  <c r="J20" i="7"/>
  <c r="D9" i="7"/>
  <c r="E9" i="7"/>
  <c r="F9" i="7"/>
  <c r="G9" i="7"/>
  <c r="H9" i="7"/>
  <c r="I9" i="7"/>
  <c r="J9" i="7"/>
  <c r="D29" i="7"/>
  <c r="E29" i="7"/>
  <c r="F29" i="7"/>
  <c r="G29" i="7"/>
  <c r="H29" i="7"/>
  <c r="I29" i="7"/>
  <c r="D2" i="7"/>
  <c r="E2" i="7"/>
  <c r="F2" i="7"/>
  <c r="G2" i="7"/>
  <c r="H2"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4" i="7"/>
  <c r="E4" i="7"/>
  <c r="F4" i="7"/>
  <c r="G4" i="7"/>
  <c r="H4" i="7"/>
  <c r="I4" i="7"/>
  <c r="J4" i="7"/>
  <c r="K4" i="7"/>
  <c r="D3" i="7"/>
  <c r="E3" i="7"/>
  <c r="F3" i="7"/>
  <c r="G3" i="7"/>
  <c r="H3" i="7"/>
  <c r="I3" i="7"/>
  <c r="D22" i="7"/>
  <c r="E22" i="7"/>
  <c r="F22" i="7"/>
  <c r="G22" i="7"/>
  <c r="H22"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20" i="2"/>
  <c r="AW2" i="2"/>
  <c r="AW19" i="2"/>
  <c r="AW10" i="2"/>
  <c r="AW25" i="2"/>
  <c r="AW29" i="2"/>
  <c r="AW32" i="2"/>
  <c r="AW3" i="2"/>
  <c r="AW13" i="2"/>
  <c r="AW14" i="2"/>
  <c r="AW5" i="2"/>
  <c r="AW15" i="2"/>
  <c r="AW31" i="2"/>
  <c r="AW22" i="2"/>
  <c r="AW16" i="2"/>
  <c r="AW28" i="2"/>
  <c r="AW30" i="2"/>
  <c r="AW11" i="2"/>
  <c r="AW24" i="2"/>
  <c r="AW7" i="2"/>
  <c r="AW12" i="2"/>
  <c r="AW6" i="2"/>
  <c r="AW17" i="2"/>
  <c r="AW9" i="2"/>
  <c r="AW8" i="2"/>
  <c r="AW21" i="2"/>
  <c r="AW23" i="2"/>
  <c r="AW26" i="2"/>
  <c r="AW18" i="2"/>
  <c r="AW33" i="2"/>
  <c r="AW27" i="2"/>
  <c r="AW4" i="2"/>
  <c r="AS20" i="2"/>
  <c r="AS2" i="2"/>
  <c r="AS19" i="2"/>
  <c r="AS10" i="2"/>
  <c r="AS25" i="2"/>
  <c r="AS29" i="2"/>
  <c r="AS32" i="2"/>
  <c r="AS3" i="2"/>
  <c r="AS13" i="2"/>
  <c r="AS14" i="2"/>
  <c r="AS5" i="2"/>
  <c r="AS15" i="2"/>
  <c r="AS31" i="2"/>
  <c r="AS22" i="2"/>
  <c r="AS16" i="2"/>
  <c r="AS28" i="2"/>
  <c r="AS30" i="2"/>
  <c r="AS11" i="2"/>
  <c r="AS24" i="2"/>
  <c r="AS7" i="2"/>
  <c r="AS12" i="2"/>
  <c r="AS6" i="2"/>
  <c r="AS17" i="2"/>
  <c r="AS9" i="2"/>
  <c r="AS8" i="2"/>
  <c r="AS21" i="2"/>
  <c r="AS23" i="2"/>
  <c r="AS26" i="2"/>
  <c r="AS18" i="2"/>
  <c r="AS33" i="2"/>
  <c r="AS27"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5" i="2"/>
  <c r="AU25" i="2"/>
  <c r="AX25" i="2"/>
  <c r="AY25" i="2"/>
  <c r="AT22" i="2"/>
  <c r="AU22" i="2"/>
  <c r="AX22" i="2"/>
  <c r="AY22" i="2"/>
  <c r="AT5" i="2"/>
  <c r="AU5" i="2"/>
  <c r="AX5" i="2"/>
  <c r="AY5" i="2"/>
  <c r="AT17" i="2"/>
  <c r="AU17" i="2"/>
  <c r="AX17" i="2"/>
  <c r="AY17" i="2"/>
  <c r="AT19" i="2"/>
  <c r="AU19" i="2"/>
  <c r="AX19" i="2"/>
  <c r="AY19" i="2"/>
  <c r="AT32" i="2"/>
  <c r="AU32" i="2"/>
  <c r="AX32" i="2"/>
  <c r="AY32" i="2"/>
  <c r="AT15" i="2"/>
  <c r="AU15" i="2"/>
  <c r="AX15" i="2"/>
  <c r="AY15" i="2"/>
  <c r="AT9" i="2"/>
  <c r="AU9" i="2"/>
  <c r="AX9" i="2"/>
  <c r="AY9" i="2"/>
  <c r="AT24" i="2"/>
  <c r="AU24" i="2"/>
  <c r="AX24" i="2"/>
  <c r="AY24" i="2"/>
  <c r="AT20" i="2"/>
  <c r="AU20" i="2"/>
  <c r="AX20" i="2"/>
  <c r="AY20" i="2"/>
  <c r="AT10" i="2"/>
  <c r="AU10" i="2"/>
  <c r="AX10" i="2"/>
  <c r="AY10" i="2"/>
  <c r="AT11" i="2"/>
  <c r="AU11" i="2"/>
  <c r="AX11" i="2"/>
  <c r="AY11" i="2"/>
  <c r="AT6" i="2"/>
  <c r="AU6" i="2"/>
  <c r="AX6" i="2"/>
  <c r="AY6" i="2"/>
  <c r="AT18" i="2"/>
  <c r="AU18" i="2"/>
  <c r="AX18" i="2"/>
  <c r="AY18" i="2"/>
  <c r="AT7" i="2"/>
  <c r="AU7" i="2"/>
  <c r="AX7" i="2"/>
  <c r="AY7" i="2"/>
  <c r="AT27" i="2"/>
  <c r="AU27" i="2"/>
  <c r="AX27" i="2"/>
  <c r="AY27" i="2"/>
  <c r="AT28" i="2"/>
  <c r="AU28" i="2"/>
  <c r="AX28" i="2"/>
  <c r="AY28" i="2"/>
  <c r="AT3" i="2"/>
  <c r="AU3" i="2"/>
  <c r="AX3" i="2"/>
  <c r="AY3" i="2"/>
  <c r="AT23" i="2"/>
  <c r="AU23" i="2"/>
  <c r="AX23" i="2"/>
  <c r="AY23" i="2"/>
  <c r="AT30" i="2"/>
  <c r="AU30" i="2"/>
  <c r="AX30" i="2"/>
  <c r="AY30" i="2"/>
  <c r="AT31" i="2"/>
  <c r="AU31" i="2"/>
  <c r="AX31" i="2"/>
  <c r="AY31" i="2"/>
  <c r="AT21" i="2"/>
  <c r="AU21" i="2"/>
  <c r="AX21" i="2"/>
  <c r="AY21" i="2"/>
  <c r="AT33" i="2"/>
  <c r="AU33" i="2"/>
  <c r="AX33" i="2"/>
  <c r="AY33" i="2"/>
  <c r="AT26" i="2"/>
  <c r="AU26" i="2"/>
  <c r="AX26" i="2"/>
  <c r="AY26" i="2"/>
  <c r="AT13" i="2"/>
  <c r="AU13" i="2"/>
  <c r="AX13" i="2"/>
  <c r="AY13" i="2"/>
  <c r="AT12" i="2"/>
  <c r="AU12" i="2"/>
  <c r="AX12" i="2"/>
  <c r="AY12" i="2"/>
  <c r="AT29" i="2"/>
  <c r="AU29" i="2"/>
  <c r="AX29" i="2"/>
  <c r="AY29" i="2"/>
  <c r="AT14" i="2"/>
  <c r="AU14" i="2"/>
  <c r="AX14" i="2"/>
  <c r="AY14" i="2"/>
  <c r="AT8" i="2"/>
  <c r="AU8" i="2"/>
  <c r="AX8" i="2"/>
  <c r="AY8" i="2"/>
  <c r="AT2" i="2"/>
  <c r="AU2" i="2"/>
  <c r="AX2" i="2"/>
  <c r="AY2" i="2"/>
  <c r="AT4" i="2"/>
  <c r="AU4" i="2"/>
  <c r="AX4" i="2"/>
  <c r="AY4" i="2"/>
  <c r="AY16" i="2"/>
  <c r="AX16" i="2"/>
  <c r="AU16" i="2"/>
  <c r="AT16"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295" i="1"/>
  <c r="O296" i="1"/>
  <c r="O298" i="1"/>
  <c r="O299" i="1"/>
  <c r="O300" i="1"/>
  <c r="O301" i="1"/>
  <c r="AP21" i="1" s="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O257" i="1" s="1"/>
  <c r="H258" i="1"/>
  <c r="H260" i="1"/>
  <c r="H261" i="1"/>
  <c r="H262" i="1"/>
  <c r="O262" i="1" s="1"/>
  <c r="H263" i="1"/>
  <c r="O263" i="1" s="1"/>
  <c r="H259" i="1"/>
  <c r="O259" i="1" s="1"/>
  <c r="H264" i="1"/>
  <c r="H265" i="1"/>
  <c r="H266" i="1"/>
  <c r="H267" i="1"/>
  <c r="O267" i="1" s="1"/>
  <c r="H268" i="1"/>
  <c r="O268" i="1" s="1"/>
  <c r="H269" i="1"/>
  <c r="H270" i="1"/>
  <c r="H271" i="1"/>
  <c r="H272" i="1"/>
  <c r="O272" i="1" s="1"/>
  <c r="H273" i="1"/>
  <c r="O273" i="1" s="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O287" i="1" s="1"/>
  <c r="H291" i="1"/>
  <c r="O291" i="1" s="1"/>
  <c r="H292" i="1"/>
  <c r="O292" i="1" s="1"/>
  <c r="H293" i="1"/>
  <c r="O293" i="1" s="1"/>
  <c r="H294" i="1"/>
  <c r="O294" i="1" s="1"/>
  <c r="H295" i="1"/>
  <c r="H296" i="1"/>
  <c r="H297" i="1"/>
  <c r="O297" i="1" s="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2" i="1" l="1"/>
  <c r="O246" i="1"/>
  <c r="O276" i="1"/>
  <c r="O252" i="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09" i="1"/>
  <c r="AD193" i="1"/>
  <c r="AD162" i="1"/>
  <c r="AD145" i="1"/>
  <c r="AD113"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3" i="2"/>
  <c r="D20" i="2"/>
  <c r="D27" i="2"/>
  <c r="AT7" i="4"/>
  <c r="D22" i="2"/>
  <c r="D17" i="2"/>
  <c r="D24" i="2"/>
  <c r="BL15" i="4"/>
  <c r="D7" i="2"/>
  <c r="D12" i="2"/>
  <c r="D19" i="2"/>
  <c r="D21" i="2"/>
  <c r="D26" i="2"/>
  <c r="S56" i="1"/>
  <c r="R33"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3" i="2"/>
  <c r="D2" i="2"/>
  <c r="S22" i="1"/>
  <c r="Q13" i="2" s="1"/>
  <c r="S16" i="1"/>
  <c r="S31" i="2" s="1"/>
  <c r="S10" i="1"/>
  <c r="R2" i="2" s="1"/>
  <c r="S31" i="1"/>
  <c r="S5" i="2" s="1"/>
  <c r="C12" i="4"/>
  <c r="C32" i="4"/>
  <c r="BL11" i="4"/>
  <c r="D47" i="4"/>
  <c r="BD61" i="4"/>
  <c r="D21" i="4"/>
  <c r="BN55" i="4"/>
  <c r="BM52" i="4"/>
  <c r="BN35" i="4"/>
  <c r="F47" i="4"/>
  <c r="AZ55" i="4"/>
  <c r="E44" i="4"/>
  <c r="C46" i="4"/>
  <c r="BA18" i="4"/>
  <c r="C38" i="4"/>
  <c r="F19" i="4"/>
  <c r="D33" i="2"/>
  <c r="D3" i="2"/>
  <c r="BN61" i="4"/>
  <c r="C50" i="4"/>
  <c r="D10" i="2"/>
  <c r="S15" i="1"/>
  <c r="R10" i="2" s="1"/>
  <c r="S9" i="1"/>
  <c r="S3" i="2" s="1"/>
  <c r="S30" i="1"/>
  <c r="AO30" i="4"/>
  <c r="BK56" i="4"/>
  <c r="E60" i="4"/>
  <c r="AA38" i="4"/>
  <c r="BG30" i="4"/>
  <c r="F21" i="4"/>
  <c r="F45" i="4"/>
  <c r="BN37" i="4"/>
  <c r="BK30" i="4"/>
  <c r="F57" i="4"/>
  <c r="BH39" i="4"/>
  <c r="BK54" i="4"/>
  <c r="BK40" i="4"/>
  <c r="BL53" i="4"/>
  <c r="AY44" i="4"/>
  <c r="BK22" i="4"/>
  <c r="E36" i="4"/>
  <c r="BI26" i="4"/>
  <c r="D5" i="2"/>
  <c r="D57" i="4"/>
  <c r="BG54" i="4"/>
  <c r="D14" i="2"/>
  <c r="F27" i="4"/>
  <c r="D11" i="2"/>
  <c r="S3" i="1"/>
  <c r="S14" i="1"/>
  <c r="Q11" i="2" s="1"/>
  <c r="S8" i="1"/>
  <c r="Q12" i="2" s="1"/>
  <c r="S71" i="1"/>
  <c r="Q20" i="2" s="1"/>
  <c r="S47" i="1"/>
  <c r="R24" i="2" s="1"/>
  <c r="S35" i="1"/>
  <c r="R21" i="2" s="1"/>
  <c r="S29" i="1"/>
  <c r="R23" i="2" s="1"/>
  <c r="BH27" i="4"/>
  <c r="F23" i="4"/>
  <c r="AZ41" i="4"/>
  <c r="BN29" i="4"/>
  <c r="BM16" i="4"/>
  <c r="BL61" i="4"/>
  <c r="BH51" i="4"/>
  <c r="BH53" i="4"/>
  <c r="E16" i="4"/>
  <c r="E38" i="4"/>
  <c r="BM26" i="4"/>
  <c r="BG42" i="4"/>
  <c r="BD47" i="4"/>
  <c r="BL55" i="4"/>
  <c r="C34" i="4"/>
  <c r="D9" i="2"/>
  <c r="BN19" i="4"/>
  <c r="E18" i="4"/>
  <c r="D15" i="2"/>
  <c r="D28" i="2"/>
  <c r="D8" i="2"/>
  <c r="D16" i="2"/>
  <c r="D30" i="2"/>
  <c r="D32" i="2"/>
  <c r="S13" i="1"/>
  <c r="R18" i="2" s="1"/>
  <c r="S7" i="1"/>
  <c r="Q32" i="2" s="1"/>
  <c r="S82" i="1"/>
  <c r="Q4" i="2" s="1"/>
  <c r="S40" i="1"/>
  <c r="Z2" i="2" s="1"/>
  <c r="S34" i="1"/>
  <c r="Q28" i="2" s="1"/>
  <c r="D18" i="2"/>
  <c r="D31" i="2"/>
  <c r="D29" i="2"/>
  <c r="BJ17" i="4"/>
  <c r="D25" i="2"/>
  <c r="S24" i="1"/>
  <c r="S18" i="1"/>
  <c r="AA28" i="2" s="1"/>
  <c r="S12" i="1"/>
  <c r="S15" i="2" s="1"/>
  <c r="S51" i="1"/>
  <c r="S8"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1"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8" i="2"/>
  <c r="W2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30"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1" i="2"/>
  <c r="N17" i="2"/>
  <c r="W24" i="2"/>
  <c r="N4" i="2"/>
  <c r="U30" i="2"/>
  <c r="Y30" i="2"/>
  <c r="W3" i="2"/>
  <c r="O12" i="2"/>
  <c r="U14" i="2"/>
  <c r="W21" i="2"/>
  <c r="AA16" i="2"/>
  <c r="Z30" i="2"/>
  <c r="O4" i="2"/>
  <c r="U11" i="2"/>
  <c r="Y11" i="2"/>
  <c r="W5" i="2"/>
  <c r="Z11" i="2"/>
  <c r="V30" i="2"/>
  <c r="AA32" i="2"/>
  <c r="AA12" i="2"/>
  <c r="V11" i="2"/>
  <c r="O32" i="2"/>
  <c r="W30" i="2"/>
  <c r="V32" i="2"/>
  <c r="Y32" i="2"/>
  <c r="Z32" i="2"/>
  <c r="U32" i="2"/>
  <c r="W32" i="2"/>
  <c r="AA17" i="2"/>
  <c r="N20" i="2"/>
  <c r="W27" i="2"/>
  <c r="O20" i="2"/>
  <c r="M20" i="2"/>
  <c r="W22" i="2"/>
  <c r="O58" i="1"/>
  <c r="AD58" i="1" s="1"/>
  <c r="O26" i="1"/>
  <c r="AD26" i="1" s="1"/>
  <c r="O42" i="1"/>
  <c r="AD42" i="1" s="1"/>
  <c r="O45" i="1"/>
  <c r="AD45" i="1" s="1"/>
  <c r="O61" i="1"/>
  <c r="AD61" i="1" s="1"/>
  <c r="O29" i="1"/>
  <c r="AD29" i="1" s="1"/>
  <c r="O56" i="1"/>
  <c r="AD56" i="1" s="1"/>
  <c r="N3" i="2"/>
  <c r="W19" i="2"/>
  <c r="O27" i="1"/>
  <c r="AD27" i="1" s="1"/>
  <c r="O43" i="1"/>
  <c r="AD43" i="1" s="1"/>
  <c r="O59" i="1"/>
  <c r="AD59" i="1" s="1"/>
  <c r="U6" i="2"/>
  <c r="O52" i="1"/>
  <c r="AD52" i="1" s="1"/>
  <c r="Z17" i="2"/>
  <c r="O36" i="1"/>
  <c r="AD36" i="1" s="1"/>
  <c r="Z26" i="2"/>
  <c r="V18" i="2"/>
  <c r="AE66" i="4"/>
  <c r="O34" i="1"/>
  <c r="AD34" i="1" s="1"/>
  <c r="AA26" i="2"/>
  <c r="N9" i="2"/>
  <c r="M33" i="2"/>
  <c r="O50" i="1"/>
  <c r="AD50" i="1" s="1"/>
  <c r="N24" i="2"/>
  <c r="J65" i="4"/>
  <c r="W25" i="2"/>
  <c r="N14" i="2"/>
  <c r="V27" i="2"/>
  <c r="O46" i="1"/>
  <c r="AD46" i="1" s="1"/>
  <c r="N33" i="2"/>
  <c r="V17" i="2"/>
  <c r="N12" i="2"/>
  <c r="N21" i="2"/>
  <c r="N23" i="2"/>
  <c r="W33" i="2"/>
  <c r="O30" i="1"/>
  <c r="AD30" i="1" s="1"/>
  <c r="N8" i="2"/>
  <c r="N10" i="2"/>
  <c r="N7" i="2"/>
  <c r="U7" i="2"/>
  <c r="O5" i="2"/>
  <c r="O62" i="1"/>
  <c r="AD62" i="1" s="1"/>
  <c r="M5" i="2"/>
  <c r="U28" i="2"/>
  <c r="N31" i="2"/>
  <c r="V10" i="2"/>
  <c r="AH65" i="4"/>
  <c r="V13" i="2"/>
  <c r="V19" i="2"/>
  <c r="V7" i="2"/>
  <c r="V12" i="2"/>
  <c r="W17" i="2"/>
  <c r="V4" i="2"/>
  <c r="V24" i="2"/>
  <c r="W12" i="2"/>
  <c r="BJ6" i="2"/>
  <c r="V5" i="2"/>
  <c r="W26" i="2"/>
  <c r="BI13" i="2"/>
  <c r="Y12" i="2"/>
  <c r="BI20" i="2"/>
  <c r="V8" i="2"/>
  <c r="BJ11" i="2"/>
  <c r="V6" i="2"/>
  <c r="V9" i="2"/>
  <c r="BJ23" i="2"/>
  <c r="N13" i="2"/>
  <c r="W18" i="2"/>
  <c r="BK62" i="4"/>
  <c r="W4" i="2"/>
  <c r="W2" i="2"/>
  <c r="W8" i="2"/>
  <c r="U10" i="2"/>
  <c r="W13" i="2"/>
  <c r="U13" i="2"/>
  <c r="W31" i="2"/>
  <c r="BJ3" i="2"/>
  <c r="BI4" i="2"/>
  <c r="H10" i="2"/>
  <c r="I10" i="2" s="1"/>
  <c r="H30" i="2"/>
  <c r="I30" i="2" s="1"/>
  <c r="H15" i="2"/>
  <c r="I15" i="2" s="1"/>
  <c r="H6" i="2"/>
  <c r="I6" i="2" s="1"/>
  <c r="N15" i="2"/>
  <c r="N2" i="2"/>
  <c r="U17" i="2"/>
  <c r="U2" i="2"/>
  <c r="V22" i="2"/>
  <c r="V29" i="2"/>
  <c r="W28" i="2"/>
  <c r="W10" i="2"/>
  <c r="BI15" i="2"/>
  <c r="BJ4" i="2"/>
  <c r="H27" i="2"/>
  <c r="I27" i="2" s="1"/>
  <c r="H22" i="2"/>
  <c r="I22" i="2" s="1"/>
  <c r="O19" i="2"/>
  <c r="M19" i="2"/>
  <c r="U5" i="2"/>
  <c r="U8" i="2"/>
  <c r="W7" i="2"/>
  <c r="BJ31" i="2"/>
  <c r="BJ7" i="2"/>
  <c r="H28" i="2"/>
  <c r="I28" i="2" s="1"/>
  <c r="U22" i="2"/>
  <c r="U29" i="2"/>
  <c r="V28" i="2"/>
  <c r="W9" i="2"/>
  <c r="Y26" i="2"/>
  <c r="BJ20" i="2"/>
  <c r="BJ18" i="2"/>
  <c r="BI32" i="2"/>
  <c r="H4" i="2"/>
  <c r="I4" i="2" s="1"/>
  <c r="BI25" i="2"/>
  <c r="H3" i="2"/>
  <c r="I3" i="2" s="1"/>
  <c r="M16" i="2"/>
  <c r="BJ33" i="2"/>
  <c r="H13" i="2"/>
  <c r="I13" i="2" s="1"/>
  <c r="H23" i="2"/>
  <c r="I23" i="2" s="1"/>
  <c r="T19" i="2"/>
  <c r="N5" i="2"/>
  <c r="U12" i="2"/>
  <c r="U9" i="2"/>
  <c r="V26" i="2"/>
  <c r="T23" i="2"/>
  <c r="H25" i="2"/>
  <c r="I25" i="2" s="1"/>
  <c r="L26" i="2"/>
  <c r="N16" i="2"/>
  <c r="U19" i="2"/>
  <c r="V21" i="2"/>
  <c r="W20" i="2"/>
  <c r="W23" i="2"/>
  <c r="BI29" i="2"/>
  <c r="H12" i="2"/>
  <c r="I12" i="2" s="1"/>
  <c r="M17" i="2"/>
  <c r="U26" i="2"/>
  <c r="V31" i="2"/>
  <c r="H14" i="2"/>
  <c r="I14" i="2" s="1"/>
  <c r="O9" i="2"/>
  <c r="U21" i="2"/>
  <c r="V20" i="2"/>
  <c r="V23" i="2"/>
  <c r="W14" i="2"/>
  <c r="BI31" i="2"/>
  <c r="BJ32" i="2"/>
  <c r="M14" i="2"/>
  <c r="U27" i="2"/>
  <c r="U31" i="2"/>
  <c r="Y17" i="2"/>
  <c r="U20" i="2"/>
  <c r="U23" i="2"/>
  <c r="V14" i="2"/>
  <c r="H9" i="2"/>
  <c r="I9" i="2" s="1"/>
  <c r="BJ12" i="2"/>
  <c r="H32" i="2"/>
  <c r="I32" i="2" s="1"/>
  <c r="H18" i="2"/>
  <c r="I18" i="2" s="1"/>
  <c r="U4" i="2"/>
  <c r="U18" i="2"/>
  <c r="V33" i="2"/>
  <c r="V25" i="2"/>
  <c r="BI11" i="2"/>
  <c r="BJ25" i="2"/>
  <c r="H11" i="2"/>
  <c r="I11" i="2" s="1"/>
  <c r="H29" i="2"/>
  <c r="I29" i="2" s="1"/>
  <c r="M8" i="2"/>
  <c r="V3" i="2"/>
  <c r="BI8" i="2"/>
  <c r="H5" i="2"/>
  <c r="I5" i="2" s="1"/>
  <c r="Z15" i="2"/>
  <c r="N27" i="2"/>
  <c r="N18" i="2"/>
  <c r="U33" i="2"/>
  <c r="U25" i="2"/>
  <c r="V2" i="2"/>
  <c r="BJ30" i="2"/>
  <c r="BJ14" i="2"/>
  <c r="BJ13" i="2"/>
  <c r="BI6" i="2"/>
  <c r="O51" i="1"/>
  <c r="AD51" i="1" s="1"/>
  <c r="H7" i="2"/>
  <c r="I7" i="2" s="1"/>
  <c r="H26" i="2"/>
  <c r="I26" i="2" s="1"/>
  <c r="H24" i="2"/>
  <c r="I24" i="2" s="1"/>
  <c r="H17" i="2"/>
  <c r="I17" i="2" s="1"/>
  <c r="H33" i="2"/>
  <c r="I33" i="2" s="1"/>
  <c r="H21" i="2"/>
  <c r="I21" i="2" s="1"/>
  <c r="U24" i="2"/>
  <c r="U3" i="2"/>
  <c r="W6" i="2"/>
  <c r="W16" i="2"/>
  <c r="Y16" i="2"/>
  <c r="U16" i="2"/>
  <c r="V16" i="2"/>
  <c r="W15" i="2"/>
  <c r="U15" i="2"/>
  <c r="Y15" i="2"/>
  <c r="V15" i="2"/>
  <c r="Z16" i="2"/>
  <c r="H31" i="2"/>
  <c r="I31" i="2" s="1"/>
  <c r="M25" i="2"/>
  <c r="N25" i="2"/>
  <c r="AA15" i="2"/>
  <c r="Z12" i="2"/>
  <c r="M11" i="2"/>
  <c r="M22" i="2"/>
  <c r="O22" i="2"/>
  <c r="BJ21" i="2"/>
  <c r="BI30" i="2"/>
  <c r="BJ27" i="2"/>
  <c r="BI7" i="2"/>
  <c r="BJ28" i="2"/>
  <c r="BJ19" i="2"/>
  <c r="BJ22" i="2"/>
  <c r="T22" i="2"/>
  <c r="M12" i="2"/>
  <c r="M9" i="2"/>
  <c r="N19" i="2"/>
  <c r="O26" i="2"/>
  <c r="O28" i="1"/>
  <c r="AD28" i="1" s="1"/>
  <c r="L4" i="2"/>
  <c r="BI12" i="2"/>
  <c r="BI28" i="2"/>
  <c r="BI19" i="2"/>
  <c r="BI22" i="2"/>
  <c r="T3" i="2"/>
  <c r="T25" i="2"/>
  <c r="M13" i="2"/>
  <c r="N26" i="2"/>
  <c r="O27" i="2"/>
  <c r="O21" i="2"/>
  <c r="L14" i="2"/>
  <c r="BI33" i="2"/>
  <c r="L23" i="2"/>
  <c r="BI18" i="2"/>
  <c r="BJ10" i="2"/>
  <c r="BJ9" i="2"/>
  <c r="L17" i="2"/>
  <c r="T28" i="2"/>
  <c r="T16" i="2"/>
  <c r="M26" i="2"/>
  <c r="O31" i="2"/>
  <c r="BJ8" i="2"/>
  <c r="L24" i="2"/>
  <c r="L13" i="2"/>
  <c r="L27" i="2"/>
  <c r="BI10" i="2"/>
  <c r="BI9" i="2"/>
  <c r="L25" i="2"/>
  <c r="T27" i="2"/>
  <c r="M27" i="2"/>
  <c r="M21" i="2"/>
  <c r="O15" i="2"/>
  <c r="O23" i="2"/>
  <c r="L31" i="2"/>
  <c r="L11" i="2"/>
  <c r="BJ2" i="2"/>
  <c r="L21" i="2"/>
  <c r="L6" i="2"/>
  <c r="T4" i="2"/>
  <c r="T7" i="2"/>
  <c r="M31" i="2"/>
  <c r="O18" i="2"/>
  <c r="BI2" i="2"/>
  <c r="BJ29" i="2"/>
  <c r="L20" i="2"/>
  <c r="L15" i="2"/>
  <c r="BJ5" i="2"/>
  <c r="T2" i="2"/>
  <c r="T18" i="2"/>
  <c r="M15" i="2"/>
  <c r="M23" i="2"/>
  <c r="O14" i="2"/>
  <c r="O11" i="2"/>
  <c r="BJ26" i="2"/>
  <c r="BI3" i="2"/>
  <c r="BI5" i="2"/>
  <c r="T8" i="2"/>
  <c r="T6" i="2"/>
  <c r="M18" i="2"/>
  <c r="N11" i="2"/>
  <c r="O33" i="2"/>
  <c r="O25" i="2"/>
  <c r="L8" i="2"/>
  <c r="BI26" i="2"/>
  <c r="BJ24" i="2"/>
  <c r="T14" i="2"/>
  <c r="T11" i="2"/>
  <c r="O24" i="2"/>
  <c r="O3" i="2"/>
  <c r="H8" i="2"/>
  <c r="I8" i="2" s="1"/>
  <c r="L12" i="2"/>
  <c r="L28" i="2"/>
  <c r="BI24" i="2"/>
  <c r="L19" i="2"/>
  <c r="L22" i="2"/>
  <c r="T29" i="2"/>
  <c r="T10" i="2"/>
  <c r="O17" i="2"/>
  <c r="O2" i="2"/>
  <c r="L33" i="2"/>
  <c r="L18" i="2"/>
  <c r="T12" i="2"/>
  <c r="T24" i="2"/>
  <c r="M24" i="2"/>
  <c r="M3" i="2"/>
  <c r="O8" i="2"/>
  <c r="H20" i="2"/>
  <c r="I20" i="2" s="1"/>
  <c r="L10" i="2"/>
  <c r="L9" i="2"/>
  <c r="BJ17" i="2"/>
  <c r="T13" i="2"/>
  <c r="T9" i="2"/>
  <c r="M2" i="2"/>
  <c r="O29" i="2"/>
  <c r="F20" i="2"/>
  <c r="G20" i="2" s="1"/>
  <c r="BI14" i="2"/>
  <c r="BI23" i="2"/>
  <c r="BI17" i="2"/>
  <c r="T26" i="2"/>
  <c r="T15" i="2"/>
  <c r="N22" i="2"/>
  <c r="N29" i="2"/>
  <c r="O16" i="2"/>
  <c r="O6" i="2"/>
  <c r="L2" i="2"/>
  <c r="BI27" i="2"/>
  <c r="T33" i="2"/>
  <c r="T32" i="2"/>
  <c r="M29" i="2"/>
  <c r="N6" i="2"/>
  <c r="O28" i="2"/>
  <c r="O10" i="2"/>
  <c r="H2" i="2"/>
  <c r="I2" i="2" s="1"/>
  <c r="L29" i="2"/>
  <c r="BI21" i="2"/>
  <c r="L3" i="2"/>
  <c r="BJ15" i="2"/>
  <c r="L5" i="2"/>
  <c r="T21" i="2"/>
  <c r="M6" i="2"/>
  <c r="O7" i="2"/>
  <c r="L7" i="2"/>
  <c r="T31" i="2"/>
  <c r="T17" i="2"/>
  <c r="M28" i="2"/>
  <c r="M10" i="2"/>
  <c r="N32" i="2"/>
  <c r="T30" i="2"/>
  <c r="T5" i="2"/>
  <c r="M32" i="2"/>
  <c r="M7" i="2"/>
  <c r="O13" i="2"/>
  <c r="M30" i="2"/>
  <c r="T20" i="2"/>
  <c r="N30" i="2"/>
  <c r="O30" i="2"/>
  <c r="BB12" i="2"/>
  <c r="L30" i="2"/>
  <c r="BB26" i="2"/>
  <c r="F29" i="2"/>
  <c r="G29" i="2" s="1"/>
  <c r="F31" i="2"/>
  <c r="G31" i="2" s="1"/>
  <c r="F7" i="2"/>
  <c r="F24" i="2"/>
  <c r="F32" i="2"/>
  <c r="G32" i="2" s="1"/>
  <c r="H19" i="2"/>
  <c r="I19" i="2" s="1"/>
  <c r="F12" i="2"/>
  <c r="G12" i="2" s="1"/>
  <c r="F30" i="2"/>
  <c r="G30" i="2" s="1"/>
  <c r="F18" i="2"/>
  <c r="G18" i="2" s="1"/>
  <c r="F9" i="2"/>
  <c r="G9" i="2" s="1"/>
  <c r="F19" i="2"/>
  <c r="G19" i="2" s="1"/>
  <c r="F17" i="2"/>
  <c r="G17" i="2" s="1"/>
  <c r="F4" i="2"/>
  <c r="G4" i="2" s="1"/>
  <c r="F13" i="2"/>
  <c r="G13" i="2" s="1"/>
  <c r="F23" i="2"/>
  <c r="G23" i="2" s="1"/>
  <c r="F6" i="2"/>
  <c r="G6" i="2" s="1"/>
  <c r="F15" i="2"/>
  <c r="G15" i="2" s="1"/>
  <c r="F5" i="2"/>
  <c r="G5" i="2" s="1"/>
  <c r="F2" i="2"/>
  <c r="G2" i="2" s="1"/>
  <c r="F26" i="2"/>
  <c r="G26" i="2" s="1"/>
  <c r="F3" i="2"/>
  <c r="G3" i="2" s="1"/>
  <c r="F11" i="2"/>
  <c r="G11" i="2" s="1"/>
  <c r="F22" i="2"/>
  <c r="G22" i="2" s="1"/>
  <c r="F8" i="2"/>
  <c r="G8" i="2" s="1"/>
  <c r="F33" i="2"/>
  <c r="G33" i="2" s="1"/>
  <c r="F28" i="2"/>
  <c r="G28" i="2" s="1"/>
  <c r="F10" i="2"/>
  <c r="G10" i="2" s="1"/>
  <c r="F25" i="2"/>
  <c r="G25" i="2" s="1"/>
  <c r="F14" i="2"/>
  <c r="G14" i="2" s="1"/>
  <c r="F21" i="2"/>
  <c r="G21" i="2" s="1"/>
  <c r="F27" i="2"/>
  <c r="G27" i="2" s="1"/>
  <c r="AZ26" i="2"/>
  <c r="BA28" i="2"/>
  <c r="AZ14" i="2"/>
  <c r="L32" i="2"/>
  <c r="AV33" i="2"/>
  <c r="BB25" i="2"/>
  <c r="AV4" i="2"/>
  <c r="BA29" i="2"/>
  <c r="BB21" i="2"/>
  <c r="AZ4" i="2"/>
  <c r="BA12" i="2"/>
  <c r="BB13" i="2"/>
  <c r="AV28" i="2"/>
  <c r="AV8" i="2"/>
  <c r="BB14" i="2"/>
  <c r="AZ12" i="2"/>
  <c r="BA9" i="2"/>
  <c r="AV19" i="2"/>
  <c r="AV17" i="2"/>
  <c r="BA5" i="2"/>
  <c r="AV21" i="2"/>
  <c r="BA30" i="2"/>
  <c r="BB27" i="2"/>
  <c r="AV11" i="2"/>
  <c r="BA18" i="2"/>
  <c r="BB20" i="2"/>
  <c r="AZ24" i="2"/>
  <c r="AV32" i="2"/>
  <c r="BB29" i="2"/>
  <c r="BB31" i="2"/>
  <c r="BB7" i="2"/>
  <c r="AZ6" i="2"/>
  <c r="AV10" i="2"/>
  <c r="BA20" i="2"/>
  <c r="BA19" i="2"/>
  <c r="BB22" i="2"/>
  <c r="AV20" i="2"/>
  <c r="AZ19" i="2"/>
  <c r="AV31" i="2"/>
  <c r="AV23" i="2"/>
  <c r="BA7" i="2"/>
  <c r="AZ10" i="2"/>
  <c r="BB15" i="2"/>
  <c r="AZ15" i="2"/>
  <c r="AV25" i="2"/>
  <c r="BA8" i="2"/>
  <c r="BB2" i="2"/>
  <c r="AZ8" i="2"/>
  <c r="AV14" i="2"/>
  <c r="BA31" i="2"/>
  <c r="AV30" i="2"/>
  <c r="AV3" i="2"/>
  <c r="AZ22" i="2"/>
  <c r="AZ28" i="2"/>
  <c r="AV27" i="2"/>
  <c r="BA10" i="2"/>
  <c r="AV24" i="2"/>
  <c r="AZ9" i="2"/>
  <c r="AZ17" i="2"/>
  <c r="AV5" i="2"/>
  <c r="AZ13" i="2"/>
  <c r="BA4" i="2"/>
  <c r="AV26" i="2"/>
  <c r="BA33" i="2"/>
  <c r="AZ31" i="2"/>
  <c r="AZ3" i="2"/>
  <c r="BB18" i="2"/>
  <c r="BA6" i="2"/>
  <c r="AZ25" i="2"/>
  <c r="BA14" i="2"/>
  <c r="AZ29" i="2"/>
  <c r="AV12" i="2"/>
  <c r="BA13" i="2"/>
  <c r="AZ33" i="2"/>
  <c r="AZ21" i="2"/>
  <c r="BB3" i="2"/>
  <c r="AZ7" i="2"/>
  <c r="AZ11" i="2"/>
  <c r="BB24" i="2"/>
  <c r="AV9" i="2"/>
  <c r="AV15" i="2"/>
  <c r="AZ32" i="2"/>
  <c r="BB5" i="2"/>
  <c r="BA22" i="2"/>
  <c r="BB4" i="2"/>
  <c r="AZ30" i="2"/>
  <c r="BB23" i="2"/>
  <c r="BB11" i="2"/>
  <c r="BB32" i="2"/>
  <c r="BB17" i="2"/>
  <c r="AZ5" i="2"/>
  <c r="AV22" i="2"/>
  <c r="AV2" i="2"/>
  <c r="AZ2" i="2"/>
  <c r="AV29" i="2"/>
  <c r="AZ23" i="2"/>
  <c r="AZ27" i="2"/>
  <c r="AZ18" i="2"/>
  <c r="BB6" i="2"/>
  <c r="AV13" i="2"/>
  <c r="BB30" i="2"/>
  <c r="AV6" i="2"/>
  <c r="AZ20" i="2"/>
  <c r="BA24" i="2"/>
  <c r="BB9" i="2"/>
  <c r="BA25" i="2"/>
  <c r="BA2" i="2"/>
  <c r="BB8" i="2"/>
  <c r="BA26" i="2"/>
  <c r="BB33" i="2"/>
  <c r="BA3" i="2"/>
  <c r="BB28" i="2"/>
  <c r="BA11" i="2"/>
  <c r="BB10" i="2"/>
  <c r="BA32" i="2"/>
  <c r="BB19" i="2"/>
  <c r="BA23" i="2"/>
  <c r="BA15" i="2"/>
  <c r="AV7" i="2"/>
  <c r="BA21" i="2"/>
  <c r="BA27" i="2"/>
  <c r="AV18" i="2"/>
  <c r="BA17" i="2"/>
  <c r="O40" i="1"/>
  <c r="AD40" i="1" s="1"/>
  <c r="AQ66" i="4"/>
  <c r="AV63" i="4"/>
  <c r="BF51" i="4"/>
  <c r="O25" i="1"/>
  <c r="AD25" i="1" s="1"/>
  <c r="BI16" i="2"/>
  <c r="H16" i="2"/>
  <c r="I16" i="2" s="1"/>
  <c r="BJ16" i="2"/>
  <c r="O24" i="1"/>
  <c r="AD24" i="1" s="1"/>
  <c r="O39" i="1"/>
  <c r="AD39" i="1" s="1"/>
  <c r="O33" i="1"/>
  <c r="AD33" i="1" s="1"/>
  <c r="S25" i="1"/>
  <c r="L16" i="2"/>
  <c r="O32" i="1"/>
  <c r="AD32" i="1" s="1"/>
  <c r="G6" i="4"/>
  <c r="BG62" i="4"/>
  <c r="S62" i="4"/>
  <c r="W62" i="4"/>
  <c r="S6" i="1"/>
  <c r="R25" i="2" s="1"/>
  <c r="S39" i="1"/>
  <c r="AA33" i="2" s="1"/>
  <c r="S11" i="1"/>
  <c r="S5" i="1"/>
  <c r="S37" i="1"/>
  <c r="S4" i="1"/>
  <c r="S20" i="1"/>
  <c r="O22" i="1"/>
  <c r="AD22" i="1" s="1"/>
  <c r="AR5" i="4"/>
  <c r="S42" i="1"/>
  <c r="F16" i="2"/>
  <c r="G1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110" i="1" l="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3" i="2"/>
  <c r="K30" i="7"/>
  <c r="AC126" i="1"/>
  <c r="AD189" i="1"/>
  <c r="AC120" i="1"/>
  <c r="AC128" i="1"/>
  <c r="Q2" i="2"/>
  <c r="AC228" i="1"/>
  <c r="AC159" i="1"/>
  <c r="AD78" i="1"/>
  <c r="AC198" i="1"/>
  <c r="AD206" i="1"/>
  <c r="AD182" i="1"/>
  <c r="AC240" i="1"/>
  <c r="AC180" i="1"/>
  <c r="AC141" i="1"/>
  <c r="BG15" i="2"/>
  <c r="BG32" i="2"/>
  <c r="BG11" i="2"/>
  <c r="AD225" i="1"/>
  <c r="AD164" i="1"/>
  <c r="BG17" i="2"/>
  <c r="AD168" i="1"/>
  <c r="AC170" i="1"/>
  <c r="AC156" i="1"/>
  <c r="AA3" i="2"/>
  <c r="AI3" i="2" s="1"/>
  <c r="AC231" i="1"/>
  <c r="BG30" i="2"/>
  <c r="AD239" i="1"/>
  <c r="AC236" i="1"/>
  <c r="AC150" i="1"/>
  <c r="AC122" i="1"/>
  <c r="AP20" i="1"/>
  <c r="AD123" i="1"/>
  <c r="AC102" i="1"/>
  <c r="BG12" i="2"/>
  <c r="BG26" i="2"/>
  <c r="BG16"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2" i="7"/>
  <c r="U9" i="6"/>
  <c r="M7" i="6"/>
  <c r="R9" i="6"/>
  <c r="J2" i="7"/>
  <c r="AC8" i="6"/>
  <c r="L24" i="7"/>
  <c r="S2" i="2"/>
  <c r="AC7" i="6"/>
  <c r="D3" i="6"/>
  <c r="AD13" i="6"/>
  <c r="AD10" i="6"/>
  <c r="AD12" i="6"/>
  <c r="AD11" i="6"/>
  <c r="K10" i="6"/>
  <c r="L9" i="7"/>
  <c r="M30" i="7"/>
  <c r="K9" i="7"/>
  <c r="L30" i="7"/>
  <c r="L15" i="6"/>
  <c r="P8" i="6"/>
  <c r="N9" i="7"/>
  <c r="X10" i="6"/>
  <c r="X9" i="6"/>
  <c r="AE12" i="6"/>
  <c r="X7" i="6"/>
  <c r="I31" i="7"/>
  <c r="J31" i="7"/>
  <c r="L31" i="7"/>
  <c r="AE10" i="6"/>
  <c r="L9" i="6"/>
  <c r="AE11" i="6"/>
  <c r="L8" i="6"/>
  <c r="AE8" i="6"/>
  <c r="L10" i="6"/>
  <c r="J26" i="7"/>
  <c r="J29" i="7"/>
  <c r="AE9" i="6"/>
  <c r="L29" i="7"/>
  <c r="K26" i="7"/>
  <c r="M26" i="7"/>
  <c r="M9"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9" i="7"/>
  <c r="V9" i="7"/>
  <c r="AB9" i="7"/>
  <c r="AH9" i="7"/>
  <c r="AN9" i="7"/>
  <c r="AT9" i="7"/>
  <c r="AZ9" i="7"/>
  <c r="BF9" i="7"/>
  <c r="BL9" i="7"/>
  <c r="BR9" i="7"/>
  <c r="BX9" i="7"/>
  <c r="CD9" i="7"/>
  <c r="Q9" i="7"/>
  <c r="W9" i="7"/>
  <c r="AC9" i="7"/>
  <c r="AI9" i="7"/>
  <c r="AO9" i="7"/>
  <c r="AU9" i="7"/>
  <c r="BA9" i="7"/>
  <c r="BG9" i="7"/>
  <c r="BM9" i="7"/>
  <c r="BS9" i="7"/>
  <c r="BY9" i="7"/>
  <c r="CE9" i="7"/>
  <c r="CK9" i="7"/>
  <c r="CQ9" i="7"/>
  <c r="CW9" i="7"/>
  <c r="DC9" i="7"/>
  <c r="DI9" i="7"/>
  <c r="R9" i="7"/>
  <c r="X9" i="7"/>
  <c r="AD9" i="7"/>
  <c r="AJ9" i="7"/>
  <c r="AP9" i="7"/>
  <c r="AV9" i="7"/>
  <c r="BB9" i="7"/>
  <c r="BH9" i="7"/>
  <c r="BN9" i="7"/>
  <c r="BT9" i="7"/>
  <c r="BZ9" i="7"/>
  <c r="CF9" i="7"/>
  <c r="CL9" i="7"/>
  <c r="CR9" i="7"/>
  <c r="CX9" i="7"/>
  <c r="DD9" i="7"/>
  <c r="DJ9" i="7"/>
  <c r="DP9" i="7"/>
  <c r="S9" i="7"/>
  <c r="Y9" i="7"/>
  <c r="AE9" i="7"/>
  <c r="AK9" i="7"/>
  <c r="AQ9" i="7"/>
  <c r="AW9" i="7"/>
  <c r="BC9" i="7"/>
  <c r="BI9" i="7"/>
  <c r="BO9" i="7"/>
  <c r="BU9" i="7"/>
  <c r="CA9" i="7"/>
  <c r="CG9" i="7"/>
  <c r="CM9" i="7"/>
  <c r="CS9" i="7"/>
  <c r="CY9" i="7"/>
  <c r="DE9" i="7"/>
  <c r="DK9" i="7"/>
  <c r="DQ9" i="7"/>
  <c r="DW9" i="7"/>
  <c r="EC9" i="7"/>
  <c r="EI9" i="7"/>
  <c r="EO9" i="7"/>
  <c r="EU9" i="7"/>
  <c r="FA9" i="7"/>
  <c r="AF9" i="7"/>
  <c r="AX9" i="7"/>
  <c r="BP9" i="7"/>
  <c r="CH9" i="7"/>
  <c r="CT9" i="7"/>
  <c r="DF9" i="7"/>
  <c r="DO9" i="7"/>
  <c r="DX9" i="7"/>
  <c r="EE9" i="7"/>
  <c r="EL9" i="7"/>
  <c r="ES9" i="7"/>
  <c r="EZ9" i="7"/>
  <c r="FG9" i="7"/>
  <c r="FM9" i="7"/>
  <c r="FS9" i="7"/>
  <c r="FY9" i="7"/>
  <c r="GE9" i="7"/>
  <c r="GK9" i="7"/>
  <c r="GQ9" i="7"/>
  <c r="O9" i="7"/>
  <c r="AG9" i="7"/>
  <c r="AY9" i="7"/>
  <c r="BQ9" i="7"/>
  <c r="CI9" i="7"/>
  <c r="CU9" i="7"/>
  <c r="DG9" i="7"/>
  <c r="DR9" i="7"/>
  <c r="DY9" i="7"/>
  <c r="EF9" i="7"/>
  <c r="EM9" i="7"/>
  <c r="ET9" i="7"/>
  <c r="FB9" i="7"/>
  <c r="FH9" i="7"/>
  <c r="FN9" i="7"/>
  <c r="FT9" i="7"/>
  <c r="FZ9" i="7"/>
  <c r="GF9" i="7"/>
  <c r="GL9" i="7"/>
  <c r="GR9" i="7"/>
  <c r="T9" i="7"/>
  <c r="AL9" i="7"/>
  <c r="BD9" i="7"/>
  <c r="BV9" i="7"/>
  <c r="CJ9" i="7"/>
  <c r="CV9" i="7"/>
  <c r="DH9" i="7"/>
  <c r="DS9" i="7"/>
  <c r="DZ9" i="7"/>
  <c r="EG9" i="7"/>
  <c r="EN9" i="7"/>
  <c r="EV9" i="7"/>
  <c r="FC9" i="7"/>
  <c r="FI9" i="7"/>
  <c r="FO9" i="7"/>
  <c r="FU9" i="7"/>
  <c r="GA9" i="7"/>
  <c r="GG9" i="7"/>
  <c r="GM9" i="7"/>
  <c r="GS9" i="7"/>
  <c r="U9" i="7"/>
  <c r="AM9" i="7"/>
  <c r="BE9" i="7"/>
  <c r="BW9" i="7"/>
  <c r="CN9" i="7"/>
  <c r="CZ9" i="7"/>
  <c r="DL9" i="7"/>
  <c r="DT9" i="7"/>
  <c r="EA9" i="7"/>
  <c r="EH9" i="7"/>
  <c r="EP9" i="7"/>
  <c r="EW9" i="7"/>
  <c r="FD9" i="7"/>
  <c r="FJ9" i="7"/>
  <c r="FP9" i="7"/>
  <c r="FV9" i="7"/>
  <c r="GB9" i="7"/>
  <c r="GH9" i="7"/>
  <c r="GN9" i="7"/>
  <c r="GT9" i="7"/>
  <c r="AA9" i="7"/>
  <c r="AS9" i="7"/>
  <c r="BK9" i="7"/>
  <c r="CC9" i="7"/>
  <c r="CP9" i="7"/>
  <c r="DB9" i="7"/>
  <c r="DN9" i="7"/>
  <c r="DV9" i="7"/>
  <c r="ED9" i="7"/>
  <c r="EK9" i="7"/>
  <c r="ER9" i="7"/>
  <c r="EY9" i="7"/>
  <c r="FF9" i="7"/>
  <c r="FL9" i="7"/>
  <c r="FR9" i="7"/>
  <c r="FX9" i="7"/>
  <c r="GD9" i="7"/>
  <c r="GJ9" i="7"/>
  <c r="GP9" i="7"/>
  <c r="AR9" i="7"/>
  <c r="DU9" i="7"/>
  <c r="FK9" i="7"/>
  <c r="GU9" i="7"/>
  <c r="BJ9" i="7"/>
  <c r="EB9" i="7"/>
  <c r="FQ9" i="7"/>
  <c r="CB9" i="7"/>
  <c r="EJ9" i="7"/>
  <c r="FW9" i="7"/>
  <c r="CO9" i="7"/>
  <c r="EQ9" i="7"/>
  <c r="GC9" i="7"/>
  <c r="DA9" i="7"/>
  <c r="EX9" i="7"/>
  <c r="GI9" i="7"/>
  <c r="Z9" i="7"/>
  <c r="DM9" i="7"/>
  <c r="FE9" i="7"/>
  <c r="GO9"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1" i="2"/>
  <c r="AG11" i="2" s="1"/>
  <c r="Z31" i="2"/>
  <c r="S11" i="2"/>
  <c r="AI11" i="2" s="1"/>
  <c r="Z20" i="2"/>
  <c r="Q24" i="2"/>
  <c r="S14" i="2"/>
  <c r="R5" i="2"/>
  <c r="Y31" i="2"/>
  <c r="Q3" i="2"/>
  <c r="S24" i="2"/>
  <c r="AA31" i="2"/>
  <c r="AI31" i="2" s="1"/>
  <c r="S21" i="2"/>
  <c r="Q21" i="2"/>
  <c r="R20" i="2"/>
  <c r="Y29" i="2"/>
  <c r="S20" i="2"/>
  <c r="S32" i="2"/>
  <c r="AI32" i="2" s="1"/>
  <c r="R32" i="2"/>
  <c r="AG32" i="2" s="1"/>
  <c r="R12" i="2"/>
  <c r="AG12" i="2" s="1"/>
  <c r="R3" i="2"/>
  <c r="R7" i="2"/>
  <c r="S33" i="2"/>
  <c r="AI33" i="2" s="1"/>
  <c r="Q33" i="2"/>
  <c r="AA13" i="2"/>
  <c r="S12" i="2"/>
  <c r="AI12" i="2" s="1"/>
  <c r="AA24" i="2"/>
  <c r="R31" i="2"/>
  <c r="Z28" i="2"/>
  <c r="AA5" i="2"/>
  <c r="AI5" i="2" s="1"/>
  <c r="Y5" i="2"/>
  <c r="R13" i="2"/>
  <c r="S13" i="2"/>
  <c r="Z5" i="2"/>
  <c r="Y18" i="2"/>
  <c r="AF25" i="2"/>
  <c r="S27" i="2"/>
  <c r="S4" i="2"/>
  <c r="Y9" i="2"/>
  <c r="R27" i="2"/>
  <c r="Q27" i="2"/>
  <c r="BO53" i="5"/>
  <c r="R4" i="2"/>
  <c r="BZ6" i="2"/>
  <c r="BZ5" i="2"/>
  <c r="AD28" i="2"/>
  <c r="AH11" i="2"/>
  <c r="AH9" i="2"/>
  <c r="Y24" i="2"/>
  <c r="Z13" i="2"/>
  <c r="BO46" i="5"/>
  <c r="AH16" i="2"/>
  <c r="Y22" i="2"/>
  <c r="Z18" i="2"/>
  <c r="AG18" i="2" s="1"/>
  <c r="S28" i="2"/>
  <c r="AI28" i="2" s="1"/>
  <c r="Q31" i="2"/>
  <c r="Z24" i="2"/>
  <c r="Z29" i="2"/>
  <c r="AA29" i="2"/>
  <c r="S29" i="2"/>
  <c r="Q23" i="2"/>
  <c r="AA9" i="2"/>
  <c r="R29" i="2"/>
  <c r="AA18" i="2"/>
  <c r="Q14" i="2"/>
  <c r="S23" i="2"/>
  <c r="R28" i="2"/>
  <c r="Q7" i="2"/>
  <c r="AA22" i="2"/>
  <c r="Q29" i="2"/>
  <c r="AD14" i="2"/>
  <c r="Y13" i="2"/>
  <c r="AE13" i="2" s="1"/>
  <c r="Y28" i="2"/>
  <c r="AE28" i="2" s="1"/>
  <c r="Z9" i="2"/>
  <c r="S6" i="2"/>
  <c r="Z22" i="2"/>
  <c r="BO14" i="5"/>
  <c r="Q6" i="2"/>
  <c r="S7" i="2"/>
  <c r="BO11" i="5"/>
  <c r="AA4" i="2"/>
  <c r="BO8" i="5"/>
  <c r="BT3" i="2"/>
  <c r="BT12" i="2" s="1"/>
  <c r="BO60" i="5"/>
  <c r="BO17" i="5"/>
  <c r="BO3" i="5"/>
  <c r="BO50" i="5"/>
  <c r="BO19" i="5"/>
  <c r="BO33" i="5"/>
  <c r="BO24" i="5"/>
  <c r="AF5" i="2"/>
  <c r="BO10" i="5"/>
  <c r="Z8" i="2"/>
  <c r="Q15" i="2"/>
  <c r="AE15" i="2" s="1"/>
  <c r="Y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0" i="2"/>
  <c r="R15" i="2"/>
  <c r="AG15" i="2" s="1"/>
  <c r="BO26" i="5"/>
  <c r="BO22" i="5"/>
  <c r="BO62" i="5"/>
  <c r="BO38" i="5"/>
  <c r="BO47" i="5"/>
  <c r="BO32" i="5"/>
  <c r="BO57" i="5"/>
  <c r="BO51" i="5"/>
  <c r="BO52" i="5"/>
  <c r="BO18" i="5"/>
  <c r="BO34" i="5"/>
  <c r="BO28" i="5"/>
  <c r="BO39" i="5"/>
  <c r="BO12" i="5"/>
  <c r="BO7" i="5"/>
  <c r="BO6" i="5"/>
  <c r="BO4" i="5"/>
  <c r="BO56" i="5"/>
  <c r="BO58" i="5"/>
  <c r="BO64" i="5"/>
  <c r="BO63" i="5"/>
  <c r="Z25" i="2"/>
  <c r="AG25" i="2" s="1"/>
  <c r="Z23" i="2"/>
  <c r="AG23" i="2" s="1"/>
  <c r="Y25" i="2"/>
  <c r="Y23" i="2"/>
  <c r="Y4" i="2"/>
  <c r="AE4" i="2" s="1"/>
  <c r="AA2" i="2"/>
  <c r="AA23" i="2"/>
  <c r="Y2" i="2"/>
  <c r="Q8" i="2"/>
  <c r="Q18" i="2"/>
  <c r="R6" i="2"/>
  <c r="AA25" i="2"/>
  <c r="S10" i="2"/>
  <c r="BO42" i="5"/>
  <c r="S18" i="2"/>
  <c r="Q10" i="2"/>
  <c r="Z4" i="2"/>
  <c r="R8" i="2"/>
  <c r="BO21" i="5"/>
  <c r="S26" i="2"/>
  <c r="AI26" i="2" s="1"/>
  <c r="AH19" i="2"/>
  <c r="AF30" i="2"/>
  <c r="AH3" i="2"/>
  <c r="AD7" i="2"/>
  <c r="AH24" i="2"/>
  <c r="AH6" i="2"/>
  <c r="AF19" i="2"/>
  <c r="AB22" i="2"/>
  <c r="AB8" i="2"/>
  <c r="AB32" i="2"/>
  <c r="AF11" i="2"/>
  <c r="AH22" i="2"/>
  <c r="AH8" i="2"/>
  <c r="AF22" i="2"/>
  <c r="AB3" i="2"/>
  <c r="AD18" i="2"/>
  <c r="AD13" i="2"/>
  <c r="AH15" i="2"/>
  <c r="AH17" i="2"/>
  <c r="AD27" i="2"/>
  <c r="AB7" i="2"/>
  <c r="AB25" i="2"/>
  <c r="AB10" i="2"/>
  <c r="AD32" i="2"/>
  <c r="AD15" i="2"/>
  <c r="AH29" i="2"/>
  <c r="AE12" i="2"/>
  <c r="AD2" i="2"/>
  <c r="AH14" i="2"/>
  <c r="AD31" i="2"/>
  <c r="AF26" i="2"/>
  <c r="AF6" i="2"/>
  <c r="AD23" i="2"/>
  <c r="AH5" i="2"/>
  <c r="AB16" i="2"/>
  <c r="AD3" i="2"/>
  <c r="AB19" i="2"/>
  <c r="AH2" i="2"/>
  <c r="AF27" i="2"/>
  <c r="AD9" i="2"/>
  <c r="AD30" i="2"/>
  <c r="AD29" i="2"/>
  <c r="AH31" i="2"/>
  <c r="AE11" i="2"/>
  <c r="AD24" i="2"/>
  <c r="AH21" i="2"/>
  <c r="AD17" i="2"/>
  <c r="AB28" i="2"/>
  <c r="AB18" i="2"/>
  <c r="AD22" i="2"/>
  <c r="AD12" i="2"/>
  <c r="AH25" i="2"/>
  <c r="AH23" i="2"/>
  <c r="AD11" i="2"/>
  <c r="AD25" i="2"/>
  <c r="AE32" i="2"/>
  <c r="AB29" i="2"/>
  <c r="AF13" i="2"/>
  <c r="AH26" i="2"/>
  <c r="AH10" i="2"/>
  <c r="AF32" i="2"/>
  <c r="AB30" i="2"/>
  <c r="AH13" i="2"/>
  <c r="AD10" i="2"/>
  <c r="AD6" i="2"/>
  <c r="AF29" i="2"/>
  <c r="AH33" i="2"/>
  <c r="AD26" i="2"/>
  <c r="AD21" i="2"/>
  <c r="AB23" i="2"/>
  <c r="AH27" i="2"/>
  <c r="AH7" i="2"/>
  <c r="AB9" i="2"/>
  <c r="AH18" i="2"/>
  <c r="AD8" i="2"/>
  <c r="AF18" i="2"/>
  <c r="AH28" i="2"/>
  <c r="AB2" i="2"/>
  <c r="AB15" i="2"/>
  <c r="AB31" i="2"/>
  <c r="AB14" i="2"/>
  <c r="AF15" i="2"/>
  <c r="AH32" i="2"/>
  <c r="AH4" i="2"/>
  <c r="AB33" i="2"/>
  <c r="AB20" i="2"/>
  <c r="AB4" i="2"/>
  <c r="AF33" i="2"/>
  <c r="AF24" i="2"/>
  <c r="AH12" i="2"/>
  <c r="AB6" i="2"/>
  <c r="AD16" i="2"/>
  <c r="AF31" i="2"/>
  <c r="AF7" i="2"/>
  <c r="AF23" i="2"/>
  <c r="AB21" i="2"/>
  <c r="AB27" i="2"/>
  <c r="AF16" i="2"/>
  <c r="AD19" i="2"/>
  <c r="AF21" i="2"/>
  <c r="AD33" i="2"/>
  <c r="AF3" i="2"/>
  <c r="AF20" i="2"/>
  <c r="AF17" i="2"/>
  <c r="AB5" i="2"/>
  <c r="AB12" i="2"/>
  <c r="AB13" i="2"/>
  <c r="AB26" i="2"/>
  <c r="AD5" i="2"/>
  <c r="AF10" i="2"/>
  <c r="AF12" i="2"/>
  <c r="AF14" i="2"/>
  <c r="AD20" i="2"/>
  <c r="AG2" i="2"/>
  <c r="AF28" i="2"/>
  <c r="AB11" i="2"/>
  <c r="AB24" i="2"/>
  <c r="AB17" i="2"/>
  <c r="AI15" i="2"/>
  <c r="AF2" i="2"/>
  <c r="AF8" i="2"/>
  <c r="AF9" i="2"/>
  <c r="AH20" i="2"/>
  <c r="AF4" i="2"/>
  <c r="AD4" i="2"/>
  <c r="Z6" i="2"/>
  <c r="R17" i="2"/>
  <c r="AG17" i="2" s="1"/>
  <c r="BM13" i="2"/>
  <c r="J7" i="2"/>
  <c r="BF7" i="2" s="1"/>
  <c r="G7" i="2"/>
  <c r="J24" i="2"/>
  <c r="BF24" i="2" s="1"/>
  <c r="G24" i="2"/>
  <c r="J28" i="2"/>
  <c r="BF28" i="2" s="1"/>
  <c r="BM30" i="2"/>
  <c r="J30" i="2"/>
  <c r="E30" i="2" s="1"/>
  <c r="BK23" i="2"/>
  <c r="X30" i="2"/>
  <c r="BM23" i="2"/>
  <c r="BM11" i="2"/>
  <c r="J12" i="2"/>
  <c r="BF12" i="2" s="1"/>
  <c r="X12" i="2"/>
  <c r="X24" i="2"/>
  <c r="X6" i="2"/>
  <c r="BK11" i="2"/>
  <c r="J15" i="2"/>
  <c r="E15" i="2" s="1"/>
  <c r="BK6" i="2"/>
  <c r="BM6" i="2"/>
  <c r="X10" i="2"/>
  <c r="BK27" i="2"/>
  <c r="AA7" i="2"/>
  <c r="Z7" i="2"/>
  <c r="X31" i="2"/>
  <c r="X33" i="2"/>
  <c r="S9" i="2"/>
  <c r="AA27" i="2"/>
  <c r="BM9" i="2"/>
  <c r="BL13" i="2"/>
  <c r="Z21" i="2"/>
  <c r="AG21" i="2" s="1"/>
  <c r="AA21" i="2"/>
  <c r="AA8" i="2"/>
  <c r="BM14" i="2"/>
  <c r="X14" i="2"/>
  <c r="BL20" i="2"/>
  <c r="X17" i="2"/>
  <c r="BK20" i="2"/>
  <c r="BM17" i="2"/>
  <c r="BM33" i="2"/>
  <c r="BM27" i="2"/>
  <c r="X7" i="2"/>
  <c r="X4" i="2"/>
  <c r="S25" i="2"/>
  <c r="X26" i="2"/>
  <c r="BM32" i="2"/>
  <c r="BM25" i="2"/>
  <c r="BM20" i="2"/>
  <c r="X22" i="2"/>
  <c r="BM3" i="2"/>
  <c r="BM22" i="2"/>
  <c r="BM7" i="2"/>
  <c r="X25" i="2"/>
  <c r="J11" i="2"/>
  <c r="E11" i="2" s="1"/>
  <c r="X13" i="2"/>
  <c r="X27" i="2"/>
  <c r="BK4" i="2"/>
  <c r="BM4" i="2"/>
  <c r="BL6" i="2"/>
  <c r="BK31" i="2"/>
  <c r="BK32" i="2"/>
  <c r="BL32" i="2"/>
  <c r="BK14" i="2"/>
  <c r="BK3" i="2"/>
  <c r="BK33" i="2"/>
  <c r="X5" i="2"/>
  <c r="BM31" i="2"/>
  <c r="BK7" i="2"/>
  <c r="X32" i="2"/>
  <c r="X23" i="2"/>
  <c r="BL25" i="2"/>
  <c r="BM26" i="2"/>
  <c r="BM21" i="2"/>
  <c r="BM12" i="2"/>
  <c r="BK12" i="2"/>
  <c r="BK15" i="2"/>
  <c r="X3" i="2"/>
  <c r="BM28" i="2"/>
  <c r="X28" i="2"/>
  <c r="BM24" i="2"/>
  <c r="BM18" i="2"/>
  <c r="J21" i="2"/>
  <c r="E21" i="2" s="1"/>
  <c r="X19" i="2"/>
  <c r="BK25" i="2"/>
  <c r="Q25" i="2"/>
  <c r="S17" i="2"/>
  <c r="Y6" i="2"/>
  <c r="Q17" i="2"/>
  <c r="AE17" i="2" s="1"/>
  <c r="Y20" i="2"/>
  <c r="AE20" i="2" s="1"/>
  <c r="R22" i="2"/>
  <c r="Y7" i="2"/>
  <c r="Q22" i="2"/>
  <c r="Y8" i="2"/>
  <c r="S30" i="2"/>
  <c r="AI30" i="2" s="1"/>
  <c r="Q30" i="2"/>
  <c r="AE30" i="2" s="1"/>
  <c r="AA19" i="2"/>
  <c r="Y19" i="2"/>
  <c r="Z19" i="2"/>
  <c r="R26" i="2"/>
  <c r="Y21" i="2"/>
  <c r="Q26" i="2"/>
  <c r="AE26" i="2" s="1"/>
  <c r="AA20" i="2"/>
  <c r="Q19" i="2"/>
  <c r="Y14" i="2"/>
  <c r="S19" i="2"/>
  <c r="Z33" i="2"/>
  <c r="Q16" i="2"/>
  <c r="AE16" i="2" s="1"/>
  <c r="AA10" i="2"/>
  <c r="Y10" i="2"/>
  <c r="Z10" i="2"/>
  <c r="AG10" i="2" s="1"/>
  <c r="BK13" i="2"/>
  <c r="P26" i="2"/>
  <c r="BK22" i="2"/>
  <c r="Z27" i="2"/>
  <c r="Q9" i="2"/>
  <c r="R9" i="2"/>
  <c r="Y27" i="2"/>
  <c r="BK18" i="2"/>
  <c r="X29" i="2"/>
  <c r="Y33" i="2"/>
  <c r="BM29" i="2"/>
  <c r="S22" i="2"/>
  <c r="J20" i="2"/>
  <c r="X20" i="2"/>
  <c r="J2" i="2"/>
  <c r="E2" i="2" s="1"/>
  <c r="X8" i="2"/>
  <c r="BM8" i="2"/>
  <c r="X2" i="2"/>
  <c r="P20" i="2"/>
  <c r="BL30" i="2"/>
  <c r="BM2" i="2"/>
  <c r="P24" i="2"/>
  <c r="X21" i="2"/>
  <c r="P4" i="2"/>
  <c r="X11" i="2"/>
  <c r="P14" i="2"/>
  <c r="P22" i="2"/>
  <c r="P31" i="2"/>
  <c r="X15" i="2"/>
  <c r="P10" i="2"/>
  <c r="P18" i="2"/>
  <c r="X18" i="2"/>
  <c r="P29" i="2"/>
  <c r="P33" i="2"/>
  <c r="BK21" i="2"/>
  <c r="BK30" i="2"/>
  <c r="BK8" i="2"/>
  <c r="BK26" i="2"/>
  <c r="BK2" i="2"/>
  <c r="BK19" i="2"/>
  <c r="BM15" i="2"/>
  <c r="BL24" i="2"/>
  <c r="BK10" i="2"/>
  <c r="BK28" i="2"/>
  <c r="BK17" i="2"/>
  <c r="BL3" i="2"/>
  <c r="BL23" i="2"/>
  <c r="BK24" i="2"/>
  <c r="BL5" i="2"/>
  <c r="BK5" i="2"/>
  <c r="BK29" i="2"/>
  <c r="BL27" i="2"/>
  <c r="BL17" i="2"/>
  <c r="BL9" i="2"/>
  <c r="BK9" i="2"/>
  <c r="BM5" i="2"/>
  <c r="Z14" i="2"/>
  <c r="AG14" i="2" s="1"/>
  <c r="AA14" i="2"/>
  <c r="R19" i="2"/>
  <c r="X9" i="2"/>
  <c r="R30" i="2"/>
  <c r="AG30" i="2" s="1"/>
  <c r="P8" i="2"/>
  <c r="BM10" i="2"/>
  <c r="J31" i="2"/>
  <c r="E31" i="2" s="1"/>
  <c r="AA6" i="2"/>
  <c r="BL26" i="2"/>
  <c r="J6" i="2"/>
  <c r="E6" i="2" s="1"/>
  <c r="P17" i="2"/>
  <c r="BM19" i="2"/>
  <c r="BL12" i="2"/>
  <c r="P12" i="2"/>
  <c r="J29" i="2"/>
  <c r="E29" i="2" s="1"/>
  <c r="BL29" i="2"/>
  <c r="BL4" i="2"/>
  <c r="J5" i="2"/>
  <c r="E5" i="2" s="1"/>
  <c r="P5" i="2"/>
  <c r="BL28" i="2"/>
  <c r="P28" i="2"/>
  <c r="J17" i="2"/>
  <c r="E17" i="2" s="1"/>
  <c r="J13" i="2"/>
  <c r="E13" i="2" s="1"/>
  <c r="J22" i="2"/>
  <c r="E22" i="2" s="1"/>
  <c r="BL11" i="2"/>
  <c r="J27" i="2"/>
  <c r="E27" i="2" s="1"/>
  <c r="P27" i="2"/>
  <c r="P30" i="2"/>
  <c r="BL18" i="2"/>
  <c r="BL22" i="2"/>
  <c r="J25" i="2"/>
  <c r="E25" i="2" s="1"/>
  <c r="J10" i="2"/>
  <c r="E10" i="2" s="1"/>
  <c r="J4" i="2"/>
  <c r="E4" i="2" s="1"/>
  <c r="P13" i="2"/>
  <c r="P11" i="2"/>
  <c r="BL31" i="2"/>
  <c r="J19" i="2"/>
  <c r="BL8" i="2"/>
  <c r="J14" i="2"/>
  <c r="E14" i="2" s="1"/>
  <c r="P25" i="2"/>
  <c r="BL7" i="2"/>
  <c r="P21" i="2"/>
  <c r="J9" i="2"/>
  <c r="E9" i="2" s="1"/>
  <c r="J8" i="2"/>
  <c r="E8" i="2" s="1"/>
  <c r="J18" i="2"/>
  <c r="E18" i="2" s="1"/>
  <c r="P9" i="2"/>
  <c r="J33" i="2"/>
  <c r="E33" i="2" s="1"/>
  <c r="J32" i="2"/>
  <c r="E32" i="2" s="1"/>
  <c r="J3" i="2"/>
  <c r="E3" i="2" s="1"/>
  <c r="BL21" i="2"/>
  <c r="P6" i="2"/>
  <c r="BL33" i="2"/>
  <c r="P7" i="2"/>
  <c r="J26" i="2"/>
  <c r="E26" i="2" s="1"/>
  <c r="P23" i="2"/>
  <c r="P3" i="2"/>
  <c r="P2" i="2"/>
  <c r="P15" i="2"/>
  <c r="BL15" i="2"/>
  <c r="J23" i="2"/>
  <c r="E23" i="2" s="1"/>
  <c r="BL10" i="2"/>
  <c r="BL2" i="2"/>
  <c r="P19" i="2"/>
  <c r="BL14" i="2"/>
  <c r="BL19" i="2"/>
  <c r="P32" i="2"/>
  <c r="BC7" i="2"/>
  <c r="BC10" i="2"/>
  <c r="BC8" i="2"/>
  <c r="BC20" i="2"/>
  <c r="BC29" i="2"/>
  <c r="BC21" i="2"/>
  <c r="BC9" i="2"/>
  <c r="BC22" i="2"/>
  <c r="BC13" i="2"/>
  <c r="BC28" i="2"/>
  <c r="BC26" i="2"/>
  <c r="BC25" i="2"/>
  <c r="BC5" i="2"/>
  <c r="BC17" i="2"/>
  <c r="BC12" i="2"/>
  <c r="BC15" i="2"/>
  <c r="BC31" i="2"/>
  <c r="BC23" i="2"/>
  <c r="BC3" i="2"/>
  <c r="BC30" i="2"/>
  <c r="BC6" i="2"/>
  <c r="BC33" i="2"/>
  <c r="BC11" i="2"/>
  <c r="BC2" i="2"/>
  <c r="BC24" i="2"/>
  <c r="BC18" i="2"/>
  <c r="BC27" i="2"/>
  <c r="BC14" i="2"/>
  <c r="BC19" i="2"/>
  <c r="BC32" i="2"/>
  <c r="BC4" i="2"/>
  <c r="S16" i="2"/>
  <c r="AI16" i="2" s="1"/>
  <c r="R16" i="2"/>
  <c r="AG16"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3" i="2"/>
  <c r="BG3" i="2"/>
  <c r="BH28" i="2"/>
  <c r="BG8" i="2"/>
  <c r="BG21" i="2"/>
  <c r="BH3" i="2"/>
  <c r="BH14" i="2"/>
  <c r="BH8" i="2"/>
  <c r="BG25" i="2"/>
  <c r="BG22" i="2"/>
  <c r="BH27" i="2"/>
  <c r="BG33" i="2"/>
  <c r="BH10" i="2"/>
  <c r="BH18" i="2"/>
  <c r="BG23" i="2"/>
  <c r="BH6" i="2"/>
  <c r="BH33" i="2"/>
  <c r="BH24" i="2"/>
  <c r="BG9" i="2"/>
  <c r="BH25" i="2"/>
  <c r="BH4" i="2"/>
  <c r="BH5" i="2"/>
  <c r="BG27" i="2"/>
  <c r="BH20" i="2"/>
  <c r="BG18" i="2"/>
  <c r="BG29" i="2"/>
  <c r="BG14" i="2"/>
  <c r="BH22" i="2"/>
  <c r="BH7" i="2"/>
  <c r="BH31" i="2"/>
  <c r="BH13" i="2"/>
  <c r="BH21" i="2"/>
  <c r="BG6" i="2"/>
  <c r="BG31" i="2"/>
  <c r="BH9" i="2"/>
  <c r="BG10" i="2"/>
  <c r="BH19" i="2"/>
  <c r="BG19" i="2"/>
  <c r="BG7" i="2"/>
  <c r="BH23" i="2"/>
  <c r="BG24" i="2"/>
  <c r="BG5" i="2"/>
  <c r="BH29" i="2"/>
  <c r="BH26" i="2"/>
  <c r="BH17" i="2"/>
  <c r="BG2" i="2"/>
  <c r="BG20" i="2"/>
  <c r="BH30" i="2"/>
  <c r="BG4" i="2"/>
  <c r="BH11" i="2"/>
  <c r="BH16" i="2"/>
  <c r="BH15" i="2"/>
  <c r="BH12" i="2"/>
  <c r="BG28" i="2"/>
  <c r="BG13" i="2"/>
  <c r="BH32"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E5" i="2"/>
  <c r="AG20" i="2"/>
  <c r="AK11" i="2"/>
  <c r="AE31" i="2"/>
  <c r="AJ3" i="2"/>
  <c r="AE24" i="2"/>
  <c r="AG31" i="2"/>
  <c r="AE29" i="2"/>
  <c r="AK12" i="2"/>
  <c r="AG5" i="2"/>
  <c r="AE21" i="2"/>
  <c r="AJ12" i="2"/>
  <c r="AI14" i="2"/>
  <c r="AI21" i="2"/>
  <c r="AK32" i="2"/>
  <c r="AE3" i="2"/>
  <c r="AJ20" i="2"/>
  <c r="AK33" i="2"/>
  <c r="AJ24" i="2"/>
  <c r="AI24" i="2"/>
  <c r="AJ32" i="2"/>
  <c r="AG3" i="2"/>
  <c r="AG7" i="2"/>
  <c r="AE33" i="2"/>
  <c r="AJ31" i="2"/>
  <c r="AJ5" i="2"/>
  <c r="AK5" i="2"/>
  <c r="AK31" i="2"/>
  <c r="AI13" i="2"/>
  <c r="BP47" i="5"/>
  <c r="BQ47" i="5" s="1"/>
  <c r="BP13" i="5"/>
  <c r="BQ13" i="5" s="1"/>
  <c r="AJ13" i="2"/>
  <c r="BP45" i="5"/>
  <c r="BQ45" i="5" s="1"/>
  <c r="BP53" i="5"/>
  <c r="BQ53" i="5" s="1"/>
  <c r="AE27" i="2"/>
  <c r="AE9" i="2"/>
  <c r="AI4" i="2"/>
  <c r="AI27" i="2"/>
  <c r="AR12" i="2"/>
  <c r="AR32" i="2"/>
  <c r="AR11" i="2"/>
  <c r="AR15" i="2"/>
  <c r="AR30" i="2"/>
  <c r="AR16" i="2"/>
  <c r="AG27" i="2"/>
  <c r="AE18" i="2"/>
  <c r="AK28" i="2"/>
  <c r="BP61" i="5"/>
  <c r="BQ61" i="5" s="1"/>
  <c r="BP7" i="5"/>
  <c r="BQ7" i="5" s="1"/>
  <c r="BP19" i="5"/>
  <c r="BQ19" i="5" s="1"/>
  <c r="BP35" i="5"/>
  <c r="BQ35" i="5" s="1"/>
  <c r="BP33" i="5"/>
  <c r="BQ33" i="5" s="1"/>
  <c r="BP29" i="5"/>
  <c r="BQ29" i="5" s="1"/>
  <c r="AJ15" i="2"/>
  <c r="BP15" i="5"/>
  <c r="BQ15" i="5" s="1"/>
  <c r="BP59" i="5"/>
  <c r="BQ59" i="5" s="1"/>
  <c r="AK13" i="2"/>
  <c r="BP57" i="5"/>
  <c r="BQ57" i="5" s="1"/>
  <c r="AG9" i="2"/>
  <c r="AE7" i="2"/>
  <c r="AI2" i="2"/>
  <c r="BP21" i="5"/>
  <c r="BQ21" i="5" s="1"/>
  <c r="E19" i="2"/>
  <c r="BZ2" i="2"/>
  <c r="CA5" i="2" s="1"/>
  <c r="AJ2" i="2"/>
  <c r="AG13" i="2"/>
  <c r="AC10" i="2"/>
  <c r="AI22" i="2"/>
  <c r="AG24" i="2"/>
  <c r="AK24" i="2"/>
  <c r="AG8" i="2"/>
  <c r="AK4" i="2"/>
  <c r="AI10" i="2"/>
  <c r="CB5" i="2"/>
  <c r="CB6" i="2"/>
  <c r="AE14" i="2"/>
  <c r="AE22" i="2"/>
  <c r="BZ3" i="2"/>
  <c r="CB3" i="2" s="1"/>
  <c r="AK15" i="2"/>
  <c r="AI29" i="2"/>
  <c r="AE6" i="2"/>
  <c r="AI23" i="2"/>
  <c r="AE10" i="2"/>
  <c r="AJ18" i="2"/>
  <c r="AJ29" i="2"/>
  <c r="AG29" i="2"/>
  <c r="AK29" i="2"/>
  <c r="AJ23" i="2"/>
  <c r="AG22" i="2"/>
  <c r="AK23" i="2"/>
  <c r="AI18" i="2"/>
  <c r="BP27" i="5"/>
  <c r="BQ27" i="5" s="1"/>
  <c r="BP3" i="5"/>
  <c r="BQ3" i="5" s="1"/>
  <c r="BP11" i="5"/>
  <c r="BQ11" i="5" s="1"/>
  <c r="BP25" i="5"/>
  <c r="BQ25" i="5" s="1"/>
  <c r="AC29" i="2"/>
  <c r="AE25" i="2"/>
  <c r="AE8" i="2"/>
  <c r="AJ4" i="2"/>
  <c r="AJ28" i="2"/>
  <c r="AG28" i="2"/>
  <c r="AR28" i="2" s="1"/>
  <c r="BT8" i="2"/>
  <c r="BT7" i="2"/>
  <c r="AE23" i="2"/>
  <c r="AI7" i="2"/>
  <c r="AI9"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8" i="2"/>
  <c r="BP43" i="5"/>
  <c r="BQ43" i="5" s="1"/>
  <c r="BP49" i="5"/>
  <c r="BQ49" i="5" s="1"/>
  <c r="AG4" i="2"/>
  <c r="BP39" i="5"/>
  <c r="BQ39" i="5" s="1"/>
  <c r="AK18" i="2"/>
  <c r="E20" i="2"/>
  <c r="BF5" i="2"/>
  <c r="BF20" i="2"/>
  <c r="BF17" i="2"/>
  <c r="BF31" i="2"/>
  <c r="BF8" i="2"/>
  <c r="BF30" i="2"/>
  <c r="BF18" i="2"/>
  <c r="BF9" i="2"/>
  <c r="BF10" i="2"/>
  <c r="BF33" i="2"/>
  <c r="BF14" i="2"/>
  <c r="BF13" i="2"/>
  <c r="BF19" i="2"/>
  <c r="BF4" i="2"/>
  <c r="BF25" i="2"/>
  <c r="BF15" i="2"/>
  <c r="BF26" i="2"/>
  <c r="BF6" i="2"/>
  <c r="BF3" i="2"/>
  <c r="BF22" i="2"/>
  <c r="BF32" i="2"/>
  <c r="BF2" i="2"/>
  <c r="BF29" i="2"/>
  <c r="BF23" i="2"/>
  <c r="BF21" i="2"/>
  <c r="BF27" i="2"/>
  <c r="BF11" i="2"/>
  <c r="K7" i="2"/>
  <c r="E7" i="2"/>
  <c r="BD12" i="2"/>
  <c r="E12" i="2"/>
  <c r="K28" i="2"/>
  <c r="E28" i="2"/>
  <c r="K24" i="2"/>
  <c r="E24" i="2"/>
  <c r="BE24" i="2"/>
  <c r="AC28" i="2"/>
  <c r="BD7" i="2"/>
  <c r="BE7" i="2"/>
  <c r="AC19" i="2"/>
  <c r="AC23" i="2"/>
  <c r="AE19" i="2"/>
  <c r="AC32" i="2"/>
  <c r="AC27" i="2"/>
  <c r="AC3" i="2"/>
  <c r="AJ6" i="2"/>
  <c r="AC24" i="2"/>
  <c r="AC20" i="2"/>
  <c r="AC14" i="2"/>
  <c r="AG19" i="2"/>
  <c r="AC31" i="2"/>
  <c r="AC12" i="2"/>
  <c r="AC21" i="2"/>
  <c r="AC5" i="2"/>
  <c r="AC4" i="2"/>
  <c r="AC7" i="2"/>
  <c r="AC11" i="2"/>
  <c r="AC15" i="2"/>
  <c r="AC9" i="2"/>
  <c r="AC13" i="2"/>
  <c r="AC17" i="2"/>
  <c r="AC33" i="2"/>
  <c r="AC22" i="2"/>
  <c r="AC25" i="2"/>
  <c r="AC30" i="2"/>
  <c r="AC6" i="2"/>
  <c r="AC26" i="2"/>
  <c r="AI19" i="2"/>
  <c r="AK26" i="2"/>
  <c r="AG26" i="2"/>
  <c r="AR26" i="2" s="1"/>
  <c r="AI20" i="2"/>
  <c r="AJ17" i="2"/>
  <c r="AI17" i="2"/>
  <c r="AR17" i="2" s="1"/>
  <c r="AC18" i="2"/>
  <c r="AJ25" i="2"/>
  <c r="AI25" i="2"/>
  <c r="AI8" i="2"/>
  <c r="AC8" i="2"/>
  <c r="AI6" i="2"/>
  <c r="AC2" i="2"/>
  <c r="AG33" i="2"/>
  <c r="BD24" i="2"/>
  <c r="BN30" i="2"/>
  <c r="BN13" i="2"/>
  <c r="BE28" i="2"/>
  <c r="BD28" i="2"/>
  <c r="BD22" i="2"/>
  <c r="K22" i="2"/>
  <c r="BD5" i="2"/>
  <c r="K5" i="2"/>
  <c r="BE18" i="2"/>
  <c r="K18" i="2"/>
  <c r="BE14" i="2"/>
  <c r="K14" i="2"/>
  <c r="BE13" i="2"/>
  <c r="K13" i="2"/>
  <c r="BD2" i="2"/>
  <c r="K2" i="2"/>
  <c r="BD33" i="2"/>
  <c r="K33" i="2"/>
  <c r="BD31" i="2"/>
  <c r="K31" i="2"/>
  <c r="BD30" i="2"/>
  <c r="K30" i="2"/>
  <c r="BE30" i="2"/>
  <c r="BD23" i="2"/>
  <c r="K23" i="2"/>
  <c r="BE3" i="2"/>
  <c r="K3" i="2"/>
  <c r="BD9" i="2"/>
  <c r="K9" i="2"/>
  <c r="BE10" i="2"/>
  <c r="K10" i="2"/>
  <c r="BD27" i="2"/>
  <c r="K27" i="2"/>
  <c r="BE29" i="2"/>
  <c r="K29" i="2"/>
  <c r="BE20" i="2"/>
  <c r="K20" i="2"/>
  <c r="BE11" i="2"/>
  <c r="K11" i="2"/>
  <c r="BE12" i="2"/>
  <c r="K12" i="2"/>
  <c r="BE8" i="2"/>
  <c r="K8" i="2"/>
  <c r="BD4" i="2"/>
  <c r="K4" i="2"/>
  <c r="BE17" i="2"/>
  <c r="K17" i="2"/>
  <c r="BE6" i="2"/>
  <c r="K6" i="2"/>
  <c r="BE26" i="2"/>
  <c r="K26" i="2"/>
  <c r="BD32" i="2"/>
  <c r="K32" i="2"/>
  <c r="BE19" i="2"/>
  <c r="K19" i="2"/>
  <c r="BE25" i="2"/>
  <c r="K25" i="2"/>
  <c r="BD21" i="2"/>
  <c r="K21" i="2"/>
  <c r="BE15" i="2"/>
  <c r="K15" i="2"/>
  <c r="BD15" i="2"/>
  <c r="BN23" i="2"/>
  <c r="BN11" i="2"/>
  <c r="BN6" i="2"/>
  <c r="BD11" i="2"/>
  <c r="BN17" i="2"/>
  <c r="AK9" i="2"/>
  <c r="BN32" i="2"/>
  <c r="BN33" i="2"/>
  <c r="BN9" i="2"/>
  <c r="AK21" i="2"/>
  <c r="AJ21" i="2"/>
  <c r="BN3" i="2"/>
  <c r="AK8" i="2"/>
  <c r="BN14" i="2"/>
  <c r="BE21" i="2"/>
  <c r="AK7" i="2"/>
  <c r="BN18" i="2"/>
  <c r="AJ27" i="2"/>
  <c r="AJ7" i="2"/>
  <c r="BN22" i="2"/>
  <c r="AK17" i="2"/>
  <c r="BN7" i="2"/>
  <c r="BN27" i="2"/>
  <c r="BN20" i="2"/>
  <c r="AK25" i="2"/>
  <c r="BN25" i="2"/>
  <c r="BN4" i="2"/>
  <c r="BN28" i="2"/>
  <c r="BN12" i="2"/>
  <c r="BN31" i="2"/>
  <c r="BN21" i="2"/>
  <c r="BN24" i="2"/>
  <c r="BN26" i="2"/>
  <c r="BD20" i="2"/>
  <c r="BN29" i="2"/>
  <c r="AJ22" i="2"/>
  <c r="AK20" i="2"/>
  <c r="AJ19" i="2"/>
  <c r="AK10" i="2"/>
  <c r="AJ10" i="2"/>
  <c r="AJ30" i="2"/>
  <c r="BN8" i="2"/>
  <c r="AK22" i="2"/>
  <c r="BN2" i="2"/>
  <c r="AK27" i="2"/>
  <c r="AJ33" i="2"/>
  <c r="AJ9" i="2"/>
  <c r="AJ26" i="2"/>
  <c r="AK14" i="2"/>
  <c r="AK16" i="2"/>
  <c r="AK6" i="2"/>
  <c r="AK30" i="2"/>
  <c r="AK19" i="2"/>
  <c r="BE31" i="2"/>
  <c r="BE2" i="2"/>
  <c r="BN15" i="2"/>
  <c r="BE4" i="2"/>
  <c r="AJ14" i="2"/>
  <c r="BN5" i="2"/>
  <c r="BN10" i="2"/>
  <c r="BD6" i="2"/>
  <c r="BD29" i="2"/>
  <c r="BD19" i="2"/>
  <c r="BD10" i="2"/>
  <c r="BE5" i="2"/>
  <c r="BE22" i="2"/>
  <c r="BN19" i="2"/>
  <c r="BD17" i="2"/>
  <c r="AJ16" i="2"/>
  <c r="BD13" i="2"/>
  <c r="BE27" i="2"/>
  <c r="BE33" i="2"/>
  <c r="BD25" i="2"/>
  <c r="BD3" i="2"/>
  <c r="BD14" i="2"/>
  <c r="BE23" i="2"/>
  <c r="BE32" i="2"/>
  <c r="BE9" i="2"/>
  <c r="BD8" i="2"/>
  <c r="BD18" i="2"/>
  <c r="BD26"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16" i="2"/>
  <c r="BT5" i="2" s="1"/>
  <c r="AV16" i="2"/>
  <c r="AZ16" i="2"/>
  <c r="P16" i="2"/>
  <c r="J16" i="2"/>
  <c r="BT2" i="2" s="1"/>
  <c r="BB16" i="2"/>
  <c r="X16" i="2"/>
  <c r="BL16" i="2"/>
  <c r="BO16" i="2" s="1"/>
  <c r="BK16" i="2"/>
  <c r="BM16" i="2"/>
  <c r="AQ7" i="2" l="1"/>
  <c r="AQ18" i="2"/>
  <c r="AQ19" i="2"/>
  <c r="AQ6" i="2"/>
  <c r="AP33" i="2"/>
  <c r="AP3" i="2"/>
  <c r="AP9" i="2"/>
  <c r="AP12" i="2"/>
  <c r="AM8" i="2"/>
  <c r="AQ8" i="2" s="1"/>
  <c r="AM23" i="2"/>
  <c r="AQ23" i="2" s="1"/>
  <c r="AL5" i="2"/>
  <c r="AP5" i="2" s="1"/>
  <c r="AL33" i="2"/>
  <c r="AM13" i="2"/>
  <c r="AQ13" i="2" s="1"/>
  <c r="AL31" i="2"/>
  <c r="AP31" i="2" s="1"/>
  <c r="AM12" i="2"/>
  <c r="AQ12" i="2" s="1"/>
  <c r="AM22" i="2"/>
  <c r="AQ22" i="2" s="1"/>
  <c r="AL21" i="2"/>
  <c r="AP21" i="2" s="1"/>
  <c r="AL25" i="2"/>
  <c r="AP25" i="2" s="1"/>
  <c r="AL23" i="2"/>
  <c r="AP23" i="2" s="1"/>
  <c r="AM4" i="2"/>
  <c r="AQ4" i="2" s="1"/>
  <c r="AL6" i="2"/>
  <c r="AP6" i="2" s="1"/>
  <c r="AM5" i="2"/>
  <c r="AQ5" i="2" s="1"/>
  <c r="AM27" i="2"/>
  <c r="AQ27" i="2" s="1"/>
  <c r="AM21" i="2"/>
  <c r="AQ21" i="2" s="1"/>
  <c r="AL8" i="2"/>
  <c r="AP8" i="2" s="1"/>
  <c r="AM29" i="2"/>
  <c r="AQ29" i="2" s="1"/>
  <c r="AM2" i="2"/>
  <c r="AQ2" i="2" s="1"/>
  <c r="AL14" i="2"/>
  <c r="AP14" i="2" s="1"/>
  <c r="AL30" i="2"/>
  <c r="AP30" i="2" s="1"/>
  <c r="AM25" i="2"/>
  <c r="AQ25" i="2" s="1"/>
  <c r="AM24" i="2"/>
  <c r="AQ24" i="2" s="1"/>
  <c r="AL15" i="2"/>
  <c r="AP15" i="2" s="1"/>
  <c r="AL29" i="2"/>
  <c r="AP29" i="2" s="1"/>
  <c r="AL32" i="2"/>
  <c r="AP32" i="2" s="1"/>
  <c r="AL3" i="2"/>
  <c r="AL28" i="2"/>
  <c r="AP28" i="2" s="1"/>
  <c r="AL18" i="2"/>
  <c r="AP18" i="2" s="1"/>
  <c r="AL17" i="2"/>
  <c r="AP17" i="2" s="1"/>
  <c r="AL4" i="2"/>
  <c r="AP4" i="2" s="1"/>
  <c r="AL24" i="2"/>
  <c r="AP24" i="2" s="1"/>
  <c r="AM11" i="2"/>
  <c r="AQ11" i="2" s="1"/>
  <c r="AM19" i="2"/>
  <c r="AM20" i="2"/>
  <c r="AQ20" i="2" s="1"/>
  <c r="AM17" i="2"/>
  <c r="AQ17" i="2" s="1"/>
  <c r="AM26" i="2"/>
  <c r="AQ26" i="2" s="1"/>
  <c r="AM33" i="2"/>
  <c r="AQ33" i="2" s="1"/>
  <c r="AL19" i="2"/>
  <c r="AP19" i="2" s="1"/>
  <c r="AL22" i="2"/>
  <c r="AP22" i="2" s="1"/>
  <c r="AL20" i="2"/>
  <c r="AP20" i="2" s="1"/>
  <c r="AM6" i="2"/>
  <c r="AL13" i="2"/>
  <c r="AP13" i="2" s="1"/>
  <c r="AL11" i="2"/>
  <c r="AP11" i="2" s="1"/>
  <c r="AM15" i="2"/>
  <c r="AQ15" i="2" s="1"/>
  <c r="AM28" i="2"/>
  <c r="AQ28" i="2" s="1"/>
  <c r="AM32" i="2"/>
  <c r="AQ32" i="2" s="1"/>
  <c r="AL10" i="2"/>
  <c r="AP10" i="2" s="1"/>
  <c r="AM10" i="2"/>
  <c r="AQ10" i="2" s="1"/>
  <c r="AM9" i="2"/>
  <c r="AQ9" i="2" s="1"/>
  <c r="AM30" i="2"/>
  <c r="AQ30" i="2" s="1"/>
  <c r="AL2" i="2"/>
  <c r="AP2" i="2" s="1"/>
  <c r="AL7" i="2"/>
  <c r="AP7" i="2" s="1"/>
  <c r="AL27" i="2"/>
  <c r="AP27" i="2" s="1"/>
  <c r="AM14" i="2"/>
  <c r="AQ14" i="2" s="1"/>
  <c r="AM3" i="2"/>
  <c r="AQ3" i="2" s="1"/>
  <c r="AL26" i="2"/>
  <c r="AP26" i="2" s="1"/>
  <c r="AM7" i="2"/>
  <c r="AL9" i="2"/>
  <c r="AM18" i="2"/>
  <c r="AM31" i="2"/>
  <c r="AQ31" i="2" s="1"/>
  <c r="AL12" i="2"/>
  <c r="AR2" i="2"/>
  <c r="AM16" i="2"/>
  <c r="AR14" i="2"/>
  <c r="AR31" i="2"/>
  <c r="AR5" i="2"/>
  <c r="AR20" i="2"/>
  <c r="AR3" i="2"/>
  <c r="AR24" i="2"/>
  <c r="AR21" i="2"/>
  <c r="AO33" i="2"/>
  <c r="AN24" i="2"/>
  <c r="AR33" i="2"/>
  <c r="AR13" i="2"/>
  <c r="BT13" i="2"/>
  <c r="AR4" i="2"/>
  <c r="AR29" i="2"/>
  <c r="AR27" i="2"/>
  <c r="AR9" i="2"/>
  <c r="AR19" i="2"/>
  <c r="AR7" i="2"/>
  <c r="AR18" i="2"/>
  <c r="AR6" i="2"/>
  <c r="AR23" i="2"/>
  <c r="AR8" i="2"/>
  <c r="AR25" i="2"/>
  <c r="AR10" i="2"/>
  <c r="AR22" i="2"/>
  <c r="BS15" i="2"/>
  <c r="CA6" i="2"/>
  <c r="BZ4" i="2"/>
  <c r="CB4" i="2" s="1"/>
  <c r="BT4" i="2"/>
  <c r="BT11" i="2"/>
  <c r="AN28" i="2"/>
  <c r="BQ67" i="5"/>
  <c r="BP67" i="5"/>
  <c r="AO7" i="2"/>
  <c r="AO24" i="2"/>
  <c r="BF16" i="2"/>
  <c r="AO28" i="2"/>
  <c r="K16" i="2"/>
  <c r="AO16" i="2" s="1"/>
  <c r="E16" i="2"/>
  <c r="AO26" i="2"/>
  <c r="AC16" i="2"/>
  <c r="AN7" i="2"/>
  <c r="AL16" i="2"/>
  <c r="AO10" i="2"/>
  <c r="AO14" i="2"/>
  <c r="AO22" i="2"/>
  <c r="AN13" i="2"/>
  <c r="AO13" i="2"/>
  <c r="AN15" i="2"/>
  <c r="AO15" i="2"/>
  <c r="AN6" i="2"/>
  <c r="AO6" i="2"/>
  <c r="AN20" i="2"/>
  <c r="AO20" i="2"/>
  <c r="AN23" i="2"/>
  <c r="AO23" i="2"/>
  <c r="AN32" i="2"/>
  <c r="AO32" i="2"/>
  <c r="AN12" i="2"/>
  <c r="AO12" i="2"/>
  <c r="AO9" i="2"/>
  <c r="AO30" i="2"/>
  <c r="AN2" i="2"/>
  <c r="AO2" i="2"/>
  <c r="AN18" i="2"/>
  <c r="AO18" i="2"/>
  <c r="AN31" i="2"/>
  <c r="AO31" i="2"/>
  <c r="AN5" i="2"/>
  <c r="AO5" i="2"/>
  <c r="AO19" i="2"/>
  <c r="AN8" i="2"/>
  <c r="AO8" i="2"/>
  <c r="AO21" i="2"/>
  <c r="AN17" i="2"/>
  <c r="AO17" i="2"/>
  <c r="AN29" i="2"/>
  <c r="AO29" i="2"/>
  <c r="AN25" i="2"/>
  <c r="AO25" i="2"/>
  <c r="AN4" i="2"/>
  <c r="AO4" i="2"/>
  <c r="AN11" i="2"/>
  <c r="AO11" i="2"/>
  <c r="AO27" i="2"/>
  <c r="AN3" i="2"/>
  <c r="AO3" i="2"/>
  <c r="AN14" i="2"/>
  <c r="AN22" i="2"/>
  <c r="AN21" i="2"/>
  <c r="AN9" i="2"/>
  <c r="AN30" i="2"/>
  <c r="AN33" i="2"/>
  <c r="AN26" i="2"/>
  <c r="AN27" i="2"/>
  <c r="AN19" i="2"/>
  <c r="AN10" i="2"/>
  <c r="BD16" i="2"/>
  <c r="BE16" i="2"/>
  <c r="BQ67" i="4"/>
  <c r="BP67" i="4"/>
  <c r="BN16" i="2"/>
  <c r="BC16" i="2"/>
  <c r="CA7" i="2" l="1"/>
  <c r="CA8" i="2" s="1"/>
  <c r="AQ16" i="2"/>
  <c r="AP16" i="2"/>
  <c r="CB7" i="2"/>
  <c r="CC4" i="2" s="1"/>
  <c r="AN16" i="2"/>
  <c r="CB8" i="2" l="1"/>
  <c r="CC3" i="2"/>
  <c r="CC6" i="2"/>
  <c r="CC5" i="2"/>
</calcChain>
</file>

<file path=xl/sharedStrings.xml><?xml version="1.0" encoding="utf-8"?>
<sst xmlns="http://schemas.openxmlformats.org/spreadsheetml/2006/main" count="5838" uniqueCount="1802">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</sst>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7">
    <dxf>
      <numFmt numFmtId="0" formatCode="General"/>
    </dxf>
    <dxf>
      <numFmt numFmtId="0" formatCode="General"/>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-5</c:v>
                </c:pt>
                <c:pt idx="303">
                  <c:v>-2</c:v>
                </c:pt>
                <c:pt idx="304">
                  <c:v>-4</c:v>
                </c:pt>
                <c:pt idx="305">
                  <c:v>-4</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-3</c:v>
                </c:pt>
                <c:pt idx="302">
                  <c:v>-1</c:v>
                </c:pt>
                <c:pt idx="303">
                  <c:v>-5</c:v>
                </c:pt>
                <c:pt idx="304">
                  <c:v>-2</c:v>
                </c:pt>
                <c:pt idx="305">
                  <c:v>-3</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-17</c:v>
                </c:pt>
                <c:pt idx="302">
                  <c:v>-17</c:v>
                </c:pt>
                <c:pt idx="303">
                  <c:v>-17</c:v>
                </c:pt>
                <c:pt idx="304">
                  <c:v>-17</c:v>
                </c:pt>
                <c:pt idx="305">
                  <c:v>-17</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-14</c:v>
                </c:pt>
                <c:pt idx="302">
                  <c:v>-14</c:v>
                </c:pt>
                <c:pt idx="303">
                  <c:v>-14</c:v>
                </c:pt>
                <c:pt idx="304">
                  <c:v>-14</c:v>
                </c:pt>
                <c:pt idx="305">
                  <c:v>-14</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32</c:v>
                </c:pt>
                <c:pt idx="50">
                  <c:v>32</c:v>
                </c:pt>
                <c:pt idx="51">
                  <c:v>32</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6" dataDxfId="454" headerRowBorderDxfId="455">
  <autoFilter ref="A2:AI1314" xr:uid="{5B054025-4CD5-437B-A2B1-4953810278F9}"/>
  <tableColumns count="35">
    <tableColumn id="1" xr3:uid="{4F0EF3E3-5ED2-413B-9486-9498BEF02C85}" name="DatePickMade" totalsRowLabel="Total" dataDxfId="453" totalsRowDxfId="452"/>
    <tableColumn id="2" xr3:uid="{39F623AD-0A71-404E-ACB2-FF5C232C4B60}" name="GameDate" dataDxfId="451" totalsRowDxfId="450"/>
    <tableColumn id="3" xr3:uid="{F9CBDD2B-6977-478D-B9B1-48132BC29B8D}" name="GameID" dataDxfId="449" totalsRowDxfId="448"/>
    <tableColumn id="4" xr3:uid="{2B6D103E-CF04-4221-A032-6566D087A240}" name="AwayTeam" totalsRowFunction="count" dataDxfId="447" totalsRowDxfId="446"/>
    <tableColumn id="5" xr3:uid="{E9B83039-5C7E-45B4-A5F1-F54DF85D8DB5}" name="HomeTeam" totalsRowFunction="count" dataDxfId="445" totalsRowDxfId="444"/>
    <tableColumn id="6" xr3:uid="{CA60FB2E-C878-4F57-9486-8FFAB21268D1}" name="PredictedAwayScore" totalsRowFunction="count" dataDxfId="443" totalsRowDxfId="442"/>
    <tableColumn id="7" xr3:uid="{BDE84EDC-079B-4057-84F6-42C28780CF56}" name="PredictedHomeScore" totalsRowFunction="count" dataDxfId="441" totalsRowDxfId="440"/>
    <tableColumn id="8" xr3:uid="{AB1145B6-73D2-4952-891E-2532100229DC}" name="PredictedWinner" totalsRowFunction="count" dataDxfId="439" totalsRowDxfId="438"/>
    <tableColumn id="9" xr3:uid="{0FDA5C85-1339-41A1-AEB6-455F4E077F46}" name="PredictedResult" totalsRowFunction="count" dataDxfId="437" totalsRowDxfId="436"/>
    <tableColumn id="10" xr3:uid="{6C6A6DF0-F9AE-4DAF-8957-8621DF7520A2}" name="ActualAwayScore" totalsRowFunction="count" dataDxfId="435"/>
    <tableColumn id="11" xr3:uid="{B8B678E5-1823-43AE-95CC-BEE79D908CEE}" name="ActualHomeScore" totalsRowFunction="count" dataDxfId="434" totalsRowDxfId="433"/>
    <tableColumn id="12" xr3:uid="{C650F2F7-7978-49EE-8737-DCE1A6311E23}" name="ActualWinner" totalsRowFunction="count" dataDxfId="432" totalsRowDxfId="431">
      <calculatedColumnFormula>IF(OR($J3=$K3,AND(ISBLANK($J3),ISBLANK($K3))),"_",IF($J3&gt;$K3,$D3,$E3))</calculatedColumnFormula>
    </tableColumn>
    <tableColumn id="13" xr3:uid="{C3C777BB-B7C0-4722-9240-DAC37612029E}" name="ActualResult" totalsRowFunction="count" dataDxfId="430" totalsRowDxfId="429"/>
    <tableColumn id="17" xr3:uid="{239B68C2-07A2-4506-9EC8-00E52DD7178A}" name="GameIsOver" totalsRowFunction="count" dataDxfId="428" totalsRowDxfId="427">
      <calculatedColumnFormula>IF(ISBLANK(Table2[[#This Row],[ActualResult]]), 0, 1)</calculatedColumnFormula>
    </tableColumn>
    <tableColumn id="14" xr3:uid="{C40BC093-C7BF-4F78-9D28-E8E87FFCAD46}" name="CorrectWinnerPrediction" totalsRowFunction="count" dataDxfId="426" totalsRowDxfId="425">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4" totalsRowDxfId="423">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2" totalsRowDxfId="421">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0" totalsRowDxfId="419"/>
    <tableColumn id="19" xr3:uid="{665B4234-0C9B-451F-996C-0671FAEA8ED7}" name="LosingTeam" totalsRowFunction="count" dataDxfId="418" totalsRowDxfId="417">
      <calculatedColumnFormula>IF($L3="_", "_", IF($L3=$D3,$E3,$D3))</calculatedColumnFormula>
    </tableColumn>
    <tableColumn id="20" xr3:uid="{44E37CA6-669F-47CA-95D2-B831EB8B3628}" name="InterConf" totalsRowFunction="count" dataDxfId="416" totalsRowDxfId="415">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4" totalsRowDxfId="413">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2" totalsRowDxfId="411">
      <calculatedColumnFormula>IF(Table2[[#This Row],[InterConf]]=1,IF(Table2[[#This Row],[InterDiv]]=0, 1, 0), 0)</calculatedColumnFormula>
    </tableColumn>
    <tableColumn id="22" xr3:uid="{CF57AF56-FFCF-4952-BAB8-36DAD7FDF03B}" name="CrossConf" totalsRowFunction="count" dataDxfId="410" totalsRowDxfId="409">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8" totalsRowDxfId="407"/>
    <tableColumn id="25" xr3:uid="{5D6968E6-45CE-4B45-818F-1A4B201A39D4}" name="PostGameNotes" totalsRowFunction="count" dataDxfId="406" totalsRowDxfId="405"/>
    <tableColumn id="26" xr3:uid="{4CC012EB-DB6C-4853-A5B9-75650FDCD78B}" name="GameHasShutOut" dataDxfId="404" totalsRowDxfId="403">
      <calculatedColumnFormula>IF(AND(Table2[[#This Row],[GameIsOver]]=1,Table2[[#This Row],[ActualHomeScore]]*Table2[[#This Row],[ActualAwayScore]]=0), 1,0)</calculatedColumnFormula>
    </tableColumn>
    <tableColumn id="30" xr3:uid="{9F2BC698-979E-418D-A635-D09045DEAC35}" name="NewPointsAway" dataDxfId="402" totalsRowDxfId="401">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0" totalsRowDxfId="399">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8" totalsRowDxfId="397">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6" totalsRowDxfId="395">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4" totalsRowDxfId="393">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2" totalsRowDxfId="391">
      <calculatedColumnFormula>Table2[[#This Row],[ActualAwayScore]]-Table2[[#This Row],[PredictedAwayScore]]</calculatedColumnFormula>
    </tableColumn>
    <tableColumn id="33" xr3:uid="{6DAB8D33-9AC0-4212-9CC7-EE429158576E}" name="PredictedHomeScorePlusMinus" dataDxfId="390" totalsRowDxfId="389">
      <calculatedColumnFormula>Table2[[#This Row],[ActualHomeScore]]-Table2[[#This Row],[PredictedHomeScore]]</calculatedColumnFormula>
    </tableColumn>
    <tableColumn id="34" xr3:uid="{A99B5A7F-1537-4AAF-9568-8B0736364400}" name="PredictedAwayScorePlusMinusByDate" dataDxfId="388" totalsRowDxfId="387">
      <calculatedColumnFormula>SUMIF($B$3:$B$1315, $B3, $AF$3:$AF$1315)</calculatedColumnFormula>
    </tableColumn>
    <tableColumn id="35" xr3:uid="{438B3C73-5C9F-4061-9177-ADA21EB41F1F}" name="PredictedHomeScorePlusMinusByDate" dataDxfId="386" totalsRowDxfId="385">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AZ2:AZ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D1:AD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1">
      <calculatedColumnFormula>Table3[[#This Row],[PTS]]+(2 * Table3[[#This Row],[GR]] * Table3[[#This Row],[PTS%]])</calculatedColumnFormula>
    </tableColumn>
    <tableColumn id="68" xr3:uid="{B82889C2-551D-43DB-AD0C-EA626770F09C}" name="PROJ_PTS2" dataDxfId="0">
      <calculatedColumnFormula>Table3[[#This Row],[PTS2]]+(3 * Table3[[#This Row],[GR]] * Table3[[#This Row],[PTS%2]])</calculatedColumnFormula>
    </tableColumn>
    <tableColumn id="60" xr3:uid="{EE4931FD-ADC7-49F3-98DE-CE48D4109732}" name="RECORD" dataDxfId="41" dataCellStyle="Output">
      <calculatedColumnFormula>_xlfn.CONCAT(TEXT(Table3[[#This Row],[W]], "0"), "-", TEXT(Table3[[#This Row],[RL]],"0"), "-", TEXT(Table3[[#This Row],[OTL]]+Table3[[#This Row],[SOL]], "0"))</calculatedColumnFormula>
    </tableColumn>
    <tableColumn id="62" xr3:uid="{9681B520-186F-4C7F-AC8C-33F85BD04A16}" name="SHTO_A" dataDxfId="40"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9">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8">
      <calculatedColumnFormula>Table3[[#This Row],[GF]]/Table3[[#This Row],[GP]]</calculatedColumnFormula>
    </tableColumn>
    <tableColumn id="32" xr3:uid="{F1CD7542-6690-4276-B0F0-95BFD01CFF0B}" name="GAPG" dataDxfId="37">
      <calculatedColumnFormula>Table3[[#This Row],[GA]]/Table3[[#This Row],[GP]]</calculatedColumnFormula>
    </tableColumn>
    <tableColumn id="31" xr3:uid="{39B39AC6-8EA7-4628-BDD5-D00B1BD609DA}" name="GDPG" dataDxfId="36">
      <calculatedColumnFormula>(Table3[[#This Row],[GF]]-Table3[[#This Row],[GA]])/Table3[[#This Row],[GP]]</calculatedColumnFormula>
    </tableColumn>
    <tableColumn id="66" xr3:uid="{507DA38A-B238-41CE-9C18-7D9B525AE471}" name="HOME_RECORD" dataDxfId="35" dataCellStyle="Output">
      <calculatedColumnFormula>_xlfn.CONCAT(TEXT(Table3[[#This Row],[W_H]], "0"), "-", TEXT(Table3[[#This Row],[RL_H]],"0"), "-", TEXT(Table3[[#This Row],[OTL_H]]+Table3[[#This Row],[SOL_H]], "0"))</calculatedColumnFormula>
    </tableColumn>
    <tableColumn id="65" xr3:uid="{B3131FFF-7021-4EC7-B116-3182EFFBD440}" name="AWAY_RECORD" dataDxfId="34"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94" workbookViewId="0">
      <selection activeCell="M308" sqref="M308"/>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299</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167</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132</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0.55852842809364545</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143.89999999999998</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0.48127090301003339</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133.6</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46</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5.7</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67</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150.10000000000011</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0.5020066889632111</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row>
    <row r="297" spans="1:35"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row>
    <row r="298" spans="1:35"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row>
    <row r="299" spans="1:35"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row>
    <row r="300" spans="1:35"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row>
    <row r="301" spans="1:35"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row>
    <row r="302" spans="1:35"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2">
        <v>1</v>
      </c>
      <c r="S302" s="2" t="str">
        <f t="shared" si="22"/>
        <v>VAN</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2</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1</v>
      </c>
      <c r="AG302" s="2">
        <f>Table2[[#This Row],[ActualHomeScore]]-Table2[[#This Row],[PredictedHomeScore]]</f>
        <v>-2</v>
      </c>
      <c r="AH302" s="2">
        <f t="shared" si="23"/>
        <v>1</v>
      </c>
      <c r="AI302" s="2">
        <f t="shared" si="24"/>
        <v>1</v>
      </c>
    </row>
    <row r="303" spans="1:35" x14ac:dyDescent="0.25">
      <c r="A303" s="4">
        <v>45616</v>
      </c>
      <c r="B303" s="4">
        <v>45616</v>
      </c>
      <c r="C303" s="7" t="s">
        <v>413</v>
      </c>
      <c r="D303" s="2" t="s">
        <v>27</v>
      </c>
      <c r="E303" s="2" t="s">
        <v>18</v>
      </c>
      <c r="F303" s="2">
        <v>2</v>
      </c>
      <c r="G303" s="2">
        <v>3</v>
      </c>
      <c r="H303" s="2" t="str">
        <f t="shared" si="20"/>
        <v>TOR</v>
      </c>
      <c r="I303" s="2" t="s">
        <v>40</v>
      </c>
      <c r="J303" s="2"/>
      <c r="K303" s="2"/>
      <c r="L303" s="13" t="str">
        <f t="shared" si="21"/>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v>0</v>
      </c>
      <c r="S303" s="2" t="str">
        <f t="shared" si="2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(($AR$11)*IF(Table2[[#This Row],[CorrectWinnerPrediction]]="Y", 1, 0))+(($AR$12)*IF(Table2[[#This Row],[CorrectAwayScorePrediction]]="Y", 1, 0))+(($AR$13)*IF(Table2[[#This Row],[CorrectHomeScorePrediction]]="Y", 1, 0))</f>
        <v>0</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-3</v>
      </c>
      <c r="AH303" s="2">
        <f t="shared" si="23"/>
        <v>-17</v>
      </c>
      <c r="AI303" s="2">
        <f t="shared" si="24"/>
        <v>-14</v>
      </c>
    </row>
    <row r="304" spans="1:35" x14ac:dyDescent="0.25">
      <c r="A304" s="4">
        <v>45616</v>
      </c>
      <c r="B304" s="4">
        <v>45616</v>
      </c>
      <c r="C304" s="7" t="s">
        <v>414</v>
      </c>
      <c r="D304" s="2" t="s">
        <v>44</v>
      </c>
      <c r="E304" s="2" t="s">
        <v>45</v>
      </c>
      <c r="F304" s="2">
        <v>5</v>
      </c>
      <c r="G304" s="2">
        <v>1</v>
      </c>
      <c r="H304" s="2" t="str">
        <f t="shared" si="20"/>
        <v>CAR</v>
      </c>
      <c r="I304" s="2" t="s">
        <v>40</v>
      </c>
      <c r="J304" s="2"/>
      <c r="K304" s="2"/>
      <c r="L304" s="2" t="str">
        <f t="shared" si="21"/>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v>0</v>
      </c>
      <c r="S304" s="2" t="str">
        <f t="shared" si="2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-5</v>
      </c>
      <c r="AG304" s="2">
        <f>Table2[[#This Row],[ActualHomeScore]]-Table2[[#This Row],[PredictedHomeScore]]</f>
        <v>-1</v>
      </c>
      <c r="AH304" s="2">
        <f t="shared" si="23"/>
        <v>-17</v>
      </c>
      <c r="AI304" s="2">
        <f t="shared" si="24"/>
        <v>-14</v>
      </c>
    </row>
    <row r="305" spans="1:35" x14ac:dyDescent="0.25">
      <c r="A305" s="4">
        <v>45616</v>
      </c>
      <c r="B305" s="4">
        <v>45616</v>
      </c>
      <c r="C305" s="7" t="s">
        <v>415</v>
      </c>
      <c r="D305" s="2" t="s">
        <v>38</v>
      </c>
      <c r="E305" s="2" t="s">
        <v>34</v>
      </c>
      <c r="F305" s="2">
        <v>2</v>
      </c>
      <c r="G305" s="2">
        <v>5</v>
      </c>
      <c r="H305" s="2" t="str">
        <f t="shared" si="20"/>
        <v>DAL</v>
      </c>
      <c r="I305" s="2" t="s">
        <v>40</v>
      </c>
      <c r="J305" s="2"/>
      <c r="K305" s="2"/>
      <c r="L305" s="2" t="str">
        <f t="shared" si="21"/>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v>0</v>
      </c>
      <c r="S305" s="2" t="str">
        <f t="shared" si="2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(($AR$11)*IF(Table2[[#This Row],[CorrectWinnerPrediction]]="Y", 1, 0))+(($AR$12)*IF(Table2[[#This Row],[CorrectAwayScorePrediction]]="Y", 1, 0))+(($AR$13)*IF(Table2[[#This Row],[CorrectHomeScorePrediction]]="Y", 1, 0))</f>
        <v>0</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-2</v>
      </c>
      <c r="AG305" s="2">
        <f>Table2[[#This Row],[ActualHomeScore]]-Table2[[#This Row],[PredictedHomeScore]]</f>
        <v>-5</v>
      </c>
      <c r="AH305" s="2">
        <f t="shared" si="23"/>
        <v>-17</v>
      </c>
      <c r="AI305" s="2">
        <f t="shared" si="24"/>
        <v>-14</v>
      </c>
    </row>
    <row r="306" spans="1:35" x14ac:dyDescent="0.25">
      <c r="A306" s="4">
        <v>45616</v>
      </c>
      <c r="B306" s="4">
        <v>45616</v>
      </c>
      <c r="C306" s="7" t="s">
        <v>416</v>
      </c>
      <c r="D306" s="2" t="s">
        <v>35</v>
      </c>
      <c r="E306" s="2" t="s">
        <v>12</v>
      </c>
      <c r="F306" s="2">
        <v>4</v>
      </c>
      <c r="G306" s="2">
        <v>2</v>
      </c>
      <c r="H306" s="2" t="str">
        <f t="shared" si="20"/>
        <v>NSH</v>
      </c>
      <c r="I306" s="2" t="s">
        <v>40</v>
      </c>
      <c r="J306" s="2"/>
      <c r="K306" s="2"/>
      <c r="L306" s="2" t="str">
        <f t="shared" si="21"/>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v>0</v>
      </c>
      <c r="S306" s="2" t="str">
        <f t="shared" si="2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-2</v>
      </c>
      <c r="AH306" s="2">
        <f t="shared" si="23"/>
        <v>-17</v>
      </c>
      <c r="AI306" s="2">
        <f t="shared" si="24"/>
        <v>-14</v>
      </c>
    </row>
    <row r="307" spans="1:35" x14ac:dyDescent="0.25">
      <c r="A307" s="5">
        <v>45616</v>
      </c>
      <c r="B307" s="5">
        <v>45616</v>
      </c>
      <c r="C307" s="8" t="s">
        <v>417</v>
      </c>
      <c r="D307" s="3" t="s">
        <v>29</v>
      </c>
      <c r="E307" s="3" t="s">
        <v>28</v>
      </c>
      <c r="F307" s="3">
        <v>4</v>
      </c>
      <c r="G307" s="3">
        <v>3</v>
      </c>
      <c r="H307" s="3" t="str">
        <f t="shared" si="20"/>
        <v>BUF</v>
      </c>
      <c r="I307" s="3" t="s">
        <v>40</v>
      </c>
      <c r="J307" s="3"/>
      <c r="K307" s="3"/>
      <c r="L307" s="3" t="str">
        <f t="shared" si="21"/>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v>0</v>
      </c>
      <c r="S307" s="2" t="str">
        <f t="shared" si="2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-4</v>
      </c>
      <c r="AG307" s="2">
        <f>Table2[[#This Row],[ActualHomeScore]]-Table2[[#This Row],[PredictedHomeScore]]</f>
        <v>-3</v>
      </c>
      <c r="AH307" s="2">
        <f t="shared" si="23"/>
        <v>-17</v>
      </c>
      <c r="AI307" s="2">
        <f t="shared" si="24"/>
        <v>-14</v>
      </c>
    </row>
    <row r="308" spans="1:35" x14ac:dyDescent="0.25">
      <c r="B308" s="4">
        <v>45617</v>
      </c>
      <c r="C308" s="7" t="s">
        <v>418</v>
      </c>
      <c r="D308" s="2" t="s">
        <v>15</v>
      </c>
      <c r="E308" s="2" t="s">
        <v>16</v>
      </c>
      <c r="F308" s="2"/>
      <c r="G308" s="2"/>
      <c r="H308" s="2" t="str">
        <f t="shared" si="20"/>
        <v>_</v>
      </c>
      <c r="I308" s="2"/>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0</v>
      </c>
      <c r="AG308" s="2">
        <f>Table2[[#This Row],[ActualHomeScore]]-Table2[[#This Row],[PredictedHomeScore]]</f>
        <v>0</v>
      </c>
      <c r="AH308" s="2">
        <f t="shared" si="23"/>
        <v>0</v>
      </c>
      <c r="AI308" s="2">
        <f t="shared" si="24"/>
        <v>0</v>
      </c>
    </row>
    <row r="309" spans="1:35" x14ac:dyDescent="0.25">
      <c r="B309" s="4">
        <v>45617</v>
      </c>
      <c r="C309" s="7" t="s">
        <v>419</v>
      </c>
      <c r="D309" s="2" t="s">
        <v>27</v>
      </c>
      <c r="E309" s="2" t="s">
        <v>30</v>
      </c>
      <c r="F309" s="2"/>
      <c r="G309" s="2"/>
      <c r="H309" s="2" t="str">
        <f t="shared" si="20"/>
        <v>_</v>
      </c>
      <c r="I309" s="2"/>
      <c r="J309" s="2"/>
      <c r="K309" s="2"/>
      <c r="L309" s="2" t="str">
        <f t="shared" si="21"/>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0</v>
      </c>
      <c r="AG309" s="2">
        <f>Table2[[#This Row],[ActualHomeScore]]-Table2[[#This Row],[PredictedHomeScore]]</f>
        <v>0</v>
      </c>
      <c r="AH309" s="2">
        <f t="shared" si="23"/>
        <v>0</v>
      </c>
      <c r="AI309" s="2">
        <f t="shared" si="24"/>
        <v>0</v>
      </c>
    </row>
    <row r="310" spans="1:35" x14ac:dyDescent="0.25">
      <c r="B310" s="4">
        <v>45617</v>
      </c>
      <c r="C310" s="7" t="s">
        <v>420</v>
      </c>
      <c r="D310" s="2" t="s">
        <v>33</v>
      </c>
      <c r="E310" s="2" t="s">
        <v>31</v>
      </c>
      <c r="F310" s="2"/>
      <c r="G310" s="2"/>
      <c r="H310" s="2" t="str">
        <f t="shared" si="20"/>
        <v>_</v>
      </c>
      <c r="I310" s="2"/>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0</v>
      </c>
      <c r="AG310" s="2">
        <f>Table2[[#This Row],[ActualHomeScore]]-Table2[[#This Row],[PredictedHomeScore]]</f>
        <v>0</v>
      </c>
      <c r="AH310" s="2">
        <f t="shared" si="23"/>
        <v>0</v>
      </c>
      <c r="AI310" s="2">
        <f t="shared" si="24"/>
        <v>0</v>
      </c>
    </row>
    <row r="311" spans="1:35" x14ac:dyDescent="0.25">
      <c r="B311" s="4">
        <v>45617</v>
      </c>
      <c r="C311" s="7" t="s">
        <v>421</v>
      </c>
      <c r="D311" s="2" t="s">
        <v>44</v>
      </c>
      <c r="E311" s="2" t="s">
        <v>32</v>
      </c>
      <c r="F311" s="2"/>
      <c r="G311" s="2"/>
      <c r="H311" s="2" t="str">
        <f t="shared" si="20"/>
        <v>_</v>
      </c>
      <c r="I311" s="2"/>
      <c r="J311" s="2"/>
      <c r="K311" s="2"/>
      <c r="L311" s="2" t="str">
        <f t="shared" si="21"/>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(($AR$11)*IF(Table2[[#This Row],[CorrectWinnerPrediction]]="Y", 1, 0))+(($AR$12)*IF(Table2[[#This Row],[CorrectAwayScorePrediction]]="Y", 1, 0))+(($AR$13)*IF(Table2[[#This Row],[CorrectHomeScorePrediction]]="Y", 1, 0))</f>
        <v>0</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0</v>
      </c>
      <c r="AH311" s="2">
        <f t="shared" si="23"/>
        <v>0</v>
      </c>
      <c r="AI311" s="2">
        <f t="shared" si="24"/>
        <v>0</v>
      </c>
    </row>
    <row r="312" spans="1:35" x14ac:dyDescent="0.25">
      <c r="B312" s="4">
        <v>45617</v>
      </c>
      <c r="C312" s="7" t="s">
        <v>422</v>
      </c>
      <c r="D312" s="2" t="s">
        <v>26</v>
      </c>
      <c r="E312" s="2" t="s">
        <v>46</v>
      </c>
      <c r="F312" s="2"/>
      <c r="G312" s="2"/>
      <c r="H312" s="2" t="str">
        <f t="shared" si="20"/>
        <v>_</v>
      </c>
      <c r="I312" s="2"/>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0</v>
      </c>
      <c r="AG312" s="2">
        <f>Table2[[#This Row],[ActualHomeScore]]-Table2[[#This Row],[PredictedHomeScore]]</f>
        <v>0</v>
      </c>
      <c r="AH312" s="2">
        <f t="shared" si="23"/>
        <v>0</v>
      </c>
      <c r="AI312" s="2">
        <f t="shared" si="24"/>
        <v>0</v>
      </c>
    </row>
    <row r="313" spans="1:35" x14ac:dyDescent="0.25">
      <c r="B313" s="4">
        <v>45617</v>
      </c>
      <c r="C313" s="7" t="s">
        <v>423</v>
      </c>
      <c r="D313" s="2" t="s">
        <v>43</v>
      </c>
      <c r="E313" s="2" t="s">
        <v>36</v>
      </c>
      <c r="F313" s="2"/>
      <c r="G313" s="2"/>
      <c r="H313" s="2" t="str">
        <f t="shared" si="20"/>
        <v>_</v>
      </c>
      <c r="I313" s="2"/>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0</v>
      </c>
      <c r="AG313" s="2">
        <f>Table2[[#This Row],[ActualHomeScore]]-Table2[[#This Row],[PredictedHomeScore]]</f>
        <v>0</v>
      </c>
      <c r="AH313" s="2">
        <f t="shared" si="23"/>
        <v>0</v>
      </c>
      <c r="AI313" s="2">
        <f t="shared" si="24"/>
        <v>0</v>
      </c>
    </row>
    <row r="314" spans="1:35" x14ac:dyDescent="0.25">
      <c r="B314" s="4">
        <v>45617</v>
      </c>
      <c r="C314" s="7" t="s">
        <v>424</v>
      </c>
      <c r="D314" s="2" t="s">
        <v>38</v>
      </c>
      <c r="E314" s="2" t="s">
        <v>13</v>
      </c>
      <c r="F314" s="2"/>
      <c r="G314" s="2"/>
      <c r="H314" s="2" t="str">
        <f t="shared" si="20"/>
        <v>_</v>
      </c>
      <c r="I314" s="2"/>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0</v>
      </c>
      <c r="AI314" s="2">
        <f t="shared" si="24"/>
        <v>0</v>
      </c>
    </row>
    <row r="315" spans="1:35" x14ac:dyDescent="0.25">
      <c r="B315" s="4">
        <v>45617</v>
      </c>
      <c r="C315" s="7" t="s">
        <v>425</v>
      </c>
      <c r="D315" s="2" t="s">
        <v>14</v>
      </c>
      <c r="E315" s="2" t="s">
        <v>17</v>
      </c>
      <c r="F315" s="2"/>
      <c r="G315" s="2"/>
      <c r="H315" s="2" t="str">
        <f t="shared" si="20"/>
        <v>_</v>
      </c>
      <c r="I315" s="2"/>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0</v>
      </c>
      <c r="AG315" s="2">
        <f>Table2[[#This Row],[ActualHomeScore]]-Table2[[#This Row],[PredictedHomeScore]]</f>
        <v>0</v>
      </c>
      <c r="AH315" s="2">
        <f t="shared" si="23"/>
        <v>0</v>
      </c>
      <c r="AI315" s="2">
        <f t="shared" si="24"/>
        <v>0</v>
      </c>
    </row>
    <row r="316" spans="1:35" x14ac:dyDescent="0.25">
      <c r="B316" s="4">
        <v>45617</v>
      </c>
      <c r="C316" s="7" t="s">
        <v>426</v>
      </c>
      <c r="D316" s="2" t="s">
        <v>20</v>
      </c>
      <c r="E316" s="2" t="s">
        <v>24</v>
      </c>
      <c r="F316" s="2"/>
      <c r="G316" s="2"/>
      <c r="H316" s="2" t="str">
        <f t="shared" si="20"/>
        <v>_</v>
      </c>
      <c r="I316" s="2"/>
      <c r="J316" s="2"/>
      <c r="K316" s="2"/>
      <c r="L316" s="2" t="str">
        <f t="shared" si="21"/>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(($AR$11)*IF(Table2[[#This Row],[CorrectWinnerPrediction]]="Y", 1, 0))+(($AR$12)*IF(Table2[[#This Row],[CorrectAwayScorePrediction]]="Y", 1, 0))+(($AR$13)*IF(Table2[[#This Row],[CorrectHomeScorePrediction]]="Y", 1, 0))</f>
        <v>0</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0</v>
      </c>
      <c r="AG316" s="2">
        <f>Table2[[#This Row],[ActualHomeScore]]-Table2[[#This Row],[PredictedHomeScore]]</f>
        <v>0</v>
      </c>
      <c r="AH316" s="2">
        <f t="shared" si="23"/>
        <v>0</v>
      </c>
      <c r="AI316" s="2">
        <f t="shared" si="24"/>
        <v>0</v>
      </c>
    </row>
    <row r="317" spans="1:35" x14ac:dyDescent="0.25">
      <c r="A317" s="3"/>
      <c r="B317" s="5">
        <v>45617</v>
      </c>
      <c r="C317" s="8" t="s">
        <v>427</v>
      </c>
      <c r="D317" s="3" t="s">
        <v>37</v>
      </c>
      <c r="E317" s="3" t="s">
        <v>23</v>
      </c>
      <c r="F317" s="3"/>
      <c r="G317" s="3"/>
      <c r="H317" s="3" t="str">
        <f t="shared" si="20"/>
        <v>_</v>
      </c>
      <c r="I317" s="3"/>
      <c r="J317" s="3"/>
      <c r="K317" s="3"/>
      <c r="L317" s="2" t="str">
        <f t="shared" si="21"/>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0</v>
      </c>
      <c r="AG317" s="2">
        <f>Table2[[#This Row],[ActualHomeScore]]-Table2[[#This Row],[PredictedHomeScore]]</f>
        <v>0</v>
      </c>
      <c r="AH317" s="2">
        <f t="shared" si="23"/>
        <v>0</v>
      </c>
      <c r="AI317" s="2">
        <f t="shared" si="24"/>
        <v>0</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1:B1048576 AN3:AU5 X4:Y7 AN6:AS11 AU6:AU11 AT6:AT12 AM12:AU22">
    <cfRule type="cellIs" dxfId="33" priority="6" operator="equal">
      <formula>"WSH"</formula>
    </cfRule>
    <cfRule type="cellIs" dxfId="32" priority="7" operator="equal">
      <formula>"UTA"</formula>
    </cfRule>
    <cfRule type="cellIs" dxfId="31" priority="8" operator="equal">
      <formula>"TBL"</formula>
    </cfRule>
    <cfRule type="cellIs" dxfId="30" priority="9" operator="equal">
      <formula>"TOR"</formula>
    </cfRule>
    <cfRule type="cellIs" dxfId="29" priority="10" operator="equal">
      <formula>"WPG"</formula>
    </cfRule>
    <cfRule type="cellIs" dxfId="28" priority="11" operator="equal">
      <formula>"VAN"</formula>
    </cfRule>
    <cfRule type="cellIs" dxfId="27" priority="12" operator="equal">
      <formula>"VGK"</formula>
    </cfRule>
    <cfRule type="cellIs" dxfId="26" priority="13" operator="equal">
      <formula>"SEA"</formula>
    </cfRule>
    <cfRule type="cellIs" dxfId="25" priority="14" operator="equal">
      <formula>"STL"</formula>
    </cfRule>
    <cfRule type="cellIs" dxfId="24" priority="15" operator="equal">
      <formula>"SJS"</formula>
    </cfRule>
    <cfRule type="cellIs" dxfId="23" priority="16" operator="equal">
      <formula>"PHI"</formula>
    </cfRule>
    <cfRule type="cellIs" dxfId="22" priority="17" operator="equal">
      <formula>"LAK"</formula>
    </cfRule>
    <cfRule type="cellIs" dxfId="21" priority="18" operator="equal">
      <formula>"PIT"</formula>
    </cfRule>
    <cfRule type="cellIs" dxfId="20" priority="19" operator="equal">
      <formula>"OTT"</formula>
    </cfRule>
    <cfRule type="cellIs" dxfId="19" priority="20" operator="equal">
      <formula>"NSH"</formula>
    </cfRule>
    <cfRule type="cellIs" dxfId="18" priority="21" operator="equal">
      <formula>"MIN"</formula>
    </cfRule>
    <cfRule type="cellIs" dxfId="17" priority="22" operator="equal">
      <formula>"MTL"</formula>
    </cfRule>
    <cfRule type="cellIs" dxfId="16" priority="23" operator="equal">
      <formula>"NYR"</formula>
    </cfRule>
    <cfRule type="cellIs" dxfId="15" priority="24" operator="equal">
      <formula>"NJD"</formula>
    </cfRule>
    <cfRule type="cellIs" dxfId="14" priority="25" operator="equal">
      <formula>"NYI"</formula>
    </cfRule>
    <cfRule type="cellIs" dxfId="13" priority="26" operator="equal">
      <formula>"BOS"</formula>
    </cfRule>
    <cfRule type="cellIs" dxfId="12" priority="27" operator="equal">
      <formula>"FLA"</formula>
    </cfRule>
    <cfRule type="cellIs" dxfId="11" priority="28" operator="equal">
      <formula>"EDM"</formula>
    </cfRule>
    <cfRule type="cellIs" dxfId="10" priority="29" operator="equal">
      <formula>"DAL"</formula>
    </cfRule>
    <cfRule type="cellIs" dxfId="9" priority="30" operator="equal">
      <formula>"DET"</formula>
    </cfRule>
    <cfRule type="cellIs" dxfId="8" priority="31" operator="equal">
      <formula>"CBJ"</formula>
    </cfRule>
    <cfRule type="cellIs" dxfId="7" priority="32" operator="equal">
      <formula>"CGY"</formula>
    </cfRule>
    <cfRule type="cellIs" dxfId="6" priority="33" operator="equal">
      <formula>"COL"</formula>
    </cfRule>
    <cfRule type="cellIs" dxfId="5" priority="34" operator="equal">
      <formula>"CHI"</formula>
    </cfRule>
    <cfRule type="cellIs" dxfId="4" priority="35" operator="equal">
      <formula>"CAR"</formula>
    </cfRule>
    <cfRule type="cellIs" dxfId="3" priority="36" operator="equal">
      <formula>"BUF"</formula>
    </cfRule>
    <cfRule type="cellIs" dxfId="2"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17</v>
      </c>
      <c r="E50" s="2">
        <f>SUMIFS(DataRegularSeason20242025!$AA$3:$AA$1315,DataRegularSeason20242025!$B$3:$B$1315, "&lt;=" &amp; $A50, DataRegularSeason20242025!$D$3:$D$1315, E$1)+SUMIFS(DataRegularSeason20242025!$AB$3:$AB$1315,DataRegularSeason20242025!$B$3:$B$1315, "&lt;=" &amp; $A50, DataRegularSeason20242025!$E$3:$E$1315, E$1)</f>
        <v>26</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22</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19</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24</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19</v>
      </c>
      <c r="D51" s="2">
        <f>SUMIFS(DataRegularSeason20242025!$AA$3:$AA$1315,DataRegularSeason20242025!$B$3:$B$1315, "&lt;=" &amp; $A51, DataRegularSeason20242025!$D$3:$D$1315, D$1)+SUMIFS(DataRegularSeason20242025!$AB$3:$AB$1315,DataRegularSeason20242025!$B$3:$B$1315, "&lt;=" &amp; $A51, DataRegularSeason20242025!$E$3:$E$1315, D$1)</f>
        <v>17</v>
      </c>
      <c r="E51" s="2">
        <f>SUMIFS(DataRegularSeason20242025!$AA$3:$AA$1315,DataRegularSeason20242025!$B$3:$B$1315, "&lt;=" &amp; $A51, DataRegularSeason20242025!$D$3:$D$1315, E$1)+SUMIFS(DataRegularSeason20242025!$AB$3:$AB$1315,DataRegularSeason20242025!$B$3:$B$1315, "&lt;=" &amp; $A51, DataRegularSeason20242025!$E$3:$E$1315, E$1)</f>
        <v>26</v>
      </c>
      <c r="F51" s="2">
        <f>SUMIFS(DataRegularSeason20242025!$AA$3:$AA$1315,DataRegularSeason20242025!$B$3:$B$1315, "&lt;=" &amp; $A51, DataRegularSeason20242025!$D$3:$D$1315, F$1)+SUMIFS(DataRegularSeason20242025!$AB$3:$AB$1315,DataRegularSeason20242025!$B$3:$B$1315, "&lt;=" &amp; $A51, DataRegularSeason20242025!$E$3:$E$1315, F$1)</f>
        <v>16</v>
      </c>
      <c r="G51" s="2">
        <f>SUMIFS(DataRegularSeason20242025!$AA$3:$AA$1315,DataRegularSeason20242025!$B$3:$B$1315, "&lt;=" &amp; $A51, DataRegularSeason20242025!$D$3:$D$1315, G$1)+SUMIFS(DataRegularSeason20242025!$AB$3:$AB$1315,DataRegularSeason20242025!$B$3:$B$1315, "&lt;=" &amp; $A51, DataRegularSeason20242025!$E$3:$E$1315, G$1)</f>
        <v>23</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20</v>
      </c>
      <c r="J51" s="2">
        <f>SUMIFS(DataRegularSeason20242025!$AA$3:$AA$1315,DataRegularSeason20242025!$B$3:$B$1315, "&lt;=" &amp; $A51, DataRegularSeason20242025!$D$3:$D$1315, J$1)+SUMIFS(DataRegularSeason20242025!$AB$3:$AB$1315,DataRegularSeason20242025!$B$3:$B$1315, "&lt;=" &amp; $A51, DataRegularSeason20242025!$E$3:$E$1315, J$1)</f>
        <v>22</v>
      </c>
      <c r="K51" s="2">
        <f>SUMIFS(DataRegularSeason20242025!$AA$3:$AA$1315,DataRegularSeason20242025!$B$3:$B$1315, "&lt;=" &amp; $A51, DataRegularSeason20242025!$D$3:$D$1315, K$1)+SUMIFS(DataRegularSeason20242025!$AB$3:$AB$1315,DataRegularSeason20242025!$B$3:$B$1315, "&lt;=" &amp; $A51, DataRegularSeason20242025!$E$3:$E$1315, K$1)</f>
        <v>16</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27</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19</v>
      </c>
      <c r="Y51" s="2">
        <f>SUMIFS(DataRegularSeason20242025!$AA$3:$AA$1315,DataRegularSeason20242025!$B$3:$B$1315, "&lt;=" &amp; $A51, DataRegularSeason20242025!$D$3:$D$1315, Y$1)+SUMIFS(DataRegularSeason20242025!$AB$3:$AB$1315,DataRegularSeason20242025!$B$3:$B$1315, "&lt;=" &amp; $A51, DataRegularSeason20242025!$E$3:$E$1315, Y$1)</f>
        <v>16</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21</v>
      </c>
      <c r="AB51" s="2">
        <f>SUMIFS(DataRegularSeason20242025!$AA$3:$AA$1315,DataRegularSeason20242025!$B$3:$B$1315, "&lt;=" &amp; $A51, DataRegularSeason20242025!$D$3:$D$1315, AB$1)+SUMIFS(DataRegularSeason20242025!$AB$3:$AB$1315,DataRegularSeason20242025!$B$3:$B$1315, "&lt;=" &amp; $A51, DataRegularSeason20242025!$E$3:$E$1315, AB$1)</f>
        <v>24</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24</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18</v>
      </c>
      <c r="C52" s="2">
        <f>SUMIFS(DataRegularSeason20242025!$AA$3:$AA$1315,DataRegularSeason20242025!$B$3:$B$1315, "&lt;=" &amp; $A52, DataRegularSeason20242025!$D$3:$D$1315, C$1)+SUMIFS(DataRegularSeason20242025!$AB$3:$AB$1315,DataRegularSeason20242025!$B$3:$B$1315, "&lt;=" &amp; $A52, DataRegularSeason20242025!$E$3:$E$1315, C$1)</f>
        <v>19</v>
      </c>
      <c r="D52" s="2">
        <f>SUMIFS(DataRegularSeason20242025!$AA$3:$AA$1315,DataRegularSeason20242025!$B$3:$B$1315, "&lt;=" &amp; $A52, DataRegularSeason20242025!$D$3:$D$1315, D$1)+SUMIFS(DataRegularSeason20242025!$AB$3:$AB$1315,DataRegularSeason20242025!$B$3:$B$1315, "&lt;=" &amp; $A52, DataRegularSeason20242025!$E$3:$E$1315, D$1)</f>
        <v>17</v>
      </c>
      <c r="E52" s="2">
        <f>SUMIFS(DataRegularSeason20242025!$AA$3:$AA$1315,DataRegularSeason20242025!$B$3:$B$1315, "&lt;=" &amp; $A52, DataRegularSeason20242025!$D$3:$D$1315, E$1)+SUMIFS(DataRegularSeason20242025!$AB$3:$AB$1315,DataRegularSeason20242025!$B$3:$B$1315, "&lt;=" &amp; $A52, DataRegularSeason20242025!$E$3:$E$1315, E$1)</f>
        <v>26</v>
      </c>
      <c r="F52" s="2">
        <f>SUMIFS(DataRegularSeason20242025!$AA$3:$AA$1315,DataRegularSeason20242025!$B$3:$B$1315, "&lt;=" &amp; $A52, DataRegularSeason20242025!$D$3:$D$1315, F$1)+SUMIFS(DataRegularSeason20242025!$AB$3:$AB$1315,DataRegularSeason20242025!$B$3:$B$1315, "&lt;=" &amp; $A52, DataRegularSeason20242025!$E$3:$E$1315, F$1)</f>
        <v>16</v>
      </c>
      <c r="G52" s="2">
        <f>SUMIFS(DataRegularSeason20242025!$AA$3:$AA$1315,DataRegularSeason20242025!$B$3:$B$1315, "&lt;=" &amp; $A52, DataRegularSeason20242025!$D$3:$D$1315, G$1)+SUMIFS(DataRegularSeason20242025!$AB$3:$AB$1315,DataRegularSeason20242025!$B$3:$B$1315, "&lt;=" &amp; $A52, DataRegularSeason20242025!$E$3:$E$1315, G$1)</f>
        <v>23</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20</v>
      </c>
      <c r="J52" s="2">
        <f>SUMIFS(DataRegularSeason20242025!$AA$3:$AA$1315,DataRegularSeason20242025!$B$3:$B$1315, "&lt;=" &amp; $A52, DataRegularSeason20242025!$D$3:$D$1315, J$1)+SUMIFS(DataRegularSeason20242025!$AB$3:$AB$1315,DataRegularSeason20242025!$B$3:$B$1315, "&lt;=" &amp; $A52, DataRegularSeason20242025!$E$3:$E$1315, J$1)</f>
        <v>22</v>
      </c>
      <c r="K52" s="2">
        <f>SUMIFS(DataRegularSeason20242025!$AA$3:$AA$1315,DataRegularSeason20242025!$B$3:$B$1315, "&lt;=" &amp; $A52, DataRegularSeason20242025!$D$3:$D$1315, K$1)+SUMIFS(DataRegularSeason20242025!$AB$3:$AB$1315,DataRegularSeason20242025!$B$3:$B$1315, "&lt;=" &amp; $A52, DataRegularSeason20242025!$E$3:$E$1315, K$1)</f>
        <v>16</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27</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19</v>
      </c>
      <c r="Y52" s="2">
        <f>SUMIFS(DataRegularSeason20242025!$AA$3:$AA$1315,DataRegularSeason20242025!$B$3:$B$1315, "&lt;=" &amp; $A52, DataRegularSeason20242025!$D$3:$D$1315, Y$1)+SUMIFS(DataRegularSeason20242025!$AB$3:$AB$1315,DataRegularSeason20242025!$B$3:$B$1315, "&lt;=" &amp; $A52, DataRegularSeason20242025!$E$3:$E$1315, Y$1)</f>
        <v>16</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21</v>
      </c>
      <c r="AB52" s="2">
        <f>SUMIFS(DataRegularSeason20242025!$AA$3:$AA$1315,DataRegularSeason20242025!$B$3:$B$1315, "&lt;=" &amp; $A52, DataRegularSeason20242025!$D$3:$D$1315, AB$1)+SUMIFS(DataRegularSeason20242025!$AB$3:$AB$1315,DataRegularSeason20242025!$B$3:$B$1315, "&lt;=" &amp; $A52, DataRegularSeason20242025!$E$3:$E$1315, AB$1)</f>
        <v>24</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24</v>
      </c>
      <c r="AF52" s="2">
        <f>SUMIFS(DataRegularSeason20242025!$AA$3:$AA$1315,DataRegularSeason20242025!$B$3:$B$1315, "&lt;=" &amp; $A52, DataRegularSeason20242025!$D$3:$D$1315, AF$1)+SUMIFS(DataRegularSeason20242025!$AB$3:$AB$1315,DataRegularSeason20242025!$B$3:$B$1315, "&lt;=" &amp; $A52, DataRegularSeason20242025!$E$3:$E$1315, AF$1)</f>
        <v>32</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18</v>
      </c>
      <c r="C53" s="2">
        <f>SUMIFS(DataRegularSeason20242025!$AA$3:$AA$1315,DataRegularSeason20242025!$B$3:$B$1315, "&lt;=" &amp; $A53, DataRegularSeason20242025!$D$3:$D$1315, C$1)+SUMIFS(DataRegularSeason20242025!$AB$3:$AB$1315,DataRegularSeason20242025!$B$3:$B$1315, "&lt;=" &amp; $A53, DataRegularSeason20242025!$E$3:$E$1315, C$1)</f>
        <v>19</v>
      </c>
      <c r="D53" s="2">
        <f>SUMIFS(DataRegularSeason20242025!$AA$3:$AA$1315,DataRegularSeason20242025!$B$3:$B$1315, "&lt;=" &amp; $A53, DataRegularSeason20242025!$D$3:$D$1315, D$1)+SUMIFS(DataRegularSeason20242025!$AB$3:$AB$1315,DataRegularSeason20242025!$B$3:$B$1315, "&lt;=" &amp; $A53, DataRegularSeason20242025!$E$3:$E$1315, D$1)</f>
        <v>17</v>
      </c>
      <c r="E53" s="2">
        <f>SUMIFS(DataRegularSeason20242025!$AA$3:$AA$1315,DataRegularSeason20242025!$B$3:$B$1315, "&lt;=" &amp; $A53, DataRegularSeason20242025!$D$3:$D$1315, E$1)+SUMIFS(DataRegularSeason20242025!$AB$3:$AB$1315,DataRegularSeason20242025!$B$3:$B$1315, "&lt;=" &amp; $A53, DataRegularSeason20242025!$E$3:$E$1315, E$1)</f>
        <v>26</v>
      </c>
      <c r="F53" s="2">
        <f>SUMIFS(DataRegularSeason20242025!$AA$3:$AA$1315,DataRegularSeason20242025!$B$3:$B$1315, "&lt;=" &amp; $A53, DataRegularSeason20242025!$D$3:$D$1315, F$1)+SUMIFS(DataRegularSeason20242025!$AB$3:$AB$1315,DataRegularSeason20242025!$B$3:$B$1315, "&lt;=" &amp; $A53, DataRegularSeason20242025!$E$3:$E$1315, F$1)</f>
        <v>16</v>
      </c>
      <c r="G53" s="2">
        <f>SUMIFS(DataRegularSeason20242025!$AA$3:$AA$1315,DataRegularSeason20242025!$B$3:$B$1315, "&lt;=" &amp; $A53, DataRegularSeason20242025!$D$3:$D$1315, G$1)+SUMIFS(DataRegularSeason20242025!$AB$3:$AB$1315,DataRegularSeason20242025!$B$3:$B$1315, "&lt;=" &amp; $A53, DataRegularSeason20242025!$E$3:$E$1315, G$1)</f>
        <v>23</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20</v>
      </c>
      <c r="J53" s="2">
        <f>SUMIFS(DataRegularSeason20242025!$AA$3:$AA$1315,DataRegularSeason20242025!$B$3:$B$1315, "&lt;=" &amp; $A53, DataRegularSeason20242025!$D$3:$D$1315, J$1)+SUMIFS(DataRegularSeason20242025!$AB$3:$AB$1315,DataRegularSeason20242025!$B$3:$B$1315, "&lt;=" &amp; $A53, DataRegularSeason20242025!$E$3:$E$1315, J$1)</f>
        <v>22</v>
      </c>
      <c r="K53" s="2">
        <f>SUMIFS(DataRegularSeason20242025!$AA$3:$AA$1315,DataRegularSeason20242025!$B$3:$B$1315, "&lt;=" &amp; $A53, DataRegularSeason20242025!$D$3:$D$1315, K$1)+SUMIFS(DataRegularSeason20242025!$AB$3:$AB$1315,DataRegularSeason20242025!$B$3:$B$1315, "&lt;=" &amp; $A53, DataRegularSeason20242025!$E$3:$E$1315, K$1)</f>
        <v>16</v>
      </c>
      <c r="L53" s="2">
        <f>SUMIFS(DataRegularSeason20242025!$AA$3:$AA$1315,DataRegularSeason20242025!$B$3:$B$1315, "&lt;=" &amp; $A53, DataRegularSeason20242025!$D$3:$D$1315, L$1)+SUMIFS(DataRegularSeason20242025!$AB$3:$AB$1315,DataRegularSeason20242025!$B$3:$B$1315, "&lt;=" &amp; $A53, DataRegularSeason20242025!$E$3:$E$1315, L$1)</f>
        <v>22</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27</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19</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19</v>
      </c>
      <c r="Y53" s="2">
        <f>SUMIFS(DataRegularSeason20242025!$AA$3:$AA$1315,DataRegularSeason20242025!$B$3:$B$1315, "&lt;=" &amp; $A53, DataRegularSeason20242025!$D$3:$D$1315, Y$1)+SUMIFS(DataRegularSeason20242025!$AB$3:$AB$1315,DataRegularSeason20242025!$B$3:$B$1315, "&lt;=" &amp; $A53, DataRegularSeason20242025!$E$3:$E$1315, Y$1)</f>
        <v>16</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21</v>
      </c>
      <c r="AB53" s="2">
        <f>SUMIFS(DataRegularSeason20242025!$AA$3:$AA$1315,DataRegularSeason20242025!$B$3:$B$1315, "&lt;=" &amp; $A53, DataRegularSeason20242025!$D$3:$D$1315, AB$1)+SUMIFS(DataRegularSeason20242025!$AB$3:$AB$1315,DataRegularSeason20242025!$B$3:$B$1315, "&lt;=" &amp; $A53, DataRegularSeason20242025!$E$3:$E$1315, AB$1)</f>
        <v>24</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24</v>
      </c>
      <c r="AF53" s="2">
        <f>SUMIFS(DataRegularSeason20242025!$AA$3:$AA$1315,DataRegularSeason20242025!$B$3:$B$1315, "&lt;=" &amp; $A53, DataRegularSeason20242025!$D$3:$D$1315, AF$1)+SUMIFS(DataRegularSeason20242025!$AB$3:$AB$1315,DataRegularSeason20242025!$B$3:$B$1315, "&lt;=" &amp; $A53, DataRegularSeason20242025!$E$3:$E$1315, AF$1)</f>
        <v>32</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18</v>
      </c>
      <c r="C54" s="2">
        <f>SUMIFS(DataRegularSeason20242025!$AA$3:$AA$1315,DataRegularSeason20242025!$B$3:$B$1315, "&lt;=" &amp; $A54, DataRegularSeason20242025!$D$3:$D$1315, C$1)+SUMIFS(DataRegularSeason20242025!$AB$3:$AB$1315,DataRegularSeason20242025!$B$3:$B$1315, "&lt;=" &amp; $A54, DataRegularSeason20242025!$E$3:$E$1315, C$1)</f>
        <v>19</v>
      </c>
      <c r="D54" s="2">
        <f>SUMIFS(DataRegularSeason20242025!$AA$3:$AA$1315,DataRegularSeason20242025!$B$3:$B$1315, "&lt;=" &amp; $A54, DataRegularSeason20242025!$D$3:$D$1315, D$1)+SUMIFS(DataRegularSeason20242025!$AB$3:$AB$1315,DataRegularSeason20242025!$B$3:$B$1315, "&lt;=" &amp; $A54, DataRegularSeason20242025!$E$3:$E$1315, D$1)</f>
        <v>17</v>
      </c>
      <c r="E54" s="2">
        <f>SUMIFS(DataRegularSeason20242025!$AA$3:$AA$1315,DataRegularSeason20242025!$B$3:$B$1315, "&lt;=" &amp; $A54, DataRegularSeason20242025!$D$3:$D$1315, E$1)+SUMIFS(DataRegularSeason20242025!$AB$3:$AB$1315,DataRegularSeason20242025!$B$3:$B$1315, "&lt;=" &amp; $A54, DataRegularSeason20242025!$E$3:$E$1315, E$1)</f>
        <v>26</v>
      </c>
      <c r="F54" s="2">
        <f>SUMIFS(DataRegularSeason20242025!$AA$3:$AA$1315,DataRegularSeason20242025!$B$3:$B$1315, "&lt;=" &amp; $A54, DataRegularSeason20242025!$D$3:$D$1315, F$1)+SUMIFS(DataRegularSeason20242025!$AB$3:$AB$1315,DataRegularSeason20242025!$B$3:$B$1315, "&lt;=" &amp; $A54, DataRegularSeason20242025!$E$3:$E$1315, F$1)</f>
        <v>16</v>
      </c>
      <c r="G54" s="2">
        <f>SUMIFS(DataRegularSeason20242025!$AA$3:$AA$1315,DataRegularSeason20242025!$B$3:$B$1315, "&lt;=" &amp; $A54, DataRegularSeason20242025!$D$3:$D$1315, G$1)+SUMIFS(DataRegularSeason20242025!$AB$3:$AB$1315,DataRegularSeason20242025!$B$3:$B$1315, "&lt;=" &amp; $A54, DataRegularSeason20242025!$E$3:$E$1315, G$1)</f>
        <v>23</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20</v>
      </c>
      <c r="J54" s="2">
        <f>SUMIFS(DataRegularSeason20242025!$AA$3:$AA$1315,DataRegularSeason20242025!$B$3:$B$1315, "&lt;=" &amp; $A54, DataRegularSeason20242025!$D$3:$D$1315, J$1)+SUMIFS(DataRegularSeason20242025!$AB$3:$AB$1315,DataRegularSeason20242025!$B$3:$B$1315, "&lt;=" &amp; $A54, DataRegularSeason20242025!$E$3:$E$1315, J$1)</f>
        <v>22</v>
      </c>
      <c r="K54" s="2">
        <f>SUMIFS(DataRegularSeason20242025!$AA$3:$AA$1315,DataRegularSeason20242025!$B$3:$B$1315, "&lt;=" &amp; $A54, DataRegularSeason20242025!$D$3:$D$1315, K$1)+SUMIFS(DataRegularSeason20242025!$AB$3:$AB$1315,DataRegularSeason20242025!$B$3:$B$1315, "&lt;=" &amp; $A54, DataRegularSeason20242025!$E$3:$E$1315, K$1)</f>
        <v>16</v>
      </c>
      <c r="L54" s="2">
        <f>SUMIFS(DataRegularSeason20242025!$AA$3:$AA$1315,DataRegularSeason20242025!$B$3:$B$1315, "&lt;=" &amp; $A54, DataRegularSeason20242025!$D$3:$D$1315, L$1)+SUMIFS(DataRegularSeason20242025!$AB$3:$AB$1315,DataRegularSeason20242025!$B$3:$B$1315, "&lt;=" &amp; $A54, DataRegularSeason20242025!$E$3:$E$1315, L$1)</f>
        <v>22</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27</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19</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19</v>
      </c>
      <c r="Y54" s="2">
        <f>SUMIFS(DataRegularSeason20242025!$AA$3:$AA$1315,DataRegularSeason20242025!$B$3:$B$1315, "&lt;=" &amp; $A54, DataRegularSeason20242025!$D$3:$D$1315, Y$1)+SUMIFS(DataRegularSeason20242025!$AB$3:$AB$1315,DataRegularSeason20242025!$B$3:$B$1315, "&lt;=" &amp; $A54, DataRegularSeason20242025!$E$3:$E$1315, Y$1)</f>
        <v>16</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21</v>
      </c>
      <c r="AB54" s="2">
        <f>SUMIFS(DataRegularSeason20242025!$AA$3:$AA$1315,DataRegularSeason20242025!$B$3:$B$1315, "&lt;=" &amp; $A54, DataRegularSeason20242025!$D$3:$D$1315, AB$1)+SUMIFS(DataRegularSeason20242025!$AB$3:$AB$1315,DataRegularSeason20242025!$B$3:$B$1315, "&lt;=" &amp; $A54, DataRegularSeason20242025!$E$3:$E$1315, AB$1)</f>
        <v>24</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24</v>
      </c>
      <c r="AF54" s="2">
        <f>SUMIFS(DataRegularSeason20242025!$AA$3:$AA$1315,DataRegularSeason20242025!$B$3:$B$1315, "&lt;=" &amp; $A54, DataRegularSeason20242025!$D$3:$D$1315, AF$1)+SUMIFS(DataRegularSeason20242025!$AB$3:$AB$1315,DataRegularSeason20242025!$B$3:$B$1315, "&lt;=" &amp; $A54, DataRegularSeason20242025!$E$3:$E$1315, AF$1)</f>
        <v>32</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18</v>
      </c>
      <c r="C55" s="2">
        <f>SUMIFS(DataRegularSeason20242025!$AA$3:$AA$1315,DataRegularSeason20242025!$B$3:$B$1315, "&lt;=" &amp; $A55, DataRegularSeason20242025!$D$3:$D$1315, C$1)+SUMIFS(DataRegularSeason20242025!$AB$3:$AB$1315,DataRegularSeason20242025!$B$3:$B$1315, "&lt;=" &amp; $A55, DataRegularSeason20242025!$E$3:$E$1315, C$1)</f>
        <v>19</v>
      </c>
      <c r="D55" s="2">
        <f>SUMIFS(DataRegularSeason20242025!$AA$3:$AA$1315,DataRegularSeason20242025!$B$3:$B$1315, "&lt;=" &amp; $A55, DataRegularSeason20242025!$D$3:$D$1315, D$1)+SUMIFS(DataRegularSeason20242025!$AB$3:$AB$1315,DataRegularSeason20242025!$B$3:$B$1315, "&lt;=" &amp; $A55, DataRegularSeason20242025!$E$3:$E$1315, D$1)</f>
        <v>17</v>
      </c>
      <c r="E55" s="2">
        <f>SUMIFS(DataRegularSeason20242025!$AA$3:$AA$1315,DataRegularSeason20242025!$B$3:$B$1315, "&lt;=" &amp; $A55, DataRegularSeason20242025!$D$3:$D$1315, E$1)+SUMIFS(DataRegularSeason20242025!$AB$3:$AB$1315,DataRegularSeason20242025!$B$3:$B$1315, "&lt;=" &amp; $A55, DataRegularSeason20242025!$E$3:$E$1315, E$1)</f>
        <v>26</v>
      </c>
      <c r="F55" s="2">
        <f>SUMIFS(DataRegularSeason20242025!$AA$3:$AA$1315,DataRegularSeason20242025!$B$3:$B$1315, "&lt;=" &amp; $A55, DataRegularSeason20242025!$D$3:$D$1315, F$1)+SUMIFS(DataRegularSeason20242025!$AB$3:$AB$1315,DataRegularSeason20242025!$B$3:$B$1315, "&lt;=" &amp; $A55, DataRegularSeason20242025!$E$3:$E$1315, F$1)</f>
        <v>16</v>
      </c>
      <c r="G55" s="2">
        <f>SUMIFS(DataRegularSeason20242025!$AA$3:$AA$1315,DataRegularSeason20242025!$B$3:$B$1315, "&lt;=" &amp; $A55, DataRegularSeason20242025!$D$3:$D$1315, G$1)+SUMIFS(DataRegularSeason20242025!$AB$3:$AB$1315,DataRegularSeason20242025!$B$3:$B$1315, "&lt;=" &amp; $A55, DataRegularSeason20242025!$E$3:$E$1315, G$1)</f>
        <v>23</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20</v>
      </c>
      <c r="J55" s="2">
        <f>SUMIFS(DataRegularSeason20242025!$AA$3:$AA$1315,DataRegularSeason20242025!$B$3:$B$1315, "&lt;=" &amp; $A55, DataRegularSeason20242025!$D$3:$D$1315, J$1)+SUMIFS(DataRegularSeason20242025!$AB$3:$AB$1315,DataRegularSeason20242025!$B$3:$B$1315, "&lt;=" &amp; $A55, DataRegularSeason20242025!$E$3:$E$1315, J$1)</f>
        <v>22</v>
      </c>
      <c r="K55" s="2">
        <f>SUMIFS(DataRegularSeason20242025!$AA$3:$AA$1315,DataRegularSeason20242025!$B$3:$B$1315, "&lt;=" &amp; $A55, DataRegularSeason20242025!$D$3:$D$1315, K$1)+SUMIFS(DataRegularSeason20242025!$AB$3:$AB$1315,DataRegularSeason20242025!$B$3:$B$1315, "&lt;=" &amp; $A55, DataRegularSeason20242025!$E$3:$E$1315, K$1)</f>
        <v>16</v>
      </c>
      <c r="L55" s="2">
        <f>SUMIFS(DataRegularSeason20242025!$AA$3:$AA$1315,DataRegularSeason20242025!$B$3:$B$1315, "&lt;=" &amp; $A55, DataRegularSeason20242025!$D$3:$D$1315, L$1)+SUMIFS(DataRegularSeason20242025!$AB$3:$AB$1315,DataRegularSeason20242025!$B$3:$B$1315, "&lt;=" &amp; $A55, DataRegularSeason20242025!$E$3:$E$1315, L$1)</f>
        <v>22</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27</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19</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19</v>
      </c>
      <c r="Y55" s="2">
        <f>SUMIFS(DataRegularSeason20242025!$AA$3:$AA$1315,DataRegularSeason20242025!$B$3:$B$1315, "&lt;=" &amp; $A55, DataRegularSeason20242025!$D$3:$D$1315, Y$1)+SUMIFS(DataRegularSeason20242025!$AB$3:$AB$1315,DataRegularSeason20242025!$B$3:$B$1315, "&lt;=" &amp; $A55, DataRegularSeason20242025!$E$3:$E$1315, Y$1)</f>
        <v>16</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21</v>
      </c>
      <c r="AB55" s="2">
        <f>SUMIFS(DataRegularSeason20242025!$AA$3:$AA$1315,DataRegularSeason20242025!$B$3:$B$1315, "&lt;=" &amp; $A55, DataRegularSeason20242025!$D$3:$D$1315, AB$1)+SUMIFS(DataRegularSeason20242025!$AB$3:$AB$1315,DataRegularSeason20242025!$B$3:$B$1315, "&lt;=" &amp; $A55, DataRegularSeason20242025!$E$3:$E$1315, AB$1)</f>
        <v>24</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24</v>
      </c>
      <c r="AF55" s="2">
        <f>SUMIFS(DataRegularSeason20242025!$AA$3:$AA$1315,DataRegularSeason20242025!$B$3:$B$1315, "&lt;=" &amp; $A55, DataRegularSeason20242025!$D$3:$D$1315, AF$1)+SUMIFS(DataRegularSeason20242025!$AB$3:$AB$1315,DataRegularSeason20242025!$B$3:$B$1315, "&lt;=" &amp; $A55, DataRegularSeason20242025!$E$3:$E$1315, AF$1)</f>
        <v>32</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18</v>
      </c>
      <c r="C56" s="2">
        <f>SUMIFS(DataRegularSeason20242025!$AA$3:$AA$1315,DataRegularSeason20242025!$B$3:$B$1315, "&lt;=" &amp; $A56, DataRegularSeason20242025!$D$3:$D$1315, C$1)+SUMIFS(DataRegularSeason20242025!$AB$3:$AB$1315,DataRegularSeason20242025!$B$3:$B$1315, "&lt;=" &amp; $A56, DataRegularSeason20242025!$E$3:$E$1315, C$1)</f>
        <v>19</v>
      </c>
      <c r="D56" s="2">
        <f>SUMIFS(DataRegularSeason20242025!$AA$3:$AA$1315,DataRegularSeason20242025!$B$3:$B$1315, "&lt;=" &amp; $A56, DataRegularSeason20242025!$D$3:$D$1315, D$1)+SUMIFS(DataRegularSeason20242025!$AB$3:$AB$1315,DataRegularSeason20242025!$B$3:$B$1315, "&lt;=" &amp; $A56, DataRegularSeason20242025!$E$3:$E$1315, D$1)</f>
        <v>17</v>
      </c>
      <c r="E56" s="2">
        <f>SUMIFS(DataRegularSeason20242025!$AA$3:$AA$1315,DataRegularSeason20242025!$B$3:$B$1315, "&lt;=" &amp; $A56, DataRegularSeason20242025!$D$3:$D$1315, E$1)+SUMIFS(DataRegularSeason20242025!$AB$3:$AB$1315,DataRegularSeason20242025!$B$3:$B$1315, "&lt;=" &amp; $A56, DataRegularSeason20242025!$E$3:$E$1315, E$1)</f>
        <v>26</v>
      </c>
      <c r="F56" s="2">
        <f>SUMIFS(DataRegularSeason20242025!$AA$3:$AA$1315,DataRegularSeason20242025!$B$3:$B$1315, "&lt;=" &amp; $A56, DataRegularSeason20242025!$D$3:$D$1315, F$1)+SUMIFS(DataRegularSeason20242025!$AB$3:$AB$1315,DataRegularSeason20242025!$B$3:$B$1315, "&lt;=" &amp; $A56, DataRegularSeason20242025!$E$3:$E$1315, F$1)</f>
        <v>16</v>
      </c>
      <c r="G56" s="2">
        <f>SUMIFS(DataRegularSeason20242025!$AA$3:$AA$1315,DataRegularSeason20242025!$B$3:$B$1315, "&lt;=" &amp; $A56, DataRegularSeason20242025!$D$3:$D$1315, G$1)+SUMIFS(DataRegularSeason20242025!$AB$3:$AB$1315,DataRegularSeason20242025!$B$3:$B$1315, "&lt;=" &amp; $A56, DataRegularSeason20242025!$E$3:$E$1315, G$1)</f>
        <v>23</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20</v>
      </c>
      <c r="J56" s="2">
        <f>SUMIFS(DataRegularSeason20242025!$AA$3:$AA$1315,DataRegularSeason20242025!$B$3:$B$1315, "&lt;=" &amp; $A56, DataRegularSeason20242025!$D$3:$D$1315, J$1)+SUMIFS(DataRegularSeason20242025!$AB$3:$AB$1315,DataRegularSeason20242025!$B$3:$B$1315, "&lt;=" &amp; $A56, DataRegularSeason20242025!$E$3:$E$1315, J$1)</f>
        <v>22</v>
      </c>
      <c r="K56" s="2">
        <f>SUMIFS(DataRegularSeason20242025!$AA$3:$AA$1315,DataRegularSeason20242025!$B$3:$B$1315, "&lt;=" &amp; $A56, DataRegularSeason20242025!$D$3:$D$1315, K$1)+SUMIFS(DataRegularSeason20242025!$AB$3:$AB$1315,DataRegularSeason20242025!$B$3:$B$1315, "&lt;=" &amp; $A56, DataRegularSeason20242025!$E$3:$E$1315, K$1)</f>
        <v>16</v>
      </c>
      <c r="L56" s="2">
        <f>SUMIFS(DataRegularSeason20242025!$AA$3:$AA$1315,DataRegularSeason20242025!$B$3:$B$1315, "&lt;=" &amp; $A56, DataRegularSeason20242025!$D$3:$D$1315, L$1)+SUMIFS(DataRegularSeason20242025!$AB$3:$AB$1315,DataRegularSeason20242025!$B$3:$B$1315, "&lt;=" &amp; $A56, DataRegularSeason20242025!$E$3:$E$1315, L$1)</f>
        <v>22</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27</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19</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19</v>
      </c>
      <c r="Y56" s="2">
        <f>SUMIFS(DataRegularSeason20242025!$AA$3:$AA$1315,DataRegularSeason20242025!$B$3:$B$1315, "&lt;=" &amp; $A56, DataRegularSeason20242025!$D$3:$D$1315, Y$1)+SUMIFS(DataRegularSeason20242025!$AB$3:$AB$1315,DataRegularSeason20242025!$B$3:$B$1315, "&lt;=" &amp; $A56, DataRegularSeason20242025!$E$3:$E$1315, Y$1)</f>
        <v>16</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21</v>
      </c>
      <c r="AB56" s="2">
        <f>SUMIFS(DataRegularSeason20242025!$AA$3:$AA$1315,DataRegularSeason20242025!$B$3:$B$1315, "&lt;=" &amp; $A56, DataRegularSeason20242025!$D$3:$D$1315, AB$1)+SUMIFS(DataRegularSeason20242025!$AB$3:$AB$1315,DataRegularSeason20242025!$B$3:$B$1315, "&lt;=" &amp; $A56, DataRegularSeason20242025!$E$3:$E$1315, AB$1)</f>
        <v>24</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24</v>
      </c>
      <c r="AF56" s="2">
        <f>SUMIFS(DataRegularSeason20242025!$AA$3:$AA$1315,DataRegularSeason20242025!$B$3:$B$1315, "&lt;=" &amp; $A56, DataRegularSeason20242025!$D$3:$D$1315, AF$1)+SUMIFS(DataRegularSeason20242025!$AB$3:$AB$1315,DataRegularSeason20242025!$B$3:$B$1315, "&lt;=" &amp; $A56, DataRegularSeason20242025!$E$3:$E$1315, AF$1)</f>
        <v>32</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18</v>
      </c>
      <c r="C57" s="2">
        <f>SUMIFS(DataRegularSeason20242025!$AA$3:$AA$1315,DataRegularSeason20242025!$B$3:$B$1315, "&lt;=" &amp; $A57, DataRegularSeason20242025!$D$3:$D$1315, C$1)+SUMIFS(DataRegularSeason20242025!$AB$3:$AB$1315,DataRegularSeason20242025!$B$3:$B$1315, "&lt;=" &amp; $A57, DataRegularSeason20242025!$E$3:$E$1315, C$1)</f>
        <v>19</v>
      </c>
      <c r="D57" s="2">
        <f>SUMIFS(DataRegularSeason20242025!$AA$3:$AA$1315,DataRegularSeason20242025!$B$3:$B$1315, "&lt;=" &amp; $A57, DataRegularSeason20242025!$D$3:$D$1315, D$1)+SUMIFS(DataRegularSeason20242025!$AB$3:$AB$1315,DataRegularSeason20242025!$B$3:$B$1315, "&lt;=" &amp; $A57, DataRegularSeason20242025!$E$3:$E$1315, D$1)</f>
        <v>17</v>
      </c>
      <c r="E57" s="2">
        <f>SUMIFS(DataRegularSeason20242025!$AA$3:$AA$1315,DataRegularSeason20242025!$B$3:$B$1315, "&lt;=" &amp; $A57, DataRegularSeason20242025!$D$3:$D$1315, E$1)+SUMIFS(DataRegularSeason20242025!$AB$3:$AB$1315,DataRegularSeason20242025!$B$3:$B$1315, "&lt;=" &amp; $A57, DataRegularSeason20242025!$E$3:$E$1315, E$1)</f>
        <v>26</v>
      </c>
      <c r="F57" s="2">
        <f>SUMIFS(DataRegularSeason20242025!$AA$3:$AA$1315,DataRegularSeason20242025!$B$3:$B$1315, "&lt;=" &amp; $A57, DataRegularSeason20242025!$D$3:$D$1315, F$1)+SUMIFS(DataRegularSeason20242025!$AB$3:$AB$1315,DataRegularSeason20242025!$B$3:$B$1315, "&lt;=" &amp; $A57, DataRegularSeason20242025!$E$3:$E$1315, F$1)</f>
        <v>16</v>
      </c>
      <c r="G57" s="2">
        <f>SUMIFS(DataRegularSeason20242025!$AA$3:$AA$1315,DataRegularSeason20242025!$B$3:$B$1315, "&lt;=" &amp; $A57, DataRegularSeason20242025!$D$3:$D$1315, G$1)+SUMIFS(DataRegularSeason20242025!$AB$3:$AB$1315,DataRegularSeason20242025!$B$3:$B$1315, "&lt;=" &amp; $A57, DataRegularSeason20242025!$E$3:$E$1315, G$1)</f>
        <v>23</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20</v>
      </c>
      <c r="J57" s="2">
        <f>SUMIFS(DataRegularSeason20242025!$AA$3:$AA$1315,DataRegularSeason20242025!$B$3:$B$1315, "&lt;=" &amp; $A57, DataRegularSeason20242025!$D$3:$D$1315, J$1)+SUMIFS(DataRegularSeason20242025!$AB$3:$AB$1315,DataRegularSeason20242025!$B$3:$B$1315, "&lt;=" &amp; $A57, DataRegularSeason20242025!$E$3:$E$1315, J$1)</f>
        <v>22</v>
      </c>
      <c r="K57" s="2">
        <f>SUMIFS(DataRegularSeason20242025!$AA$3:$AA$1315,DataRegularSeason20242025!$B$3:$B$1315, "&lt;=" &amp; $A57, DataRegularSeason20242025!$D$3:$D$1315, K$1)+SUMIFS(DataRegularSeason20242025!$AB$3:$AB$1315,DataRegularSeason20242025!$B$3:$B$1315, "&lt;=" &amp; $A57, DataRegularSeason20242025!$E$3:$E$1315, K$1)</f>
        <v>16</v>
      </c>
      <c r="L57" s="2">
        <f>SUMIFS(DataRegularSeason20242025!$AA$3:$AA$1315,DataRegularSeason20242025!$B$3:$B$1315, "&lt;=" &amp; $A57, DataRegularSeason20242025!$D$3:$D$1315, L$1)+SUMIFS(DataRegularSeason20242025!$AB$3:$AB$1315,DataRegularSeason20242025!$B$3:$B$1315, "&lt;=" &amp; $A57, DataRegularSeason20242025!$E$3:$E$1315, L$1)</f>
        <v>22</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27</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19</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19</v>
      </c>
      <c r="Y57" s="2">
        <f>SUMIFS(DataRegularSeason20242025!$AA$3:$AA$1315,DataRegularSeason20242025!$B$3:$B$1315, "&lt;=" &amp; $A57, DataRegularSeason20242025!$D$3:$D$1315, Y$1)+SUMIFS(DataRegularSeason20242025!$AB$3:$AB$1315,DataRegularSeason20242025!$B$3:$B$1315, "&lt;=" &amp; $A57, DataRegularSeason20242025!$E$3:$E$1315, Y$1)</f>
        <v>16</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21</v>
      </c>
      <c r="AB57" s="2">
        <f>SUMIFS(DataRegularSeason20242025!$AA$3:$AA$1315,DataRegularSeason20242025!$B$3:$B$1315, "&lt;=" &amp; $A57, DataRegularSeason20242025!$D$3:$D$1315, AB$1)+SUMIFS(DataRegularSeason20242025!$AB$3:$AB$1315,DataRegularSeason20242025!$B$3:$B$1315, "&lt;=" &amp; $A57, DataRegularSeason20242025!$E$3:$E$1315, AB$1)</f>
        <v>24</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24</v>
      </c>
      <c r="AF57" s="2">
        <f>SUMIFS(DataRegularSeason20242025!$AA$3:$AA$1315,DataRegularSeason20242025!$B$3:$B$1315, "&lt;=" &amp; $A57, DataRegularSeason20242025!$D$3:$D$1315, AF$1)+SUMIFS(DataRegularSeason20242025!$AB$3:$AB$1315,DataRegularSeason20242025!$B$3:$B$1315, "&lt;=" &amp; $A57, DataRegularSeason20242025!$E$3:$E$1315, AF$1)</f>
        <v>32</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18</v>
      </c>
      <c r="C58" s="2">
        <f>SUMIFS(DataRegularSeason20242025!$AA$3:$AA$1315,DataRegularSeason20242025!$B$3:$B$1315, "&lt;=" &amp; $A58, DataRegularSeason20242025!$D$3:$D$1315, C$1)+SUMIFS(DataRegularSeason20242025!$AB$3:$AB$1315,DataRegularSeason20242025!$B$3:$B$1315, "&lt;=" &amp; $A58, DataRegularSeason20242025!$E$3:$E$1315, C$1)</f>
        <v>19</v>
      </c>
      <c r="D58" s="2">
        <f>SUMIFS(DataRegularSeason20242025!$AA$3:$AA$1315,DataRegularSeason20242025!$B$3:$B$1315, "&lt;=" &amp; $A58, DataRegularSeason20242025!$D$3:$D$1315, D$1)+SUMIFS(DataRegularSeason20242025!$AB$3:$AB$1315,DataRegularSeason20242025!$B$3:$B$1315, "&lt;=" &amp; $A58, DataRegularSeason20242025!$E$3:$E$1315, D$1)</f>
        <v>17</v>
      </c>
      <c r="E58" s="2">
        <f>SUMIFS(DataRegularSeason20242025!$AA$3:$AA$1315,DataRegularSeason20242025!$B$3:$B$1315, "&lt;=" &amp; $A58, DataRegularSeason20242025!$D$3:$D$1315, E$1)+SUMIFS(DataRegularSeason20242025!$AB$3:$AB$1315,DataRegularSeason20242025!$B$3:$B$1315, "&lt;=" &amp; $A58, DataRegularSeason20242025!$E$3:$E$1315, E$1)</f>
        <v>26</v>
      </c>
      <c r="F58" s="2">
        <f>SUMIFS(DataRegularSeason20242025!$AA$3:$AA$1315,DataRegularSeason20242025!$B$3:$B$1315, "&lt;=" &amp; $A58, DataRegularSeason20242025!$D$3:$D$1315, F$1)+SUMIFS(DataRegularSeason20242025!$AB$3:$AB$1315,DataRegularSeason20242025!$B$3:$B$1315, "&lt;=" &amp; $A58, DataRegularSeason20242025!$E$3:$E$1315, F$1)</f>
        <v>16</v>
      </c>
      <c r="G58" s="2">
        <f>SUMIFS(DataRegularSeason20242025!$AA$3:$AA$1315,DataRegularSeason20242025!$B$3:$B$1315, "&lt;=" &amp; $A58, DataRegularSeason20242025!$D$3:$D$1315, G$1)+SUMIFS(DataRegularSeason20242025!$AB$3:$AB$1315,DataRegularSeason20242025!$B$3:$B$1315, "&lt;=" &amp; $A58, DataRegularSeason20242025!$E$3:$E$1315, G$1)</f>
        <v>23</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20</v>
      </c>
      <c r="J58" s="2">
        <f>SUMIFS(DataRegularSeason20242025!$AA$3:$AA$1315,DataRegularSeason20242025!$B$3:$B$1315, "&lt;=" &amp; $A58, DataRegularSeason20242025!$D$3:$D$1315, J$1)+SUMIFS(DataRegularSeason20242025!$AB$3:$AB$1315,DataRegularSeason20242025!$B$3:$B$1315, "&lt;=" &amp; $A58, DataRegularSeason20242025!$E$3:$E$1315, J$1)</f>
        <v>22</v>
      </c>
      <c r="K58" s="2">
        <f>SUMIFS(DataRegularSeason20242025!$AA$3:$AA$1315,DataRegularSeason20242025!$B$3:$B$1315, "&lt;=" &amp; $A58, DataRegularSeason20242025!$D$3:$D$1315, K$1)+SUMIFS(DataRegularSeason20242025!$AB$3:$AB$1315,DataRegularSeason20242025!$B$3:$B$1315, "&lt;=" &amp; $A58, DataRegularSeason20242025!$E$3:$E$1315, K$1)</f>
        <v>16</v>
      </c>
      <c r="L58" s="2">
        <f>SUMIFS(DataRegularSeason20242025!$AA$3:$AA$1315,DataRegularSeason20242025!$B$3:$B$1315, "&lt;=" &amp; $A58, DataRegularSeason20242025!$D$3:$D$1315, L$1)+SUMIFS(DataRegularSeason20242025!$AB$3:$AB$1315,DataRegularSeason20242025!$B$3:$B$1315, "&lt;=" &amp; $A58, DataRegularSeason20242025!$E$3:$E$1315, L$1)</f>
        <v>22</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27</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19</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19</v>
      </c>
      <c r="Y58" s="2">
        <f>SUMIFS(DataRegularSeason20242025!$AA$3:$AA$1315,DataRegularSeason20242025!$B$3:$B$1315, "&lt;=" &amp; $A58, DataRegularSeason20242025!$D$3:$D$1315, Y$1)+SUMIFS(DataRegularSeason20242025!$AB$3:$AB$1315,DataRegularSeason20242025!$B$3:$B$1315, "&lt;=" &amp; $A58, DataRegularSeason20242025!$E$3:$E$1315, Y$1)</f>
        <v>16</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21</v>
      </c>
      <c r="AB58" s="2">
        <f>SUMIFS(DataRegularSeason20242025!$AA$3:$AA$1315,DataRegularSeason20242025!$B$3:$B$1315, "&lt;=" &amp; $A58, DataRegularSeason20242025!$D$3:$D$1315, AB$1)+SUMIFS(DataRegularSeason20242025!$AB$3:$AB$1315,DataRegularSeason20242025!$B$3:$B$1315, "&lt;=" &amp; $A58, DataRegularSeason20242025!$E$3:$E$1315, AB$1)</f>
        <v>24</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24</v>
      </c>
      <c r="AF58" s="2">
        <f>SUMIFS(DataRegularSeason20242025!$AA$3:$AA$1315,DataRegularSeason20242025!$B$3:$B$1315, "&lt;=" &amp; $A58, DataRegularSeason20242025!$D$3:$D$1315, AF$1)+SUMIFS(DataRegularSeason20242025!$AB$3:$AB$1315,DataRegularSeason20242025!$B$3:$B$1315, "&lt;=" &amp; $A58, DataRegularSeason20242025!$E$3:$E$1315, AF$1)</f>
        <v>32</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18</v>
      </c>
      <c r="C59" s="2">
        <f>SUMIFS(DataRegularSeason20242025!$AA$3:$AA$1315,DataRegularSeason20242025!$B$3:$B$1315, "&lt;=" &amp; $A59, DataRegularSeason20242025!$D$3:$D$1315, C$1)+SUMIFS(DataRegularSeason20242025!$AB$3:$AB$1315,DataRegularSeason20242025!$B$3:$B$1315, "&lt;=" &amp; $A59, DataRegularSeason20242025!$E$3:$E$1315, C$1)</f>
        <v>19</v>
      </c>
      <c r="D59" s="2">
        <f>SUMIFS(DataRegularSeason20242025!$AA$3:$AA$1315,DataRegularSeason20242025!$B$3:$B$1315, "&lt;=" &amp; $A59, DataRegularSeason20242025!$D$3:$D$1315, D$1)+SUMIFS(DataRegularSeason20242025!$AB$3:$AB$1315,DataRegularSeason20242025!$B$3:$B$1315, "&lt;=" &amp; $A59, DataRegularSeason20242025!$E$3:$E$1315, D$1)</f>
        <v>17</v>
      </c>
      <c r="E59" s="2">
        <f>SUMIFS(DataRegularSeason20242025!$AA$3:$AA$1315,DataRegularSeason20242025!$B$3:$B$1315, "&lt;=" &amp; $A59, DataRegularSeason20242025!$D$3:$D$1315, E$1)+SUMIFS(DataRegularSeason20242025!$AB$3:$AB$1315,DataRegularSeason20242025!$B$3:$B$1315, "&lt;=" &amp; $A59, DataRegularSeason20242025!$E$3:$E$1315, E$1)</f>
        <v>26</v>
      </c>
      <c r="F59" s="2">
        <f>SUMIFS(DataRegularSeason20242025!$AA$3:$AA$1315,DataRegularSeason20242025!$B$3:$B$1315, "&lt;=" &amp; $A59, DataRegularSeason20242025!$D$3:$D$1315, F$1)+SUMIFS(DataRegularSeason20242025!$AB$3:$AB$1315,DataRegularSeason20242025!$B$3:$B$1315, "&lt;=" &amp; $A59, DataRegularSeason20242025!$E$3:$E$1315, F$1)</f>
        <v>16</v>
      </c>
      <c r="G59" s="2">
        <f>SUMIFS(DataRegularSeason20242025!$AA$3:$AA$1315,DataRegularSeason20242025!$B$3:$B$1315, "&lt;=" &amp; $A59, DataRegularSeason20242025!$D$3:$D$1315, G$1)+SUMIFS(DataRegularSeason20242025!$AB$3:$AB$1315,DataRegularSeason20242025!$B$3:$B$1315, "&lt;=" &amp; $A59, DataRegularSeason20242025!$E$3:$E$1315, G$1)</f>
        <v>23</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20</v>
      </c>
      <c r="J59" s="2">
        <f>SUMIFS(DataRegularSeason20242025!$AA$3:$AA$1315,DataRegularSeason20242025!$B$3:$B$1315, "&lt;=" &amp; $A59, DataRegularSeason20242025!$D$3:$D$1315, J$1)+SUMIFS(DataRegularSeason20242025!$AB$3:$AB$1315,DataRegularSeason20242025!$B$3:$B$1315, "&lt;=" &amp; $A59, DataRegularSeason20242025!$E$3:$E$1315, J$1)</f>
        <v>22</v>
      </c>
      <c r="K59" s="2">
        <f>SUMIFS(DataRegularSeason20242025!$AA$3:$AA$1315,DataRegularSeason20242025!$B$3:$B$1315, "&lt;=" &amp; $A59, DataRegularSeason20242025!$D$3:$D$1315, K$1)+SUMIFS(DataRegularSeason20242025!$AB$3:$AB$1315,DataRegularSeason20242025!$B$3:$B$1315, "&lt;=" &amp; $A59, DataRegularSeason20242025!$E$3:$E$1315, K$1)</f>
        <v>16</v>
      </c>
      <c r="L59" s="2">
        <f>SUMIFS(DataRegularSeason20242025!$AA$3:$AA$1315,DataRegularSeason20242025!$B$3:$B$1315, "&lt;=" &amp; $A59, DataRegularSeason20242025!$D$3:$D$1315, L$1)+SUMIFS(DataRegularSeason20242025!$AB$3:$AB$1315,DataRegularSeason20242025!$B$3:$B$1315, "&lt;=" &amp; $A59, DataRegularSeason20242025!$E$3:$E$1315, L$1)</f>
        <v>22</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27</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19</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19</v>
      </c>
      <c r="Y59" s="2">
        <f>SUMIFS(DataRegularSeason20242025!$AA$3:$AA$1315,DataRegularSeason20242025!$B$3:$B$1315, "&lt;=" &amp; $A59, DataRegularSeason20242025!$D$3:$D$1315, Y$1)+SUMIFS(DataRegularSeason20242025!$AB$3:$AB$1315,DataRegularSeason20242025!$B$3:$B$1315, "&lt;=" &amp; $A59, DataRegularSeason20242025!$E$3:$E$1315, Y$1)</f>
        <v>16</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21</v>
      </c>
      <c r="AB59" s="2">
        <f>SUMIFS(DataRegularSeason20242025!$AA$3:$AA$1315,DataRegularSeason20242025!$B$3:$B$1315, "&lt;=" &amp; $A59, DataRegularSeason20242025!$D$3:$D$1315, AB$1)+SUMIFS(DataRegularSeason20242025!$AB$3:$AB$1315,DataRegularSeason20242025!$B$3:$B$1315, "&lt;=" &amp; $A59, DataRegularSeason20242025!$E$3:$E$1315, AB$1)</f>
        <v>24</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24</v>
      </c>
      <c r="AF59" s="2">
        <f>SUMIFS(DataRegularSeason20242025!$AA$3:$AA$1315,DataRegularSeason20242025!$B$3:$B$1315, "&lt;=" &amp; $A59, DataRegularSeason20242025!$D$3:$D$1315, AF$1)+SUMIFS(DataRegularSeason20242025!$AB$3:$AB$1315,DataRegularSeason20242025!$B$3:$B$1315, "&lt;=" &amp; $A59, DataRegularSeason20242025!$E$3:$E$1315, AF$1)</f>
        <v>32</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18</v>
      </c>
      <c r="C60" s="2">
        <f>SUMIFS(DataRegularSeason20242025!$AA$3:$AA$1315,DataRegularSeason20242025!$B$3:$B$1315, "&lt;=" &amp; $A60, DataRegularSeason20242025!$D$3:$D$1315, C$1)+SUMIFS(DataRegularSeason20242025!$AB$3:$AB$1315,DataRegularSeason20242025!$B$3:$B$1315, "&lt;=" &amp; $A60, DataRegularSeason20242025!$E$3:$E$1315, C$1)</f>
        <v>19</v>
      </c>
      <c r="D60" s="2">
        <f>SUMIFS(DataRegularSeason20242025!$AA$3:$AA$1315,DataRegularSeason20242025!$B$3:$B$1315, "&lt;=" &amp; $A60, DataRegularSeason20242025!$D$3:$D$1315, D$1)+SUMIFS(DataRegularSeason20242025!$AB$3:$AB$1315,DataRegularSeason20242025!$B$3:$B$1315, "&lt;=" &amp; $A60, DataRegularSeason20242025!$E$3:$E$1315, D$1)</f>
        <v>17</v>
      </c>
      <c r="E60" s="2">
        <f>SUMIFS(DataRegularSeason20242025!$AA$3:$AA$1315,DataRegularSeason20242025!$B$3:$B$1315, "&lt;=" &amp; $A60, DataRegularSeason20242025!$D$3:$D$1315, E$1)+SUMIFS(DataRegularSeason20242025!$AB$3:$AB$1315,DataRegularSeason20242025!$B$3:$B$1315, "&lt;=" &amp; $A60, DataRegularSeason20242025!$E$3:$E$1315, E$1)</f>
        <v>26</v>
      </c>
      <c r="F60" s="2">
        <f>SUMIFS(DataRegularSeason20242025!$AA$3:$AA$1315,DataRegularSeason20242025!$B$3:$B$1315, "&lt;=" &amp; $A60, DataRegularSeason20242025!$D$3:$D$1315, F$1)+SUMIFS(DataRegularSeason20242025!$AB$3:$AB$1315,DataRegularSeason20242025!$B$3:$B$1315, "&lt;=" &amp; $A60, DataRegularSeason20242025!$E$3:$E$1315, F$1)</f>
        <v>16</v>
      </c>
      <c r="G60" s="2">
        <f>SUMIFS(DataRegularSeason20242025!$AA$3:$AA$1315,DataRegularSeason20242025!$B$3:$B$1315, "&lt;=" &amp; $A60, DataRegularSeason20242025!$D$3:$D$1315, G$1)+SUMIFS(DataRegularSeason20242025!$AB$3:$AB$1315,DataRegularSeason20242025!$B$3:$B$1315, "&lt;=" &amp; $A60, DataRegularSeason20242025!$E$3:$E$1315, G$1)</f>
        <v>23</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20</v>
      </c>
      <c r="J60" s="2">
        <f>SUMIFS(DataRegularSeason20242025!$AA$3:$AA$1315,DataRegularSeason20242025!$B$3:$B$1315, "&lt;=" &amp; $A60, DataRegularSeason20242025!$D$3:$D$1315, J$1)+SUMIFS(DataRegularSeason20242025!$AB$3:$AB$1315,DataRegularSeason20242025!$B$3:$B$1315, "&lt;=" &amp; $A60, DataRegularSeason20242025!$E$3:$E$1315, J$1)</f>
        <v>22</v>
      </c>
      <c r="K60" s="2">
        <f>SUMIFS(DataRegularSeason20242025!$AA$3:$AA$1315,DataRegularSeason20242025!$B$3:$B$1315, "&lt;=" &amp; $A60, DataRegularSeason20242025!$D$3:$D$1315, K$1)+SUMIFS(DataRegularSeason20242025!$AB$3:$AB$1315,DataRegularSeason20242025!$B$3:$B$1315, "&lt;=" &amp; $A60, DataRegularSeason20242025!$E$3:$E$1315, K$1)</f>
        <v>16</v>
      </c>
      <c r="L60" s="2">
        <f>SUMIFS(DataRegularSeason20242025!$AA$3:$AA$1315,DataRegularSeason20242025!$B$3:$B$1315, "&lt;=" &amp; $A60, DataRegularSeason20242025!$D$3:$D$1315, L$1)+SUMIFS(DataRegularSeason20242025!$AB$3:$AB$1315,DataRegularSeason20242025!$B$3:$B$1315, "&lt;=" &amp; $A60, DataRegularSeason20242025!$E$3:$E$1315, L$1)</f>
        <v>22</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27</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19</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19</v>
      </c>
      <c r="Y60" s="2">
        <f>SUMIFS(DataRegularSeason20242025!$AA$3:$AA$1315,DataRegularSeason20242025!$B$3:$B$1315, "&lt;=" &amp; $A60, DataRegularSeason20242025!$D$3:$D$1315, Y$1)+SUMIFS(DataRegularSeason20242025!$AB$3:$AB$1315,DataRegularSeason20242025!$B$3:$B$1315, "&lt;=" &amp; $A60, DataRegularSeason20242025!$E$3:$E$1315, Y$1)</f>
        <v>16</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21</v>
      </c>
      <c r="AB60" s="2">
        <f>SUMIFS(DataRegularSeason20242025!$AA$3:$AA$1315,DataRegularSeason20242025!$B$3:$B$1315, "&lt;=" &amp; $A60, DataRegularSeason20242025!$D$3:$D$1315, AB$1)+SUMIFS(DataRegularSeason20242025!$AB$3:$AB$1315,DataRegularSeason20242025!$B$3:$B$1315, "&lt;=" &amp; $A60, DataRegularSeason20242025!$E$3:$E$1315, AB$1)</f>
        <v>24</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24</v>
      </c>
      <c r="AF60" s="2">
        <f>SUMIFS(DataRegularSeason20242025!$AA$3:$AA$1315,DataRegularSeason20242025!$B$3:$B$1315, "&lt;=" &amp; $A60, DataRegularSeason20242025!$D$3:$D$1315, AF$1)+SUMIFS(DataRegularSeason20242025!$AB$3:$AB$1315,DataRegularSeason20242025!$B$3:$B$1315, "&lt;=" &amp; $A60, DataRegularSeason20242025!$E$3:$E$1315, AF$1)</f>
        <v>32</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18</v>
      </c>
      <c r="C61" s="2">
        <f>SUMIFS(DataRegularSeason20242025!$AA$3:$AA$1315,DataRegularSeason20242025!$B$3:$B$1315, "&lt;=" &amp; $A61, DataRegularSeason20242025!$D$3:$D$1315, C$1)+SUMIFS(DataRegularSeason20242025!$AB$3:$AB$1315,DataRegularSeason20242025!$B$3:$B$1315, "&lt;=" &amp; $A61, DataRegularSeason20242025!$E$3:$E$1315, C$1)</f>
        <v>19</v>
      </c>
      <c r="D61" s="2">
        <f>SUMIFS(DataRegularSeason20242025!$AA$3:$AA$1315,DataRegularSeason20242025!$B$3:$B$1315, "&lt;=" &amp; $A61, DataRegularSeason20242025!$D$3:$D$1315, D$1)+SUMIFS(DataRegularSeason20242025!$AB$3:$AB$1315,DataRegularSeason20242025!$B$3:$B$1315, "&lt;=" &amp; $A61, DataRegularSeason20242025!$E$3:$E$1315, D$1)</f>
        <v>17</v>
      </c>
      <c r="E61" s="2">
        <f>SUMIFS(DataRegularSeason20242025!$AA$3:$AA$1315,DataRegularSeason20242025!$B$3:$B$1315, "&lt;=" &amp; $A61, DataRegularSeason20242025!$D$3:$D$1315, E$1)+SUMIFS(DataRegularSeason20242025!$AB$3:$AB$1315,DataRegularSeason20242025!$B$3:$B$1315, "&lt;=" &amp; $A61, DataRegularSeason20242025!$E$3:$E$1315, E$1)</f>
        <v>26</v>
      </c>
      <c r="F61" s="2">
        <f>SUMIFS(DataRegularSeason20242025!$AA$3:$AA$1315,DataRegularSeason20242025!$B$3:$B$1315, "&lt;=" &amp; $A61, DataRegularSeason20242025!$D$3:$D$1315, F$1)+SUMIFS(DataRegularSeason20242025!$AB$3:$AB$1315,DataRegularSeason20242025!$B$3:$B$1315, "&lt;=" &amp; $A61, DataRegularSeason20242025!$E$3:$E$1315, F$1)</f>
        <v>16</v>
      </c>
      <c r="G61" s="2">
        <f>SUMIFS(DataRegularSeason20242025!$AA$3:$AA$1315,DataRegularSeason20242025!$B$3:$B$1315, "&lt;=" &amp; $A61, DataRegularSeason20242025!$D$3:$D$1315, G$1)+SUMIFS(DataRegularSeason20242025!$AB$3:$AB$1315,DataRegularSeason20242025!$B$3:$B$1315, "&lt;=" &amp; $A61, DataRegularSeason20242025!$E$3:$E$1315, G$1)</f>
        <v>23</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20</v>
      </c>
      <c r="J61" s="2">
        <f>SUMIFS(DataRegularSeason20242025!$AA$3:$AA$1315,DataRegularSeason20242025!$B$3:$B$1315, "&lt;=" &amp; $A61, DataRegularSeason20242025!$D$3:$D$1315, J$1)+SUMIFS(DataRegularSeason20242025!$AB$3:$AB$1315,DataRegularSeason20242025!$B$3:$B$1315, "&lt;=" &amp; $A61, DataRegularSeason20242025!$E$3:$E$1315, J$1)</f>
        <v>22</v>
      </c>
      <c r="K61" s="2">
        <f>SUMIFS(DataRegularSeason20242025!$AA$3:$AA$1315,DataRegularSeason20242025!$B$3:$B$1315, "&lt;=" &amp; $A61, DataRegularSeason20242025!$D$3:$D$1315, K$1)+SUMIFS(DataRegularSeason20242025!$AB$3:$AB$1315,DataRegularSeason20242025!$B$3:$B$1315, "&lt;=" &amp; $A61, DataRegularSeason20242025!$E$3:$E$1315, K$1)</f>
        <v>16</v>
      </c>
      <c r="L61" s="2">
        <f>SUMIFS(DataRegularSeason20242025!$AA$3:$AA$1315,DataRegularSeason20242025!$B$3:$B$1315, "&lt;=" &amp; $A61, DataRegularSeason20242025!$D$3:$D$1315, L$1)+SUMIFS(DataRegularSeason20242025!$AB$3:$AB$1315,DataRegularSeason20242025!$B$3:$B$1315, "&lt;=" &amp; $A61, DataRegularSeason20242025!$E$3:$E$1315, L$1)</f>
        <v>22</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27</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19</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19</v>
      </c>
      <c r="Y61" s="2">
        <f>SUMIFS(DataRegularSeason20242025!$AA$3:$AA$1315,DataRegularSeason20242025!$B$3:$B$1315, "&lt;=" &amp; $A61, DataRegularSeason20242025!$D$3:$D$1315, Y$1)+SUMIFS(DataRegularSeason20242025!$AB$3:$AB$1315,DataRegularSeason20242025!$B$3:$B$1315, "&lt;=" &amp; $A61, DataRegularSeason20242025!$E$3:$E$1315, Y$1)</f>
        <v>16</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21</v>
      </c>
      <c r="AB61" s="2">
        <f>SUMIFS(DataRegularSeason20242025!$AA$3:$AA$1315,DataRegularSeason20242025!$B$3:$B$1315, "&lt;=" &amp; $A61, DataRegularSeason20242025!$D$3:$D$1315, AB$1)+SUMIFS(DataRegularSeason20242025!$AB$3:$AB$1315,DataRegularSeason20242025!$B$3:$B$1315, "&lt;=" &amp; $A61, DataRegularSeason20242025!$E$3:$E$1315, AB$1)</f>
        <v>24</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24</v>
      </c>
      <c r="AF61" s="2">
        <f>SUMIFS(DataRegularSeason20242025!$AA$3:$AA$1315,DataRegularSeason20242025!$B$3:$B$1315, "&lt;=" &amp; $A61, DataRegularSeason20242025!$D$3:$D$1315, AF$1)+SUMIFS(DataRegularSeason20242025!$AB$3:$AB$1315,DataRegularSeason20242025!$B$3:$B$1315, "&lt;=" &amp; $A61, DataRegularSeason20242025!$E$3:$E$1315, AF$1)</f>
        <v>32</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18</v>
      </c>
      <c r="C62" s="2">
        <f>SUMIFS(DataRegularSeason20242025!$AA$3:$AA$1315,DataRegularSeason20242025!$B$3:$B$1315, "&lt;=" &amp; $A62, DataRegularSeason20242025!$D$3:$D$1315, C$1)+SUMIFS(DataRegularSeason20242025!$AB$3:$AB$1315,DataRegularSeason20242025!$B$3:$B$1315, "&lt;=" &amp; $A62, DataRegularSeason20242025!$E$3:$E$1315, C$1)</f>
        <v>19</v>
      </c>
      <c r="D62" s="2">
        <f>SUMIFS(DataRegularSeason20242025!$AA$3:$AA$1315,DataRegularSeason20242025!$B$3:$B$1315, "&lt;=" &amp; $A62, DataRegularSeason20242025!$D$3:$D$1315, D$1)+SUMIFS(DataRegularSeason20242025!$AB$3:$AB$1315,DataRegularSeason20242025!$B$3:$B$1315, "&lt;=" &amp; $A62, DataRegularSeason20242025!$E$3:$E$1315, D$1)</f>
        <v>17</v>
      </c>
      <c r="E62" s="2">
        <f>SUMIFS(DataRegularSeason20242025!$AA$3:$AA$1315,DataRegularSeason20242025!$B$3:$B$1315, "&lt;=" &amp; $A62, DataRegularSeason20242025!$D$3:$D$1315, E$1)+SUMIFS(DataRegularSeason20242025!$AB$3:$AB$1315,DataRegularSeason20242025!$B$3:$B$1315, "&lt;=" &amp; $A62, DataRegularSeason20242025!$E$3:$E$1315, E$1)</f>
        <v>26</v>
      </c>
      <c r="F62" s="2">
        <f>SUMIFS(DataRegularSeason20242025!$AA$3:$AA$1315,DataRegularSeason20242025!$B$3:$B$1315, "&lt;=" &amp; $A62, DataRegularSeason20242025!$D$3:$D$1315, F$1)+SUMIFS(DataRegularSeason20242025!$AB$3:$AB$1315,DataRegularSeason20242025!$B$3:$B$1315, "&lt;=" &amp; $A62, DataRegularSeason20242025!$E$3:$E$1315, F$1)</f>
        <v>16</v>
      </c>
      <c r="G62" s="2">
        <f>SUMIFS(DataRegularSeason20242025!$AA$3:$AA$1315,DataRegularSeason20242025!$B$3:$B$1315, "&lt;=" &amp; $A62, DataRegularSeason20242025!$D$3:$D$1315, G$1)+SUMIFS(DataRegularSeason20242025!$AB$3:$AB$1315,DataRegularSeason20242025!$B$3:$B$1315, "&lt;=" &amp; $A62, DataRegularSeason20242025!$E$3:$E$1315, G$1)</f>
        <v>23</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20</v>
      </c>
      <c r="J62" s="2">
        <f>SUMIFS(DataRegularSeason20242025!$AA$3:$AA$1315,DataRegularSeason20242025!$B$3:$B$1315, "&lt;=" &amp; $A62, DataRegularSeason20242025!$D$3:$D$1315, J$1)+SUMIFS(DataRegularSeason20242025!$AB$3:$AB$1315,DataRegularSeason20242025!$B$3:$B$1315, "&lt;=" &amp; $A62, DataRegularSeason20242025!$E$3:$E$1315, J$1)</f>
        <v>22</v>
      </c>
      <c r="K62" s="2">
        <f>SUMIFS(DataRegularSeason20242025!$AA$3:$AA$1315,DataRegularSeason20242025!$B$3:$B$1315, "&lt;=" &amp; $A62, DataRegularSeason20242025!$D$3:$D$1315, K$1)+SUMIFS(DataRegularSeason20242025!$AB$3:$AB$1315,DataRegularSeason20242025!$B$3:$B$1315, "&lt;=" &amp; $A62, DataRegularSeason20242025!$E$3:$E$1315, K$1)</f>
        <v>16</v>
      </c>
      <c r="L62" s="2">
        <f>SUMIFS(DataRegularSeason20242025!$AA$3:$AA$1315,DataRegularSeason20242025!$B$3:$B$1315, "&lt;=" &amp; $A62, DataRegularSeason20242025!$D$3:$D$1315, L$1)+SUMIFS(DataRegularSeason20242025!$AB$3:$AB$1315,DataRegularSeason20242025!$B$3:$B$1315, "&lt;=" &amp; $A62, DataRegularSeason20242025!$E$3:$E$1315, L$1)</f>
        <v>22</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27</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19</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19</v>
      </c>
      <c r="Y62" s="2">
        <f>SUMIFS(DataRegularSeason20242025!$AA$3:$AA$1315,DataRegularSeason20242025!$B$3:$B$1315, "&lt;=" &amp; $A62, DataRegularSeason20242025!$D$3:$D$1315, Y$1)+SUMIFS(DataRegularSeason20242025!$AB$3:$AB$1315,DataRegularSeason20242025!$B$3:$B$1315, "&lt;=" &amp; $A62, DataRegularSeason20242025!$E$3:$E$1315, Y$1)</f>
        <v>16</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21</v>
      </c>
      <c r="AB62" s="2">
        <f>SUMIFS(DataRegularSeason20242025!$AA$3:$AA$1315,DataRegularSeason20242025!$B$3:$B$1315, "&lt;=" &amp; $A62, DataRegularSeason20242025!$D$3:$D$1315, AB$1)+SUMIFS(DataRegularSeason20242025!$AB$3:$AB$1315,DataRegularSeason20242025!$B$3:$B$1315, "&lt;=" &amp; $A62, DataRegularSeason20242025!$E$3:$E$1315, AB$1)</f>
        <v>24</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24</v>
      </c>
      <c r="AF62" s="2">
        <f>SUMIFS(DataRegularSeason20242025!$AA$3:$AA$1315,DataRegularSeason20242025!$B$3:$B$1315, "&lt;=" &amp; $A62, DataRegularSeason20242025!$D$3:$D$1315, AF$1)+SUMIFS(DataRegularSeason20242025!$AB$3:$AB$1315,DataRegularSeason20242025!$B$3:$B$1315, "&lt;=" &amp; $A62, DataRegularSeason20242025!$E$3:$E$1315, AF$1)</f>
        <v>32</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18</v>
      </c>
      <c r="C63" s="2">
        <f>SUMIFS(DataRegularSeason20242025!$AA$3:$AA$1315,DataRegularSeason20242025!$B$3:$B$1315, "&lt;=" &amp; $A63, DataRegularSeason20242025!$D$3:$D$1315, C$1)+SUMIFS(DataRegularSeason20242025!$AB$3:$AB$1315,DataRegularSeason20242025!$B$3:$B$1315, "&lt;=" &amp; $A63, DataRegularSeason20242025!$E$3:$E$1315, C$1)</f>
        <v>19</v>
      </c>
      <c r="D63" s="2">
        <f>SUMIFS(DataRegularSeason20242025!$AA$3:$AA$1315,DataRegularSeason20242025!$B$3:$B$1315, "&lt;=" &amp; $A63, DataRegularSeason20242025!$D$3:$D$1315, D$1)+SUMIFS(DataRegularSeason20242025!$AB$3:$AB$1315,DataRegularSeason20242025!$B$3:$B$1315, "&lt;=" &amp; $A63, DataRegularSeason20242025!$E$3:$E$1315, D$1)</f>
        <v>17</v>
      </c>
      <c r="E63" s="2">
        <f>SUMIFS(DataRegularSeason20242025!$AA$3:$AA$1315,DataRegularSeason20242025!$B$3:$B$1315, "&lt;=" &amp; $A63, DataRegularSeason20242025!$D$3:$D$1315, E$1)+SUMIFS(DataRegularSeason20242025!$AB$3:$AB$1315,DataRegularSeason20242025!$B$3:$B$1315, "&lt;=" &amp; $A63, DataRegularSeason20242025!$E$3:$E$1315, E$1)</f>
        <v>26</v>
      </c>
      <c r="F63" s="2">
        <f>SUMIFS(DataRegularSeason20242025!$AA$3:$AA$1315,DataRegularSeason20242025!$B$3:$B$1315, "&lt;=" &amp; $A63, DataRegularSeason20242025!$D$3:$D$1315, F$1)+SUMIFS(DataRegularSeason20242025!$AB$3:$AB$1315,DataRegularSeason20242025!$B$3:$B$1315, "&lt;=" &amp; $A63, DataRegularSeason20242025!$E$3:$E$1315, F$1)</f>
        <v>16</v>
      </c>
      <c r="G63" s="2">
        <f>SUMIFS(DataRegularSeason20242025!$AA$3:$AA$1315,DataRegularSeason20242025!$B$3:$B$1315, "&lt;=" &amp; $A63, DataRegularSeason20242025!$D$3:$D$1315, G$1)+SUMIFS(DataRegularSeason20242025!$AB$3:$AB$1315,DataRegularSeason20242025!$B$3:$B$1315, "&lt;=" &amp; $A63, DataRegularSeason20242025!$E$3:$E$1315, G$1)</f>
        <v>23</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20</v>
      </c>
      <c r="J63" s="2">
        <f>SUMIFS(DataRegularSeason20242025!$AA$3:$AA$1315,DataRegularSeason20242025!$B$3:$B$1315, "&lt;=" &amp; $A63, DataRegularSeason20242025!$D$3:$D$1315, J$1)+SUMIFS(DataRegularSeason20242025!$AB$3:$AB$1315,DataRegularSeason20242025!$B$3:$B$1315, "&lt;=" &amp; $A63, DataRegularSeason20242025!$E$3:$E$1315, J$1)</f>
        <v>22</v>
      </c>
      <c r="K63" s="2">
        <f>SUMIFS(DataRegularSeason20242025!$AA$3:$AA$1315,DataRegularSeason20242025!$B$3:$B$1315, "&lt;=" &amp; $A63, DataRegularSeason20242025!$D$3:$D$1315, K$1)+SUMIFS(DataRegularSeason20242025!$AB$3:$AB$1315,DataRegularSeason20242025!$B$3:$B$1315, "&lt;=" &amp; $A63, DataRegularSeason20242025!$E$3:$E$1315, K$1)</f>
        <v>16</v>
      </c>
      <c r="L63" s="2">
        <f>SUMIFS(DataRegularSeason20242025!$AA$3:$AA$1315,DataRegularSeason20242025!$B$3:$B$1315, "&lt;=" &amp; $A63, DataRegularSeason20242025!$D$3:$D$1315, L$1)+SUMIFS(DataRegularSeason20242025!$AB$3:$AB$1315,DataRegularSeason20242025!$B$3:$B$1315, "&lt;=" &amp; $A63, DataRegularSeason20242025!$E$3:$E$1315, L$1)</f>
        <v>22</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27</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19</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19</v>
      </c>
      <c r="Y63" s="2">
        <f>SUMIFS(DataRegularSeason20242025!$AA$3:$AA$1315,DataRegularSeason20242025!$B$3:$B$1315, "&lt;=" &amp; $A63, DataRegularSeason20242025!$D$3:$D$1315, Y$1)+SUMIFS(DataRegularSeason20242025!$AB$3:$AB$1315,DataRegularSeason20242025!$B$3:$B$1315, "&lt;=" &amp; $A63, DataRegularSeason20242025!$E$3:$E$1315, Y$1)</f>
        <v>16</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21</v>
      </c>
      <c r="AB63" s="2">
        <f>SUMIFS(DataRegularSeason20242025!$AA$3:$AA$1315,DataRegularSeason20242025!$B$3:$B$1315, "&lt;=" &amp; $A63, DataRegularSeason20242025!$D$3:$D$1315, AB$1)+SUMIFS(DataRegularSeason20242025!$AB$3:$AB$1315,DataRegularSeason20242025!$B$3:$B$1315, "&lt;=" &amp; $A63, DataRegularSeason20242025!$E$3:$E$1315, AB$1)</f>
        <v>24</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24</v>
      </c>
      <c r="AF63" s="2">
        <f>SUMIFS(DataRegularSeason20242025!$AA$3:$AA$1315,DataRegularSeason20242025!$B$3:$B$1315, "&lt;=" &amp; $A63, DataRegularSeason20242025!$D$3:$D$1315, AF$1)+SUMIFS(DataRegularSeason20242025!$AB$3:$AB$1315,DataRegularSeason20242025!$B$3:$B$1315, "&lt;=" &amp; $A63, DataRegularSeason20242025!$E$3:$E$1315, AF$1)</f>
        <v>32</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18</v>
      </c>
      <c r="C64" s="2">
        <f>SUMIFS(DataRegularSeason20242025!$AA$3:$AA$1315,DataRegularSeason20242025!$B$3:$B$1315, "&lt;=" &amp; $A64, DataRegularSeason20242025!$D$3:$D$1315, C$1)+SUMIFS(DataRegularSeason20242025!$AB$3:$AB$1315,DataRegularSeason20242025!$B$3:$B$1315, "&lt;=" &amp; $A64, DataRegularSeason20242025!$E$3:$E$1315, C$1)</f>
        <v>19</v>
      </c>
      <c r="D64" s="2">
        <f>SUMIFS(DataRegularSeason20242025!$AA$3:$AA$1315,DataRegularSeason20242025!$B$3:$B$1315, "&lt;=" &amp; $A64, DataRegularSeason20242025!$D$3:$D$1315, D$1)+SUMIFS(DataRegularSeason20242025!$AB$3:$AB$1315,DataRegularSeason20242025!$B$3:$B$1315, "&lt;=" &amp; $A64, DataRegularSeason20242025!$E$3:$E$1315, D$1)</f>
        <v>17</v>
      </c>
      <c r="E64" s="2">
        <f>SUMIFS(DataRegularSeason20242025!$AA$3:$AA$1315,DataRegularSeason20242025!$B$3:$B$1315, "&lt;=" &amp; $A64, DataRegularSeason20242025!$D$3:$D$1315, E$1)+SUMIFS(DataRegularSeason20242025!$AB$3:$AB$1315,DataRegularSeason20242025!$B$3:$B$1315, "&lt;=" &amp; $A64, DataRegularSeason20242025!$E$3:$E$1315, E$1)</f>
        <v>26</v>
      </c>
      <c r="F64" s="2">
        <f>SUMIFS(DataRegularSeason20242025!$AA$3:$AA$1315,DataRegularSeason20242025!$B$3:$B$1315, "&lt;=" &amp; $A64, DataRegularSeason20242025!$D$3:$D$1315, F$1)+SUMIFS(DataRegularSeason20242025!$AB$3:$AB$1315,DataRegularSeason20242025!$B$3:$B$1315, "&lt;=" &amp; $A64, DataRegularSeason20242025!$E$3:$E$1315, F$1)</f>
        <v>16</v>
      </c>
      <c r="G64" s="2">
        <f>SUMIFS(DataRegularSeason20242025!$AA$3:$AA$1315,DataRegularSeason20242025!$B$3:$B$1315, "&lt;=" &amp; $A64, DataRegularSeason20242025!$D$3:$D$1315, G$1)+SUMIFS(DataRegularSeason20242025!$AB$3:$AB$1315,DataRegularSeason20242025!$B$3:$B$1315, "&lt;=" &amp; $A64, DataRegularSeason20242025!$E$3:$E$1315, G$1)</f>
        <v>23</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20</v>
      </c>
      <c r="J64" s="2">
        <f>SUMIFS(DataRegularSeason20242025!$AA$3:$AA$1315,DataRegularSeason20242025!$B$3:$B$1315, "&lt;=" &amp; $A64, DataRegularSeason20242025!$D$3:$D$1315, J$1)+SUMIFS(DataRegularSeason20242025!$AB$3:$AB$1315,DataRegularSeason20242025!$B$3:$B$1315, "&lt;=" &amp; $A64, DataRegularSeason20242025!$E$3:$E$1315, J$1)</f>
        <v>22</v>
      </c>
      <c r="K64" s="2">
        <f>SUMIFS(DataRegularSeason20242025!$AA$3:$AA$1315,DataRegularSeason20242025!$B$3:$B$1315, "&lt;=" &amp; $A64, DataRegularSeason20242025!$D$3:$D$1315, K$1)+SUMIFS(DataRegularSeason20242025!$AB$3:$AB$1315,DataRegularSeason20242025!$B$3:$B$1315, "&lt;=" &amp; $A64, DataRegularSeason20242025!$E$3:$E$1315, K$1)</f>
        <v>16</v>
      </c>
      <c r="L64" s="2">
        <f>SUMIFS(DataRegularSeason20242025!$AA$3:$AA$1315,DataRegularSeason20242025!$B$3:$B$1315, "&lt;=" &amp; $A64, DataRegularSeason20242025!$D$3:$D$1315, L$1)+SUMIFS(DataRegularSeason20242025!$AB$3:$AB$1315,DataRegularSeason20242025!$B$3:$B$1315, "&lt;=" &amp; $A64, DataRegularSeason20242025!$E$3:$E$1315, L$1)</f>
        <v>22</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27</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19</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19</v>
      </c>
      <c r="Y64" s="2">
        <f>SUMIFS(DataRegularSeason20242025!$AA$3:$AA$1315,DataRegularSeason20242025!$B$3:$B$1315, "&lt;=" &amp; $A64, DataRegularSeason20242025!$D$3:$D$1315, Y$1)+SUMIFS(DataRegularSeason20242025!$AB$3:$AB$1315,DataRegularSeason20242025!$B$3:$B$1315, "&lt;=" &amp; $A64, DataRegularSeason20242025!$E$3:$E$1315, Y$1)</f>
        <v>16</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21</v>
      </c>
      <c r="AB64" s="2">
        <f>SUMIFS(DataRegularSeason20242025!$AA$3:$AA$1315,DataRegularSeason20242025!$B$3:$B$1315, "&lt;=" &amp; $A64, DataRegularSeason20242025!$D$3:$D$1315, AB$1)+SUMIFS(DataRegularSeason20242025!$AB$3:$AB$1315,DataRegularSeason20242025!$B$3:$B$1315, "&lt;=" &amp; $A64, DataRegularSeason20242025!$E$3:$E$1315, AB$1)</f>
        <v>24</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24</v>
      </c>
      <c r="AF64" s="2">
        <f>SUMIFS(DataRegularSeason20242025!$AA$3:$AA$1315,DataRegularSeason20242025!$B$3:$B$1315, "&lt;=" &amp; $A64, DataRegularSeason20242025!$D$3:$D$1315, AF$1)+SUMIFS(DataRegularSeason20242025!$AB$3:$AB$1315,DataRegularSeason20242025!$B$3:$B$1315, "&lt;=" &amp; $A64, DataRegularSeason20242025!$E$3:$E$1315, AF$1)</f>
        <v>32</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18</v>
      </c>
      <c r="C65" s="2">
        <f>SUMIFS(DataRegularSeason20242025!$AA$3:$AA$1315,DataRegularSeason20242025!$B$3:$B$1315, "&lt;=" &amp; $A65, DataRegularSeason20242025!$D$3:$D$1315, C$1)+SUMIFS(DataRegularSeason20242025!$AB$3:$AB$1315,DataRegularSeason20242025!$B$3:$B$1315, "&lt;=" &amp; $A65, DataRegularSeason20242025!$E$3:$E$1315, C$1)</f>
        <v>19</v>
      </c>
      <c r="D65" s="2">
        <f>SUMIFS(DataRegularSeason20242025!$AA$3:$AA$1315,DataRegularSeason20242025!$B$3:$B$1315, "&lt;=" &amp; $A65, DataRegularSeason20242025!$D$3:$D$1315, D$1)+SUMIFS(DataRegularSeason20242025!$AB$3:$AB$1315,DataRegularSeason20242025!$B$3:$B$1315, "&lt;=" &amp; $A65, DataRegularSeason20242025!$E$3:$E$1315, D$1)</f>
        <v>17</v>
      </c>
      <c r="E65" s="2">
        <f>SUMIFS(DataRegularSeason20242025!$AA$3:$AA$1315,DataRegularSeason20242025!$B$3:$B$1315, "&lt;=" &amp; $A65, DataRegularSeason20242025!$D$3:$D$1315, E$1)+SUMIFS(DataRegularSeason20242025!$AB$3:$AB$1315,DataRegularSeason20242025!$B$3:$B$1315, "&lt;=" &amp; $A65, DataRegularSeason20242025!$E$3:$E$1315, E$1)</f>
        <v>26</v>
      </c>
      <c r="F65" s="2">
        <f>SUMIFS(DataRegularSeason20242025!$AA$3:$AA$1315,DataRegularSeason20242025!$B$3:$B$1315, "&lt;=" &amp; $A65, DataRegularSeason20242025!$D$3:$D$1315, F$1)+SUMIFS(DataRegularSeason20242025!$AB$3:$AB$1315,DataRegularSeason20242025!$B$3:$B$1315, "&lt;=" &amp; $A65, DataRegularSeason20242025!$E$3:$E$1315, F$1)</f>
        <v>16</v>
      </c>
      <c r="G65" s="2">
        <f>SUMIFS(DataRegularSeason20242025!$AA$3:$AA$1315,DataRegularSeason20242025!$B$3:$B$1315, "&lt;=" &amp; $A65, DataRegularSeason20242025!$D$3:$D$1315, G$1)+SUMIFS(DataRegularSeason20242025!$AB$3:$AB$1315,DataRegularSeason20242025!$B$3:$B$1315, "&lt;=" &amp; $A65, DataRegularSeason20242025!$E$3:$E$1315, G$1)</f>
        <v>23</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20</v>
      </c>
      <c r="J65" s="2">
        <f>SUMIFS(DataRegularSeason20242025!$AA$3:$AA$1315,DataRegularSeason20242025!$B$3:$B$1315, "&lt;=" &amp; $A65, DataRegularSeason20242025!$D$3:$D$1315, J$1)+SUMIFS(DataRegularSeason20242025!$AB$3:$AB$1315,DataRegularSeason20242025!$B$3:$B$1315, "&lt;=" &amp; $A65, DataRegularSeason20242025!$E$3:$E$1315, J$1)</f>
        <v>22</v>
      </c>
      <c r="K65" s="2">
        <f>SUMIFS(DataRegularSeason20242025!$AA$3:$AA$1315,DataRegularSeason20242025!$B$3:$B$1315, "&lt;=" &amp; $A65, DataRegularSeason20242025!$D$3:$D$1315, K$1)+SUMIFS(DataRegularSeason20242025!$AB$3:$AB$1315,DataRegularSeason20242025!$B$3:$B$1315, "&lt;=" &amp; $A65, DataRegularSeason20242025!$E$3:$E$1315, K$1)</f>
        <v>16</v>
      </c>
      <c r="L65" s="2">
        <f>SUMIFS(DataRegularSeason20242025!$AA$3:$AA$1315,DataRegularSeason20242025!$B$3:$B$1315, "&lt;=" &amp; $A65, DataRegularSeason20242025!$D$3:$D$1315, L$1)+SUMIFS(DataRegularSeason20242025!$AB$3:$AB$1315,DataRegularSeason20242025!$B$3:$B$1315, "&lt;=" &amp; $A65, DataRegularSeason20242025!$E$3:$E$1315, L$1)</f>
        <v>22</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27</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19</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19</v>
      </c>
      <c r="Y65" s="2">
        <f>SUMIFS(DataRegularSeason20242025!$AA$3:$AA$1315,DataRegularSeason20242025!$B$3:$B$1315, "&lt;=" &amp; $A65, DataRegularSeason20242025!$D$3:$D$1315, Y$1)+SUMIFS(DataRegularSeason20242025!$AB$3:$AB$1315,DataRegularSeason20242025!$B$3:$B$1315, "&lt;=" &amp; $A65, DataRegularSeason20242025!$E$3:$E$1315, Y$1)</f>
        <v>16</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21</v>
      </c>
      <c r="AB65" s="2">
        <f>SUMIFS(DataRegularSeason20242025!$AA$3:$AA$1315,DataRegularSeason20242025!$B$3:$B$1315, "&lt;=" &amp; $A65, DataRegularSeason20242025!$D$3:$D$1315, AB$1)+SUMIFS(DataRegularSeason20242025!$AB$3:$AB$1315,DataRegularSeason20242025!$B$3:$B$1315, "&lt;=" &amp; $A65, DataRegularSeason20242025!$E$3:$E$1315, AB$1)</f>
        <v>24</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24</v>
      </c>
      <c r="AF65" s="2">
        <f>SUMIFS(DataRegularSeason20242025!$AA$3:$AA$1315,DataRegularSeason20242025!$B$3:$B$1315, "&lt;=" &amp; $A65, DataRegularSeason20242025!$D$3:$D$1315, AF$1)+SUMIFS(DataRegularSeason20242025!$AB$3:$AB$1315,DataRegularSeason20242025!$B$3:$B$1315, "&lt;=" &amp; $A65, DataRegularSeason20242025!$E$3:$E$1315, AF$1)</f>
        <v>32</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18</v>
      </c>
      <c r="C66" s="2">
        <f>SUMIFS(DataRegularSeason20242025!$AA$3:$AA$1315,DataRegularSeason20242025!$B$3:$B$1315, "&lt;=" &amp; $A66, DataRegularSeason20242025!$D$3:$D$1315, C$1)+SUMIFS(DataRegularSeason20242025!$AB$3:$AB$1315,DataRegularSeason20242025!$B$3:$B$1315, "&lt;=" &amp; $A66, DataRegularSeason20242025!$E$3:$E$1315, C$1)</f>
        <v>19</v>
      </c>
      <c r="D66" s="2">
        <f>SUMIFS(DataRegularSeason20242025!$AA$3:$AA$1315,DataRegularSeason20242025!$B$3:$B$1315, "&lt;=" &amp; $A66, DataRegularSeason20242025!$D$3:$D$1315, D$1)+SUMIFS(DataRegularSeason20242025!$AB$3:$AB$1315,DataRegularSeason20242025!$B$3:$B$1315, "&lt;=" &amp; $A66, DataRegularSeason20242025!$E$3:$E$1315, D$1)</f>
        <v>17</v>
      </c>
      <c r="E66" s="2">
        <f>SUMIFS(DataRegularSeason20242025!$AA$3:$AA$1315,DataRegularSeason20242025!$B$3:$B$1315, "&lt;=" &amp; $A66, DataRegularSeason20242025!$D$3:$D$1315, E$1)+SUMIFS(DataRegularSeason20242025!$AB$3:$AB$1315,DataRegularSeason20242025!$B$3:$B$1315, "&lt;=" &amp; $A66, DataRegularSeason20242025!$E$3:$E$1315, E$1)</f>
        <v>26</v>
      </c>
      <c r="F66" s="2">
        <f>SUMIFS(DataRegularSeason20242025!$AA$3:$AA$1315,DataRegularSeason20242025!$B$3:$B$1315, "&lt;=" &amp; $A66, DataRegularSeason20242025!$D$3:$D$1315, F$1)+SUMIFS(DataRegularSeason20242025!$AB$3:$AB$1315,DataRegularSeason20242025!$B$3:$B$1315, "&lt;=" &amp; $A66, DataRegularSeason20242025!$E$3:$E$1315, F$1)</f>
        <v>16</v>
      </c>
      <c r="G66" s="2">
        <f>SUMIFS(DataRegularSeason20242025!$AA$3:$AA$1315,DataRegularSeason20242025!$B$3:$B$1315, "&lt;=" &amp; $A66, DataRegularSeason20242025!$D$3:$D$1315, G$1)+SUMIFS(DataRegularSeason20242025!$AB$3:$AB$1315,DataRegularSeason20242025!$B$3:$B$1315, "&lt;=" &amp; $A66, DataRegularSeason20242025!$E$3:$E$1315, G$1)</f>
        <v>23</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20</v>
      </c>
      <c r="J66" s="2">
        <f>SUMIFS(DataRegularSeason20242025!$AA$3:$AA$1315,DataRegularSeason20242025!$B$3:$B$1315, "&lt;=" &amp; $A66, DataRegularSeason20242025!$D$3:$D$1315, J$1)+SUMIFS(DataRegularSeason20242025!$AB$3:$AB$1315,DataRegularSeason20242025!$B$3:$B$1315, "&lt;=" &amp; $A66, DataRegularSeason20242025!$E$3:$E$1315, J$1)</f>
        <v>22</v>
      </c>
      <c r="K66" s="2">
        <f>SUMIFS(DataRegularSeason20242025!$AA$3:$AA$1315,DataRegularSeason20242025!$B$3:$B$1315, "&lt;=" &amp; $A66, DataRegularSeason20242025!$D$3:$D$1315, K$1)+SUMIFS(DataRegularSeason20242025!$AB$3:$AB$1315,DataRegularSeason20242025!$B$3:$B$1315, "&lt;=" &amp; $A66, DataRegularSeason20242025!$E$3:$E$1315, K$1)</f>
        <v>16</v>
      </c>
      <c r="L66" s="2">
        <f>SUMIFS(DataRegularSeason20242025!$AA$3:$AA$1315,DataRegularSeason20242025!$B$3:$B$1315, "&lt;=" &amp; $A66, DataRegularSeason20242025!$D$3:$D$1315, L$1)+SUMIFS(DataRegularSeason20242025!$AB$3:$AB$1315,DataRegularSeason20242025!$B$3:$B$1315, "&lt;=" &amp; $A66, DataRegularSeason20242025!$E$3:$E$1315, L$1)</f>
        <v>22</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27</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19</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19</v>
      </c>
      <c r="Y66" s="2">
        <f>SUMIFS(DataRegularSeason20242025!$AA$3:$AA$1315,DataRegularSeason20242025!$B$3:$B$1315, "&lt;=" &amp; $A66, DataRegularSeason20242025!$D$3:$D$1315, Y$1)+SUMIFS(DataRegularSeason20242025!$AB$3:$AB$1315,DataRegularSeason20242025!$B$3:$B$1315, "&lt;=" &amp; $A66, DataRegularSeason20242025!$E$3:$E$1315, Y$1)</f>
        <v>16</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21</v>
      </c>
      <c r="AB66" s="2">
        <f>SUMIFS(DataRegularSeason20242025!$AA$3:$AA$1315,DataRegularSeason20242025!$B$3:$B$1315, "&lt;=" &amp; $A66, DataRegularSeason20242025!$D$3:$D$1315, AB$1)+SUMIFS(DataRegularSeason20242025!$AB$3:$AB$1315,DataRegularSeason20242025!$B$3:$B$1315, "&lt;=" &amp; $A66, DataRegularSeason20242025!$E$3:$E$1315, AB$1)</f>
        <v>24</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24</v>
      </c>
      <c r="AF66" s="2">
        <f>SUMIFS(DataRegularSeason20242025!$AA$3:$AA$1315,DataRegularSeason20242025!$B$3:$B$1315, "&lt;=" &amp; $A66, DataRegularSeason20242025!$D$3:$D$1315, AF$1)+SUMIFS(DataRegularSeason20242025!$AB$3:$AB$1315,DataRegularSeason20242025!$B$3:$B$1315, "&lt;=" &amp; $A66, DataRegularSeason20242025!$E$3:$E$1315, AF$1)</f>
        <v>32</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18</v>
      </c>
      <c r="C67" s="2">
        <f>SUMIFS(DataRegularSeason20242025!$AA$3:$AA$1315,DataRegularSeason20242025!$B$3:$B$1315, "&lt;=" &amp; $A67, DataRegularSeason20242025!$D$3:$D$1315, C$1)+SUMIFS(DataRegularSeason20242025!$AB$3:$AB$1315,DataRegularSeason20242025!$B$3:$B$1315, "&lt;=" &amp; $A67, DataRegularSeason20242025!$E$3:$E$1315, C$1)</f>
        <v>19</v>
      </c>
      <c r="D67" s="2">
        <f>SUMIFS(DataRegularSeason20242025!$AA$3:$AA$1315,DataRegularSeason20242025!$B$3:$B$1315, "&lt;=" &amp; $A67, DataRegularSeason20242025!$D$3:$D$1315, D$1)+SUMIFS(DataRegularSeason20242025!$AB$3:$AB$1315,DataRegularSeason20242025!$B$3:$B$1315, "&lt;=" &amp; $A67, DataRegularSeason20242025!$E$3:$E$1315, D$1)</f>
        <v>17</v>
      </c>
      <c r="E67" s="2">
        <f>SUMIFS(DataRegularSeason20242025!$AA$3:$AA$1315,DataRegularSeason20242025!$B$3:$B$1315, "&lt;=" &amp; $A67, DataRegularSeason20242025!$D$3:$D$1315, E$1)+SUMIFS(DataRegularSeason20242025!$AB$3:$AB$1315,DataRegularSeason20242025!$B$3:$B$1315, "&lt;=" &amp; $A67, DataRegularSeason20242025!$E$3:$E$1315, E$1)</f>
        <v>26</v>
      </c>
      <c r="F67" s="2">
        <f>SUMIFS(DataRegularSeason20242025!$AA$3:$AA$1315,DataRegularSeason20242025!$B$3:$B$1315, "&lt;=" &amp; $A67, DataRegularSeason20242025!$D$3:$D$1315, F$1)+SUMIFS(DataRegularSeason20242025!$AB$3:$AB$1315,DataRegularSeason20242025!$B$3:$B$1315, "&lt;=" &amp; $A67, DataRegularSeason20242025!$E$3:$E$1315, F$1)</f>
        <v>16</v>
      </c>
      <c r="G67" s="2">
        <f>SUMIFS(DataRegularSeason20242025!$AA$3:$AA$1315,DataRegularSeason20242025!$B$3:$B$1315, "&lt;=" &amp; $A67, DataRegularSeason20242025!$D$3:$D$1315, G$1)+SUMIFS(DataRegularSeason20242025!$AB$3:$AB$1315,DataRegularSeason20242025!$B$3:$B$1315, "&lt;=" &amp; $A67, DataRegularSeason20242025!$E$3:$E$1315, G$1)</f>
        <v>23</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20</v>
      </c>
      <c r="J67" s="2">
        <f>SUMIFS(DataRegularSeason20242025!$AA$3:$AA$1315,DataRegularSeason20242025!$B$3:$B$1315, "&lt;=" &amp; $A67, DataRegularSeason20242025!$D$3:$D$1315, J$1)+SUMIFS(DataRegularSeason20242025!$AB$3:$AB$1315,DataRegularSeason20242025!$B$3:$B$1315, "&lt;=" &amp; $A67, DataRegularSeason20242025!$E$3:$E$1315, J$1)</f>
        <v>22</v>
      </c>
      <c r="K67" s="2">
        <f>SUMIFS(DataRegularSeason20242025!$AA$3:$AA$1315,DataRegularSeason20242025!$B$3:$B$1315, "&lt;=" &amp; $A67, DataRegularSeason20242025!$D$3:$D$1315, K$1)+SUMIFS(DataRegularSeason20242025!$AB$3:$AB$1315,DataRegularSeason20242025!$B$3:$B$1315, "&lt;=" &amp; $A67, DataRegularSeason20242025!$E$3:$E$1315, K$1)</f>
        <v>16</v>
      </c>
      <c r="L67" s="2">
        <f>SUMIFS(DataRegularSeason20242025!$AA$3:$AA$1315,DataRegularSeason20242025!$B$3:$B$1315, "&lt;=" &amp; $A67, DataRegularSeason20242025!$D$3:$D$1315, L$1)+SUMIFS(DataRegularSeason20242025!$AB$3:$AB$1315,DataRegularSeason20242025!$B$3:$B$1315, "&lt;=" &amp; $A67, DataRegularSeason20242025!$E$3:$E$1315, L$1)</f>
        <v>22</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27</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19</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19</v>
      </c>
      <c r="Y67" s="2">
        <f>SUMIFS(DataRegularSeason20242025!$AA$3:$AA$1315,DataRegularSeason20242025!$B$3:$B$1315, "&lt;=" &amp; $A67, DataRegularSeason20242025!$D$3:$D$1315, Y$1)+SUMIFS(DataRegularSeason20242025!$AB$3:$AB$1315,DataRegularSeason20242025!$B$3:$B$1315, "&lt;=" &amp; $A67, DataRegularSeason20242025!$E$3:$E$1315, Y$1)</f>
        <v>16</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21</v>
      </c>
      <c r="AB67" s="2">
        <f>SUMIFS(DataRegularSeason20242025!$AA$3:$AA$1315,DataRegularSeason20242025!$B$3:$B$1315, "&lt;=" &amp; $A67, DataRegularSeason20242025!$D$3:$D$1315, AB$1)+SUMIFS(DataRegularSeason20242025!$AB$3:$AB$1315,DataRegularSeason20242025!$B$3:$B$1315, "&lt;=" &amp; $A67, DataRegularSeason20242025!$E$3:$E$1315, AB$1)</f>
        <v>24</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24</v>
      </c>
      <c r="AF67" s="2">
        <f>SUMIFS(DataRegularSeason20242025!$AA$3:$AA$1315,DataRegularSeason20242025!$B$3:$B$1315, "&lt;=" &amp; $A67, DataRegularSeason20242025!$D$3:$D$1315, AF$1)+SUMIFS(DataRegularSeason20242025!$AB$3:$AB$1315,DataRegularSeason20242025!$B$3:$B$1315, "&lt;=" &amp; $A67, DataRegularSeason20242025!$E$3:$E$1315, AF$1)</f>
        <v>32</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18</v>
      </c>
      <c r="C68" s="2">
        <f>SUMIFS(DataRegularSeason20242025!$AA$3:$AA$1315,DataRegularSeason20242025!$B$3:$B$1315, "&lt;=" &amp; $A68, DataRegularSeason20242025!$D$3:$D$1315, C$1)+SUMIFS(DataRegularSeason20242025!$AB$3:$AB$1315,DataRegularSeason20242025!$B$3:$B$1315, "&lt;=" &amp; $A68, DataRegularSeason20242025!$E$3:$E$1315, C$1)</f>
        <v>19</v>
      </c>
      <c r="D68" s="2">
        <f>SUMIFS(DataRegularSeason20242025!$AA$3:$AA$1315,DataRegularSeason20242025!$B$3:$B$1315, "&lt;=" &amp; $A68, DataRegularSeason20242025!$D$3:$D$1315, D$1)+SUMIFS(DataRegularSeason20242025!$AB$3:$AB$1315,DataRegularSeason20242025!$B$3:$B$1315, "&lt;=" &amp; $A68, DataRegularSeason20242025!$E$3:$E$1315, D$1)</f>
        <v>17</v>
      </c>
      <c r="E68" s="2">
        <f>SUMIFS(DataRegularSeason20242025!$AA$3:$AA$1315,DataRegularSeason20242025!$B$3:$B$1315, "&lt;=" &amp; $A68, DataRegularSeason20242025!$D$3:$D$1315, E$1)+SUMIFS(DataRegularSeason20242025!$AB$3:$AB$1315,DataRegularSeason20242025!$B$3:$B$1315, "&lt;=" &amp; $A68, DataRegularSeason20242025!$E$3:$E$1315, E$1)</f>
        <v>26</v>
      </c>
      <c r="F68" s="2">
        <f>SUMIFS(DataRegularSeason20242025!$AA$3:$AA$1315,DataRegularSeason20242025!$B$3:$B$1315, "&lt;=" &amp; $A68, DataRegularSeason20242025!$D$3:$D$1315, F$1)+SUMIFS(DataRegularSeason20242025!$AB$3:$AB$1315,DataRegularSeason20242025!$B$3:$B$1315, "&lt;=" &amp; $A68, DataRegularSeason20242025!$E$3:$E$1315, F$1)</f>
        <v>16</v>
      </c>
      <c r="G68" s="2">
        <f>SUMIFS(DataRegularSeason20242025!$AA$3:$AA$1315,DataRegularSeason20242025!$B$3:$B$1315, "&lt;=" &amp; $A68, DataRegularSeason20242025!$D$3:$D$1315, G$1)+SUMIFS(DataRegularSeason20242025!$AB$3:$AB$1315,DataRegularSeason20242025!$B$3:$B$1315, "&lt;=" &amp; $A68, DataRegularSeason20242025!$E$3:$E$1315, G$1)</f>
        <v>23</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20</v>
      </c>
      <c r="J68" s="2">
        <f>SUMIFS(DataRegularSeason20242025!$AA$3:$AA$1315,DataRegularSeason20242025!$B$3:$B$1315, "&lt;=" &amp; $A68, DataRegularSeason20242025!$D$3:$D$1315, J$1)+SUMIFS(DataRegularSeason20242025!$AB$3:$AB$1315,DataRegularSeason20242025!$B$3:$B$1315, "&lt;=" &amp; $A68, DataRegularSeason20242025!$E$3:$E$1315, J$1)</f>
        <v>22</v>
      </c>
      <c r="K68" s="2">
        <f>SUMIFS(DataRegularSeason20242025!$AA$3:$AA$1315,DataRegularSeason20242025!$B$3:$B$1315, "&lt;=" &amp; $A68, DataRegularSeason20242025!$D$3:$D$1315, K$1)+SUMIFS(DataRegularSeason20242025!$AB$3:$AB$1315,DataRegularSeason20242025!$B$3:$B$1315, "&lt;=" &amp; $A68, DataRegularSeason20242025!$E$3:$E$1315, K$1)</f>
        <v>16</v>
      </c>
      <c r="L68" s="2">
        <f>SUMIFS(DataRegularSeason20242025!$AA$3:$AA$1315,DataRegularSeason20242025!$B$3:$B$1315, "&lt;=" &amp; $A68, DataRegularSeason20242025!$D$3:$D$1315, L$1)+SUMIFS(DataRegularSeason20242025!$AB$3:$AB$1315,DataRegularSeason20242025!$B$3:$B$1315, "&lt;=" &amp; $A68, DataRegularSeason20242025!$E$3:$E$1315, L$1)</f>
        <v>22</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27</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19</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19</v>
      </c>
      <c r="Y68" s="2">
        <f>SUMIFS(DataRegularSeason20242025!$AA$3:$AA$1315,DataRegularSeason20242025!$B$3:$B$1315, "&lt;=" &amp; $A68, DataRegularSeason20242025!$D$3:$D$1315, Y$1)+SUMIFS(DataRegularSeason20242025!$AB$3:$AB$1315,DataRegularSeason20242025!$B$3:$B$1315, "&lt;=" &amp; $A68, DataRegularSeason20242025!$E$3:$E$1315, Y$1)</f>
        <v>16</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21</v>
      </c>
      <c r="AB68" s="2">
        <f>SUMIFS(DataRegularSeason20242025!$AA$3:$AA$1315,DataRegularSeason20242025!$B$3:$B$1315, "&lt;=" &amp; $A68, DataRegularSeason20242025!$D$3:$D$1315, AB$1)+SUMIFS(DataRegularSeason20242025!$AB$3:$AB$1315,DataRegularSeason20242025!$B$3:$B$1315, "&lt;=" &amp; $A68, DataRegularSeason20242025!$E$3:$E$1315, AB$1)</f>
        <v>24</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24</v>
      </c>
      <c r="AF68" s="2">
        <f>SUMIFS(DataRegularSeason20242025!$AA$3:$AA$1315,DataRegularSeason20242025!$B$3:$B$1315, "&lt;=" &amp; $A68, DataRegularSeason20242025!$D$3:$D$1315, AF$1)+SUMIFS(DataRegularSeason20242025!$AB$3:$AB$1315,DataRegularSeason20242025!$B$3:$B$1315, "&lt;=" &amp; $A68, DataRegularSeason20242025!$E$3:$E$1315, AF$1)</f>
        <v>32</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18</v>
      </c>
      <c r="C69" s="2">
        <f>SUMIFS(DataRegularSeason20242025!$AA$3:$AA$1315,DataRegularSeason20242025!$B$3:$B$1315, "&lt;=" &amp; $A69, DataRegularSeason20242025!$D$3:$D$1315, C$1)+SUMIFS(DataRegularSeason20242025!$AB$3:$AB$1315,DataRegularSeason20242025!$B$3:$B$1315, "&lt;=" &amp; $A69, DataRegularSeason20242025!$E$3:$E$1315, C$1)</f>
        <v>19</v>
      </c>
      <c r="D69" s="2">
        <f>SUMIFS(DataRegularSeason20242025!$AA$3:$AA$1315,DataRegularSeason20242025!$B$3:$B$1315, "&lt;=" &amp; $A69, DataRegularSeason20242025!$D$3:$D$1315, D$1)+SUMIFS(DataRegularSeason20242025!$AB$3:$AB$1315,DataRegularSeason20242025!$B$3:$B$1315, "&lt;=" &amp; $A69, DataRegularSeason20242025!$E$3:$E$1315, D$1)</f>
        <v>17</v>
      </c>
      <c r="E69" s="2">
        <f>SUMIFS(DataRegularSeason20242025!$AA$3:$AA$1315,DataRegularSeason20242025!$B$3:$B$1315, "&lt;=" &amp; $A69, DataRegularSeason20242025!$D$3:$D$1315, E$1)+SUMIFS(DataRegularSeason20242025!$AB$3:$AB$1315,DataRegularSeason20242025!$B$3:$B$1315, "&lt;=" &amp; $A69, DataRegularSeason20242025!$E$3:$E$1315, E$1)</f>
        <v>26</v>
      </c>
      <c r="F69" s="2">
        <f>SUMIFS(DataRegularSeason20242025!$AA$3:$AA$1315,DataRegularSeason20242025!$B$3:$B$1315, "&lt;=" &amp; $A69, DataRegularSeason20242025!$D$3:$D$1315, F$1)+SUMIFS(DataRegularSeason20242025!$AB$3:$AB$1315,DataRegularSeason20242025!$B$3:$B$1315, "&lt;=" &amp; $A69, DataRegularSeason20242025!$E$3:$E$1315, F$1)</f>
        <v>16</v>
      </c>
      <c r="G69" s="2">
        <f>SUMIFS(DataRegularSeason20242025!$AA$3:$AA$1315,DataRegularSeason20242025!$B$3:$B$1315, "&lt;=" &amp; $A69, DataRegularSeason20242025!$D$3:$D$1315, G$1)+SUMIFS(DataRegularSeason20242025!$AB$3:$AB$1315,DataRegularSeason20242025!$B$3:$B$1315, "&lt;=" &amp; $A69, DataRegularSeason20242025!$E$3:$E$1315, G$1)</f>
        <v>23</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20</v>
      </c>
      <c r="J69" s="2">
        <f>SUMIFS(DataRegularSeason20242025!$AA$3:$AA$1315,DataRegularSeason20242025!$B$3:$B$1315, "&lt;=" &amp; $A69, DataRegularSeason20242025!$D$3:$D$1315, J$1)+SUMIFS(DataRegularSeason20242025!$AB$3:$AB$1315,DataRegularSeason20242025!$B$3:$B$1315, "&lt;=" &amp; $A69, DataRegularSeason20242025!$E$3:$E$1315, J$1)</f>
        <v>22</v>
      </c>
      <c r="K69" s="2">
        <f>SUMIFS(DataRegularSeason20242025!$AA$3:$AA$1315,DataRegularSeason20242025!$B$3:$B$1315, "&lt;=" &amp; $A69, DataRegularSeason20242025!$D$3:$D$1315, K$1)+SUMIFS(DataRegularSeason20242025!$AB$3:$AB$1315,DataRegularSeason20242025!$B$3:$B$1315, "&lt;=" &amp; $A69, DataRegularSeason20242025!$E$3:$E$1315, K$1)</f>
        <v>16</v>
      </c>
      <c r="L69" s="2">
        <f>SUMIFS(DataRegularSeason20242025!$AA$3:$AA$1315,DataRegularSeason20242025!$B$3:$B$1315, "&lt;=" &amp; $A69, DataRegularSeason20242025!$D$3:$D$1315, L$1)+SUMIFS(DataRegularSeason20242025!$AB$3:$AB$1315,DataRegularSeason20242025!$B$3:$B$1315, "&lt;=" &amp; $A69, DataRegularSeason20242025!$E$3:$E$1315, L$1)</f>
        <v>22</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27</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19</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19</v>
      </c>
      <c r="Y69" s="2">
        <f>SUMIFS(DataRegularSeason20242025!$AA$3:$AA$1315,DataRegularSeason20242025!$B$3:$B$1315, "&lt;=" &amp; $A69, DataRegularSeason20242025!$D$3:$D$1315, Y$1)+SUMIFS(DataRegularSeason20242025!$AB$3:$AB$1315,DataRegularSeason20242025!$B$3:$B$1315, "&lt;=" &amp; $A69, DataRegularSeason20242025!$E$3:$E$1315, Y$1)</f>
        <v>16</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21</v>
      </c>
      <c r="AB69" s="2">
        <f>SUMIFS(DataRegularSeason20242025!$AA$3:$AA$1315,DataRegularSeason20242025!$B$3:$B$1315, "&lt;=" &amp; $A69, DataRegularSeason20242025!$D$3:$D$1315, AB$1)+SUMIFS(DataRegularSeason20242025!$AB$3:$AB$1315,DataRegularSeason20242025!$B$3:$B$1315, "&lt;=" &amp; $A69, DataRegularSeason20242025!$E$3:$E$1315, AB$1)</f>
        <v>24</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24</v>
      </c>
      <c r="AF69" s="2">
        <f>SUMIFS(DataRegularSeason20242025!$AA$3:$AA$1315,DataRegularSeason20242025!$B$3:$B$1315, "&lt;=" &amp; $A69, DataRegularSeason20242025!$D$3:$D$1315, AF$1)+SUMIFS(DataRegularSeason20242025!$AB$3:$AB$1315,DataRegularSeason20242025!$B$3:$B$1315, "&lt;=" &amp; $A69, DataRegularSeason20242025!$E$3:$E$1315, AF$1)</f>
        <v>32</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18</v>
      </c>
      <c r="C70" s="2">
        <f>SUMIFS(DataRegularSeason20242025!$AA$3:$AA$1315,DataRegularSeason20242025!$B$3:$B$1315, "&lt;=" &amp; $A70, DataRegularSeason20242025!$D$3:$D$1315, C$1)+SUMIFS(DataRegularSeason20242025!$AB$3:$AB$1315,DataRegularSeason20242025!$B$3:$B$1315, "&lt;=" &amp; $A70, DataRegularSeason20242025!$E$3:$E$1315, C$1)</f>
        <v>19</v>
      </c>
      <c r="D70" s="2">
        <f>SUMIFS(DataRegularSeason20242025!$AA$3:$AA$1315,DataRegularSeason20242025!$B$3:$B$1315, "&lt;=" &amp; $A70, DataRegularSeason20242025!$D$3:$D$1315, D$1)+SUMIFS(DataRegularSeason20242025!$AB$3:$AB$1315,DataRegularSeason20242025!$B$3:$B$1315, "&lt;=" &amp; $A70, DataRegularSeason20242025!$E$3:$E$1315, D$1)</f>
        <v>17</v>
      </c>
      <c r="E70" s="2">
        <f>SUMIFS(DataRegularSeason20242025!$AA$3:$AA$1315,DataRegularSeason20242025!$B$3:$B$1315, "&lt;=" &amp; $A70, DataRegularSeason20242025!$D$3:$D$1315, E$1)+SUMIFS(DataRegularSeason20242025!$AB$3:$AB$1315,DataRegularSeason20242025!$B$3:$B$1315, "&lt;=" &amp; $A70, DataRegularSeason20242025!$E$3:$E$1315, E$1)</f>
        <v>26</v>
      </c>
      <c r="F70" s="2">
        <f>SUMIFS(DataRegularSeason20242025!$AA$3:$AA$1315,DataRegularSeason20242025!$B$3:$B$1315, "&lt;=" &amp; $A70, DataRegularSeason20242025!$D$3:$D$1315, F$1)+SUMIFS(DataRegularSeason20242025!$AB$3:$AB$1315,DataRegularSeason20242025!$B$3:$B$1315, "&lt;=" &amp; $A70, DataRegularSeason20242025!$E$3:$E$1315, F$1)</f>
        <v>16</v>
      </c>
      <c r="G70" s="2">
        <f>SUMIFS(DataRegularSeason20242025!$AA$3:$AA$1315,DataRegularSeason20242025!$B$3:$B$1315, "&lt;=" &amp; $A70, DataRegularSeason20242025!$D$3:$D$1315, G$1)+SUMIFS(DataRegularSeason20242025!$AB$3:$AB$1315,DataRegularSeason20242025!$B$3:$B$1315, "&lt;=" &amp; $A70, DataRegularSeason20242025!$E$3:$E$1315, G$1)</f>
        <v>23</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20</v>
      </c>
      <c r="J70" s="2">
        <f>SUMIFS(DataRegularSeason20242025!$AA$3:$AA$1315,DataRegularSeason20242025!$B$3:$B$1315, "&lt;=" &amp; $A70, DataRegularSeason20242025!$D$3:$D$1315, J$1)+SUMIFS(DataRegularSeason20242025!$AB$3:$AB$1315,DataRegularSeason20242025!$B$3:$B$1315, "&lt;=" &amp; $A70, DataRegularSeason20242025!$E$3:$E$1315, J$1)</f>
        <v>22</v>
      </c>
      <c r="K70" s="2">
        <f>SUMIFS(DataRegularSeason20242025!$AA$3:$AA$1315,DataRegularSeason20242025!$B$3:$B$1315, "&lt;=" &amp; $A70, DataRegularSeason20242025!$D$3:$D$1315, K$1)+SUMIFS(DataRegularSeason20242025!$AB$3:$AB$1315,DataRegularSeason20242025!$B$3:$B$1315, "&lt;=" &amp; $A70, DataRegularSeason20242025!$E$3:$E$1315, K$1)</f>
        <v>16</v>
      </c>
      <c r="L70" s="2">
        <f>SUMIFS(DataRegularSeason20242025!$AA$3:$AA$1315,DataRegularSeason20242025!$B$3:$B$1315, "&lt;=" &amp; $A70, DataRegularSeason20242025!$D$3:$D$1315, L$1)+SUMIFS(DataRegularSeason20242025!$AB$3:$AB$1315,DataRegularSeason20242025!$B$3:$B$1315, "&lt;=" &amp; $A70, DataRegularSeason20242025!$E$3:$E$1315, L$1)</f>
        <v>22</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27</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19</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19</v>
      </c>
      <c r="Y70" s="2">
        <f>SUMIFS(DataRegularSeason20242025!$AA$3:$AA$1315,DataRegularSeason20242025!$B$3:$B$1315, "&lt;=" &amp; $A70, DataRegularSeason20242025!$D$3:$D$1315, Y$1)+SUMIFS(DataRegularSeason20242025!$AB$3:$AB$1315,DataRegularSeason20242025!$B$3:$B$1315, "&lt;=" &amp; $A70, DataRegularSeason20242025!$E$3:$E$1315, Y$1)</f>
        <v>16</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21</v>
      </c>
      <c r="AB70" s="2">
        <f>SUMIFS(DataRegularSeason20242025!$AA$3:$AA$1315,DataRegularSeason20242025!$B$3:$B$1315, "&lt;=" &amp; $A70, DataRegularSeason20242025!$D$3:$D$1315, AB$1)+SUMIFS(DataRegularSeason20242025!$AB$3:$AB$1315,DataRegularSeason20242025!$B$3:$B$1315, "&lt;=" &amp; $A70, DataRegularSeason20242025!$E$3:$E$1315, AB$1)</f>
        <v>24</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24</v>
      </c>
      <c r="AF70" s="2">
        <f>SUMIFS(DataRegularSeason20242025!$AA$3:$AA$1315,DataRegularSeason20242025!$B$3:$B$1315, "&lt;=" &amp; $A70, DataRegularSeason20242025!$D$3:$D$1315, AF$1)+SUMIFS(DataRegularSeason20242025!$AB$3:$AB$1315,DataRegularSeason20242025!$B$3:$B$1315, "&lt;=" &amp; $A70, DataRegularSeason20242025!$E$3:$E$1315, AF$1)</f>
        <v>32</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18</v>
      </c>
      <c r="C71" s="2">
        <f>SUMIFS(DataRegularSeason20242025!$AA$3:$AA$1315,DataRegularSeason20242025!$B$3:$B$1315, "&lt;=" &amp; $A71, DataRegularSeason20242025!$D$3:$D$1315, C$1)+SUMIFS(DataRegularSeason20242025!$AB$3:$AB$1315,DataRegularSeason20242025!$B$3:$B$1315, "&lt;=" &amp; $A71, DataRegularSeason20242025!$E$3:$E$1315, C$1)</f>
        <v>19</v>
      </c>
      <c r="D71" s="2">
        <f>SUMIFS(DataRegularSeason20242025!$AA$3:$AA$1315,DataRegularSeason20242025!$B$3:$B$1315, "&lt;=" &amp; $A71, DataRegularSeason20242025!$D$3:$D$1315, D$1)+SUMIFS(DataRegularSeason20242025!$AB$3:$AB$1315,DataRegularSeason20242025!$B$3:$B$1315, "&lt;=" &amp; $A71, DataRegularSeason20242025!$E$3:$E$1315, D$1)</f>
        <v>17</v>
      </c>
      <c r="E71" s="2">
        <f>SUMIFS(DataRegularSeason20242025!$AA$3:$AA$1315,DataRegularSeason20242025!$B$3:$B$1315, "&lt;=" &amp; $A71, DataRegularSeason20242025!$D$3:$D$1315, E$1)+SUMIFS(DataRegularSeason20242025!$AB$3:$AB$1315,DataRegularSeason20242025!$B$3:$B$1315, "&lt;=" &amp; $A71, DataRegularSeason20242025!$E$3:$E$1315, E$1)</f>
        <v>26</v>
      </c>
      <c r="F71" s="2">
        <f>SUMIFS(DataRegularSeason20242025!$AA$3:$AA$1315,DataRegularSeason20242025!$B$3:$B$1315, "&lt;=" &amp; $A71, DataRegularSeason20242025!$D$3:$D$1315, F$1)+SUMIFS(DataRegularSeason20242025!$AB$3:$AB$1315,DataRegularSeason20242025!$B$3:$B$1315, "&lt;=" &amp; $A71, DataRegularSeason20242025!$E$3:$E$1315, F$1)</f>
        <v>16</v>
      </c>
      <c r="G71" s="2">
        <f>SUMIFS(DataRegularSeason20242025!$AA$3:$AA$1315,DataRegularSeason20242025!$B$3:$B$1315, "&lt;=" &amp; $A71, DataRegularSeason20242025!$D$3:$D$1315, G$1)+SUMIFS(DataRegularSeason20242025!$AB$3:$AB$1315,DataRegularSeason20242025!$B$3:$B$1315, "&lt;=" &amp; $A71, DataRegularSeason20242025!$E$3:$E$1315, G$1)</f>
        <v>23</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20</v>
      </c>
      <c r="J71" s="2">
        <f>SUMIFS(DataRegularSeason20242025!$AA$3:$AA$1315,DataRegularSeason20242025!$B$3:$B$1315, "&lt;=" &amp; $A71, DataRegularSeason20242025!$D$3:$D$1315, J$1)+SUMIFS(DataRegularSeason20242025!$AB$3:$AB$1315,DataRegularSeason20242025!$B$3:$B$1315, "&lt;=" &amp; $A71, DataRegularSeason20242025!$E$3:$E$1315, J$1)</f>
        <v>22</v>
      </c>
      <c r="K71" s="2">
        <f>SUMIFS(DataRegularSeason20242025!$AA$3:$AA$1315,DataRegularSeason20242025!$B$3:$B$1315, "&lt;=" &amp; $A71, DataRegularSeason20242025!$D$3:$D$1315, K$1)+SUMIFS(DataRegularSeason20242025!$AB$3:$AB$1315,DataRegularSeason20242025!$B$3:$B$1315, "&lt;=" &amp; $A71, DataRegularSeason20242025!$E$3:$E$1315, K$1)</f>
        <v>16</v>
      </c>
      <c r="L71" s="2">
        <f>SUMIFS(DataRegularSeason20242025!$AA$3:$AA$1315,DataRegularSeason20242025!$B$3:$B$1315, "&lt;=" &amp; $A71, DataRegularSeason20242025!$D$3:$D$1315, L$1)+SUMIFS(DataRegularSeason20242025!$AB$3:$AB$1315,DataRegularSeason20242025!$B$3:$B$1315, "&lt;=" &amp; $A71, DataRegularSeason20242025!$E$3:$E$1315, L$1)</f>
        <v>22</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27</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19</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19</v>
      </c>
      <c r="Y71" s="2">
        <f>SUMIFS(DataRegularSeason20242025!$AA$3:$AA$1315,DataRegularSeason20242025!$B$3:$B$1315, "&lt;=" &amp; $A71, DataRegularSeason20242025!$D$3:$D$1315, Y$1)+SUMIFS(DataRegularSeason20242025!$AB$3:$AB$1315,DataRegularSeason20242025!$B$3:$B$1315, "&lt;=" &amp; $A71, DataRegularSeason20242025!$E$3:$E$1315, Y$1)</f>
        <v>16</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21</v>
      </c>
      <c r="AB71" s="2">
        <f>SUMIFS(DataRegularSeason20242025!$AA$3:$AA$1315,DataRegularSeason20242025!$B$3:$B$1315, "&lt;=" &amp; $A71, DataRegularSeason20242025!$D$3:$D$1315, AB$1)+SUMIFS(DataRegularSeason20242025!$AB$3:$AB$1315,DataRegularSeason20242025!$B$3:$B$1315, "&lt;=" &amp; $A71, DataRegularSeason20242025!$E$3:$E$1315, AB$1)</f>
        <v>24</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24</v>
      </c>
      <c r="AF71" s="2">
        <f>SUMIFS(DataRegularSeason20242025!$AA$3:$AA$1315,DataRegularSeason20242025!$B$3:$B$1315, "&lt;=" &amp; $A71, DataRegularSeason20242025!$D$3:$D$1315, AF$1)+SUMIFS(DataRegularSeason20242025!$AB$3:$AB$1315,DataRegularSeason20242025!$B$3:$B$1315, "&lt;=" &amp; $A71, DataRegularSeason20242025!$E$3:$E$1315, AF$1)</f>
        <v>32</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18</v>
      </c>
      <c r="C72" s="2">
        <f>SUMIFS(DataRegularSeason20242025!$AA$3:$AA$1315,DataRegularSeason20242025!$B$3:$B$1315, "&lt;=" &amp; $A72, DataRegularSeason20242025!$D$3:$D$1315, C$1)+SUMIFS(DataRegularSeason20242025!$AB$3:$AB$1315,DataRegularSeason20242025!$B$3:$B$1315, "&lt;=" &amp; $A72, DataRegularSeason20242025!$E$3:$E$1315, C$1)</f>
        <v>19</v>
      </c>
      <c r="D72" s="2">
        <f>SUMIFS(DataRegularSeason20242025!$AA$3:$AA$1315,DataRegularSeason20242025!$B$3:$B$1315, "&lt;=" &amp; $A72, DataRegularSeason20242025!$D$3:$D$1315, D$1)+SUMIFS(DataRegularSeason20242025!$AB$3:$AB$1315,DataRegularSeason20242025!$B$3:$B$1315, "&lt;=" &amp; $A72, DataRegularSeason20242025!$E$3:$E$1315, D$1)</f>
        <v>17</v>
      </c>
      <c r="E72" s="2">
        <f>SUMIFS(DataRegularSeason20242025!$AA$3:$AA$1315,DataRegularSeason20242025!$B$3:$B$1315, "&lt;=" &amp; $A72, DataRegularSeason20242025!$D$3:$D$1315, E$1)+SUMIFS(DataRegularSeason20242025!$AB$3:$AB$1315,DataRegularSeason20242025!$B$3:$B$1315, "&lt;=" &amp; $A72, DataRegularSeason20242025!$E$3:$E$1315, E$1)</f>
        <v>26</v>
      </c>
      <c r="F72" s="2">
        <f>SUMIFS(DataRegularSeason20242025!$AA$3:$AA$1315,DataRegularSeason20242025!$B$3:$B$1315, "&lt;=" &amp; $A72, DataRegularSeason20242025!$D$3:$D$1315, F$1)+SUMIFS(DataRegularSeason20242025!$AB$3:$AB$1315,DataRegularSeason20242025!$B$3:$B$1315, "&lt;=" &amp; $A72, DataRegularSeason20242025!$E$3:$E$1315, F$1)</f>
        <v>16</v>
      </c>
      <c r="G72" s="2">
        <f>SUMIFS(DataRegularSeason20242025!$AA$3:$AA$1315,DataRegularSeason20242025!$B$3:$B$1315, "&lt;=" &amp; $A72, DataRegularSeason20242025!$D$3:$D$1315, G$1)+SUMIFS(DataRegularSeason20242025!$AB$3:$AB$1315,DataRegularSeason20242025!$B$3:$B$1315, "&lt;=" &amp; $A72, DataRegularSeason20242025!$E$3:$E$1315, G$1)</f>
        <v>23</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20</v>
      </c>
      <c r="J72" s="2">
        <f>SUMIFS(DataRegularSeason20242025!$AA$3:$AA$1315,DataRegularSeason20242025!$B$3:$B$1315, "&lt;=" &amp; $A72, DataRegularSeason20242025!$D$3:$D$1315, J$1)+SUMIFS(DataRegularSeason20242025!$AB$3:$AB$1315,DataRegularSeason20242025!$B$3:$B$1315, "&lt;=" &amp; $A72, DataRegularSeason20242025!$E$3:$E$1315, J$1)</f>
        <v>22</v>
      </c>
      <c r="K72" s="2">
        <f>SUMIFS(DataRegularSeason20242025!$AA$3:$AA$1315,DataRegularSeason20242025!$B$3:$B$1315, "&lt;=" &amp; $A72, DataRegularSeason20242025!$D$3:$D$1315, K$1)+SUMIFS(DataRegularSeason20242025!$AB$3:$AB$1315,DataRegularSeason20242025!$B$3:$B$1315, "&lt;=" &amp; $A72, DataRegularSeason20242025!$E$3:$E$1315, K$1)</f>
        <v>16</v>
      </c>
      <c r="L72" s="2">
        <f>SUMIFS(DataRegularSeason20242025!$AA$3:$AA$1315,DataRegularSeason20242025!$B$3:$B$1315, "&lt;=" &amp; $A72, DataRegularSeason20242025!$D$3:$D$1315, L$1)+SUMIFS(DataRegularSeason20242025!$AB$3:$AB$1315,DataRegularSeason20242025!$B$3:$B$1315, "&lt;=" &amp; $A72, DataRegularSeason20242025!$E$3:$E$1315, L$1)</f>
        <v>22</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27</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19</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19</v>
      </c>
      <c r="Y72" s="2">
        <f>SUMIFS(DataRegularSeason20242025!$AA$3:$AA$1315,DataRegularSeason20242025!$B$3:$B$1315, "&lt;=" &amp; $A72, DataRegularSeason20242025!$D$3:$D$1315, Y$1)+SUMIFS(DataRegularSeason20242025!$AB$3:$AB$1315,DataRegularSeason20242025!$B$3:$B$1315, "&lt;=" &amp; $A72, DataRegularSeason20242025!$E$3:$E$1315, Y$1)</f>
        <v>16</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21</v>
      </c>
      <c r="AB72" s="2">
        <f>SUMIFS(DataRegularSeason20242025!$AA$3:$AA$1315,DataRegularSeason20242025!$B$3:$B$1315, "&lt;=" &amp; $A72, DataRegularSeason20242025!$D$3:$D$1315, AB$1)+SUMIFS(DataRegularSeason20242025!$AB$3:$AB$1315,DataRegularSeason20242025!$B$3:$B$1315, "&lt;=" &amp; $A72, DataRegularSeason20242025!$E$3:$E$1315, AB$1)</f>
        <v>24</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24</v>
      </c>
      <c r="AF72" s="2">
        <f>SUMIFS(DataRegularSeason20242025!$AA$3:$AA$1315,DataRegularSeason20242025!$B$3:$B$1315, "&lt;=" &amp; $A72, DataRegularSeason20242025!$D$3:$D$1315, AF$1)+SUMIFS(DataRegularSeason20242025!$AB$3:$AB$1315,DataRegularSeason20242025!$B$3:$B$1315, "&lt;=" &amp; $A72, DataRegularSeason20242025!$E$3:$E$1315, AF$1)</f>
        <v>32</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18</v>
      </c>
      <c r="C73" s="2">
        <f>SUMIFS(DataRegularSeason20242025!$AA$3:$AA$1315,DataRegularSeason20242025!$B$3:$B$1315, "&lt;=" &amp; $A73, DataRegularSeason20242025!$D$3:$D$1315, C$1)+SUMIFS(DataRegularSeason20242025!$AB$3:$AB$1315,DataRegularSeason20242025!$B$3:$B$1315, "&lt;=" &amp; $A73, DataRegularSeason20242025!$E$3:$E$1315, C$1)</f>
        <v>19</v>
      </c>
      <c r="D73" s="2">
        <f>SUMIFS(DataRegularSeason20242025!$AA$3:$AA$1315,DataRegularSeason20242025!$B$3:$B$1315, "&lt;=" &amp; $A73, DataRegularSeason20242025!$D$3:$D$1315, D$1)+SUMIFS(DataRegularSeason20242025!$AB$3:$AB$1315,DataRegularSeason20242025!$B$3:$B$1315, "&lt;=" &amp; $A73, DataRegularSeason20242025!$E$3:$E$1315, D$1)</f>
        <v>17</v>
      </c>
      <c r="E73" s="2">
        <f>SUMIFS(DataRegularSeason20242025!$AA$3:$AA$1315,DataRegularSeason20242025!$B$3:$B$1315, "&lt;=" &amp; $A73, DataRegularSeason20242025!$D$3:$D$1315, E$1)+SUMIFS(DataRegularSeason20242025!$AB$3:$AB$1315,DataRegularSeason20242025!$B$3:$B$1315, "&lt;=" &amp; $A73, DataRegularSeason20242025!$E$3:$E$1315, E$1)</f>
        <v>26</v>
      </c>
      <c r="F73" s="2">
        <f>SUMIFS(DataRegularSeason20242025!$AA$3:$AA$1315,DataRegularSeason20242025!$B$3:$B$1315, "&lt;=" &amp; $A73, DataRegularSeason20242025!$D$3:$D$1315, F$1)+SUMIFS(DataRegularSeason20242025!$AB$3:$AB$1315,DataRegularSeason20242025!$B$3:$B$1315, "&lt;=" &amp; $A73, DataRegularSeason20242025!$E$3:$E$1315, F$1)</f>
        <v>16</v>
      </c>
      <c r="G73" s="2">
        <f>SUMIFS(DataRegularSeason20242025!$AA$3:$AA$1315,DataRegularSeason20242025!$B$3:$B$1315, "&lt;=" &amp; $A73, DataRegularSeason20242025!$D$3:$D$1315, G$1)+SUMIFS(DataRegularSeason20242025!$AB$3:$AB$1315,DataRegularSeason20242025!$B$3:$B$1315, "&lt;=" &amp; $A73, DataRegularSeason20242025!$E$3:$E$1315, G$1)</f>
        <v>23</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20</v>
      </c>
      <c r="J73" s="2">
        <f>SUMIFS(DataRegularSeason20242025!$AA$3:$AA$1315,DataRegularSeason20242025!$B$3:$B$1315, "&lt;=" &amp; $A73, DataRegularSeason20242025!$D$3:$D$1315, J$1)+SUMIFS(DataRegularSeason20242025!$AB$3:$AB$1315,DataRegularSeason20242025!$B$3:$B$1315, "&lt;=" &amp; $A73, DataRegularSeason20242025!$E$3:$E$1315, J$1)</f>
        <v>22</v>
      </c>
      <c r="K73" s="2">
        <f>SUMIFS(DataRegularSeason20242025!$AA$3:$AA$1315,DataRegularSeason20242025!$B$3:$B$1315, "&lt;=" &amp; $A73, DataRegularSeason20242025!$D$3:$D$1315, K$1)+SUMIFS(DataRegularSeason20242025!$AB$3:$AB$1315,DataRegularSeason20242025!$B$3:$B$1315, "&lt;=" &amp; $A73, DataRegularSeason20242025!$E$3:$E$1315, K$1)</f>
        <v>16</v>
      </c>
      <c r="L73" s="2">
        <f>SUMIFS(DataRegularSeason20242025!$AA$3:$AA$1315,DataRegularSeason20242025!$B$3:$B$1315, "&lt;=" &amp; $A73, DataRegularSeason20242025!$D$3:$D$1315, L$1)+SUMIFS(DataRegularSeason20242025!$AB$3:$AB$1315,DataRegularSeason20242025!$B$3:$B$1315, "&lt;=" &amp; $A73, DataRegularSeason20242025!$E$3:$E$1315, L$1)</f>
        <v>22</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27</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19</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19</v>
      </c>
      <c r="Y73" s="2">
        <f>SUMIFS(DataRegularSeason20242025!$AA$3:$AA$1315,DataRegularSeason20242025!$B$3:$B$1315, "&lt;=" &amp; $A73, DataRegularSeason20242025!$D$3:$D$1315, Y$1)+SUMIFS(DataRegularSeason20242025!$AB$3:$AB$1315,DataRegularSeason20242025!$B$3:$B$1315, "&lt;=" &amp; $A73, DataRegularSeason20242025!$E$3:$E$1315, Y$1)</f>
        <v>16</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21</v>
      </c>
      <c r="AB73" s="2">
        <f>SUMIFS(DataRegularSeason20242025!$AA$3:$AA$1315,DataRegularSeason20242025!$B$3:$B$1315, "&lt;=" &amp; $A73, DataRegularSeason20242025!$D$3:$D$1315, AB$1)+SUMIFS(DataRegularSeason20242025!$AB$3:$AB$1315,DataRegularSeason20242025!$B$3:$B$1315, "&lt;=" &amp; $A73, DataRegularSeason20242025!$E$3:$E$1315, AB$1)</f>
        <v>24</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24</v>
      </c>
      <c r="AF73" s="2">
        <f>SUMIFS(DataRegularSeason20242025!$AA$3:$AA$1315,DataRegularSeason20242025!$B$3:$B$1315, "&lt;=" &amp; $A73, DataRegularSeason20242025!$D$3:$D$1315, AF$1)+SUMIFS(DataRegularSeason20242025!$AB$3:$AB$1315,DataRegularSeason20242025!$B$3:$B$1315, "&lt;=" &amp; $A73, DataRegularSeason20242025!$E$3:$E$1315, AF$1)</f>
        <v>32</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18</v>
      </c>
      <c r="C74" s="2">
        <f>SUMIFS(DataRegularSeason20242025!$AA$3:$AA$1315,DataRegularSeason20242025!$B$3:$B$1315, "&lt;=" &amp; $A74, DataRegularSeason20242025!$D$3:$D$1315, C$1)+SUMIFS(DataRegularSeason20242025!$AB$3:$AB$1315,DataRegularSeason20242025!$B$3:$B$1315, "&lt;=" &amp; $A74, DataRegularSeason20242025!$E$3:$E$1315, C$1)</f>
        <v>19</v>
      </c>
      <c r="D74" s="2">
        <f>SUMIFS(DataRegularSeason20242025!$AA$3:$AA$1315,DataRegularSeason20242025!$B$3:$B$1315, "&lt;=" &amp; $A74, DataRegularSeason20242025!$D$3:$D$1315, D$1)+SUMIFS(DataRegularSeason20242025!$AB$3:$AB$1315,DataRegularSeason20242025!$B$3:$B$1315, "&lt;=" &amp; $A74, DataRegularSeason20242025!$E$3:$E$1315, D$1)</f>
        <v>17</v>
      </c>
      <c r="E74" s="2">
        <f>SUMIFS(DataRegularSeason20242025!$AA$3:$AA$1315,DataRegularSeason20242025!$B$3:$B$1315, "&lt;=" &amp; $A74, DataRegularSeason20242025!$D$3:$D$1315, E$1)+SUMIFS(DataRegularSeason20242025!$AB$3:$AB$1315,DataRegularSeason20242025!$B$3:$B$1315, "&lt;=" &amp; $A74, DataRegularSeason20242025!$E$3:$E$1315, E$1)</f>
        <v>26</v>
      </c>
      <c r="F74" s="2">
        <f>SUMIFS(DataRegularSeason20242025!$AA$3:$AA$1315,DataRegularSeason20242025!$B$3:$B$1315, "&lt;=" &amp; $A74, DataRegularSeason20242025!$D$3:$D$1315, F$1)+SUMIFS(DataRegularSeason20242025!$AB$3:$AB$1315,DataRegularSeason20242025!$B$3:$B$1315, "&lt;=" &amp; $A74, DataRegularSeason20242025!$E$3:$E$1315, F$1)</f>
        <v>16</v>
      </c>
      <c r="G74" s="2">
        <f>SUMIFS(DataRegularSeason20242025!$AA$3:$AA$1315,DataRegularSeason20242025!$B$3:$B$1315, "&lt;=" &amp; $A74, DataRegularSeason20242025!$D$3:$D$1315, G$1)+SUMIFS(DataRegularSeason20242025!$AB$3:$AB$1315,DataRegularSeason20242025!$B$3:$B$1315, "&lt;=" &amp; $A74, DataRegularSeason20242025!$E$3:$E$1315, G$1)</f>
        <v>23</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20</v>
      </c>
      <c r="J74" s="2">
        <f>SUMIFS(DataRegularSeason20242025!$AA$3:$AA$1315,DataRegularSeason20242025!$B$3:$B$1315, "&lt;=" &amp; $A74, DataRegularSeason20242025!$D$3:$D$1315, J$1)+SUMIFS(DataRegularSeason20242025!$AB$3:$AB$1315,DataRegularSeason20242025!$B$3:$B$1315, "&lt;=" &amp; $A74, DataRegularSeason20242025!$E$3:$E$1315, J$1)</f>
        <v>22</v>
      </c>
      <c r="K74" s="2">
        <f>SUMIFS(DataRegularSeason20242025!$AA$3:$AA$1315,DataRegularSeason20242025!$B$3:$B$1315, "&lt;=" &amp; $A74, DataRegularSeason20242025!$D$3:$D$1315, K$1)+SUMIFS(DataRegularSeason20242025!$AB$3:$AB$1315,DataRegularSeason20242025!$B$3:$B$1315, "&lt;=" &amp; $A74, DataRegularSeason20242025!$E$3:$E$1315, K$1)</f>
        <v>16</v>
      </c>
      <c r="L74" s="2">
        <f>SUMIFS(DataRegularSeason20242025!$AA$3:$AA$1315,DataRegularSeason20242025!$B$3:$B$1315, "&lt;=" &amp; $A74, DataRegularSeason20242025!$D$3:$D$1315, L$1)+SUMIFS(DataRegularSeason20242025!$AB$3:$AB$1315,DataRegularSeason20242025!$B$3:$B$1315, "&lt;=" &amp; $A74, DataRegularSeason20242025!$E$3:$E$1315, L$1)</f>
        <v>22</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27</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19</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19</v>
      </c>
      <c r="Y74" s="2">
        <f>SUMIFS(DataRegularSeason20242025!$AA$3:$AA$1315,DataRegularSeason20242025!$B$3:$B$1315, "&lt;=" &amp; $A74, DataRegularSeason20242025!$D$3:$D$1315, Y$1)+SUMIFS(DataRegularSeason20242025!$AB$3:$AB$1315,DataRegularSeason20242025!$B$3:$B$1315, "&lt;=" &amp; $A74, DataRegularSeason20242025!$E$3:$E$1315, Y$1)</f>
        <v>16</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21</v>
      </c>
      <c r="AB74" s="2">
        <f>SUMIFS(DataRegularSeason20242025!$AA$3:$AA$1315,DataRegularSeason20242025!$B$3:$B$1315, "&lt;=" &amp; $A74, DataRegularSeason20242025!$D$3:$D$1315, AB$1)+SUMIFS(DataRegularSeason20242025!$AB$3:$AB$1315,DataRegularSeason20242025!$B$3:$B$1315, "&lt;=" &amp; $A74, DataRegularSeason20242025!$E$3:$E$1315, AB$1)</f>
        <v>24</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24</v>
      </c>
      <c r="AF74" s="2">
        <f>SUMIFS(DataRegularSeason20242025!$AA$3:$AA$1315,DataRegularSeason20242025!$B$3:$B$1315, "&lt;=" &amp; $A74, DataRegularSeason20242025!$D$3:$D$1315, AF$1)+SUMIFS(DataRegularSeason20242025!$AB$3:$AB$1315,DataRegularSeason20242025!$B$3:$B$1315, "&lt;=" &amp; $A74, DataRegularSeason20242025!$E$3:$E$1315, AF$1)</f>
        <v>32</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18</v>
      </c>
      <c r="C75" s="2">
        <f>SUMIFS(DataRegularSeason20242025!$AA$3:$AA$1315,DataRegularSeason20242025!$B$3:$B$1315, "&lt;=" &amp; $A75, DataRegularSeason20242025!$D$3:$D$1315, C$1)+SUMIFS(DataRegularSeason20242025!$AB$3:$AB$1315,DataRegularSeason20242025!$B$3:$B$1315, "&lt;=" &amp; $A75, DataRegularSeason20242025!$E$3:$E$1315, C$1)</f>
        <v>19</v>
      </c>
      <c r="D75" s="2">
        <f>SUMIFS(DataRegularSeason20242025!$AA$3:$AA$1315,DataRegularSeason20242025!$B$3:$B$1315, "&lt;=" &amp; $A75, DataRegularSeason20242025!$D$3:$D$1315, D$1)+SUMIFS(DataRegularSeason20242025!$AB$3:$AB$1315,DataRegularSeason20242025!$B$3:$B$1315, "&lt;=" &amp; $A75, DataRegularSeason20242025!$E$3:$E$1315, D$1)</f>
        <v>17</v>
      </c>
      <c r="E75" s="2">
        <f>SUMIFS(DataRegularSeason20242025!$AA$3:$AA$1315,DataRegularSeason20242025!$B$3:$B$1315, "&lt;=" &amp; $A75, DataRegularSeason20242025!$D$3:$D$1315, E$1)+SUMIFS(DataRegularSeason20242025!$AB$3:$AB$1315,DataRegularSeason20242025!$B$3:$B$1315, "&lt;=" &amp; $A75, DataRegularSeason20242025!$E$3:$E$1315, E$1)</f>
        <v>26</v>
      </c>
      <c r="F75" s="2">
        <f>SUMIFS(DataRegularSeason20242025!$AA$3:$AA$1315,DataRegularSeason20242025!$B$3:$B$1315, "&lt;=" &amp; $A75, DataRegularSeason20242025!$D$3:$D$1315, F$1)+SUMIFS(DataRegularSeason20242025!$AB$3:$AB$1315,DataRegularSeason20242025!$B$3:$B$1315, "&lt;=" &amp; $A75, DataRegularSeason20242025!$E$3:$E$1315, F$1)</f>
        <v>16</v>
      </c>
      <c r="G75" s="2">
        <f>SUMIFS(DataRegularSeason20242025!$AA$3:$AA$1315,DataRegularSeason20242025!$B$3:$B$1315, "&lt;=" &amp; $A75, DataRegularSeason20242025!$D$3:$D$1315, G$1)+SUMIFS(DataRegularSeason20242025!$AB$3:$AB$1315,DataRegularSeason20242025!$B$3:$B$1315, "&lt;=" &amp; $A75, DataRegularSeason20242025!$E$3:$E$1315, G$1)</f>
        <v>23</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20</v>
      </c>
      <c r="J75" s="2">
        <f>SUMIFS(DataRegularSeason20242025!$AA$3:$AA$1315,DataRegularSeason20242025!$B$3:$B$1315, "&lt;=" &amp; $A75, DataRegularSeason20242025!$D$3:$D$1315, J$1)+SUMIFS(DataRegularSeason20242025!$AB$3:$AB$1315,DataRegularSeason20242025!$B$3:$B$1315, "&lt;=" &amp; $A75, DataRegularSeason20242025!$E$3:$E$1315, J$1)</f>
        <v>22</v>
      </c>
      <c r="K75" s="2">
        <f>SUMIFS(DataRegularSeason20242025!$AA$3:$AA$1315,DataRegularSeason20242025!$B$3:$B$1315, "&lt;=" &amp; $A75, DataRegularSeason20242025!$D$3:$D$1315, K$1)+SUMIFS(DataRegularSeason20242025!$AB$3:$AB$1315,DataRegularSeason20242025!$B$3:$B$1315, "&lt;=" &amp; $A75, DataRegularSeason20242025!$E$3:$E$1315, K$1)</f>
        <v>16</v>
      </c>
      <c r="L75" s="2">
        <f>SUMIFS(DataRegularSeason20242025!$AA$3:$AA$1315,DataRegularSeason20242025!$B$3:$B$1315, "&lt;=" &amp; $A75, DataRegularSeason20242025!$D$3:$D$1315, L$1)+SUMIFS(DataRegularSeason20242025!$AB$3:$AB$1315,DataRegularSeason20242025!$B$3:$B$1315, "&lt;=" &amp; $A75, DataRegularSeason20242025!$E$3:$E$1315, L$1)</f>
        <v>22</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27</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19</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19</v>
      </c>
      <c r="Y75" s="2">
        <f>SUMIFS(DataRegularSeason20242025!$AA$3:$AA$1315,DataRegularSeason20242025!$B$3:$B$1315, "&lt;=" &amp; $A75, DataRegularSeason20242025!$D$3:$D$1315, Y$1)+SUMIFS(DataRegularSeason20242025!$AB$3:$AB$1315,DataRegularSeason20242025!$B$3:$B$1315, "&lt;=" &amp; $A75, DataRegularSeason20242025!$E$3:$E$1315, Y$1)</f>
        <v>16</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21</v>
      </c>
      <c r="AB75" s="2">
        <f>SUMIFS(DataRegularSeason20242025!$AA$3:$AA$1315,DataRegularSeason20242025!$B$3:$B$1315, "&lt;=" &amp; $A75, DataRegularSeason20242025!$D$3:$D$1315, AB$1)+SUMIFS(DataRegularSeason20242025!$AB$3:$AB$1315,DataRegularSeason20242025!$B$3:$B$1315, "&lt;=" &amp; $A75, DataRegularSeason20242025!$E$3:$E$1315, AB$1)</f>
        <v>24</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24</v>
      </c>
      <c r="AF75" s="2">
        <f>SUMIFS(DataRegularSeason20242025!$AA$3:$AA$1315,DataRegularSeason20242025!$B$3:$B$1315, "&lt;=" &amp; $A75, DataRegularSeason20242025!$D$3:$D$1315, AF$1)+SUMIFS(DataRegularSeason20242025!$AB$3:$AB$1315,DataRegularSeason20242025!$B$3:$B$1315, "&lt;=" &amp; $A75, DataRegularSeason20242025!$E$3:$E$1315, AF$1)</f>
        <v>32</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18</v>
      </c>
      <c r="C76" s="2">
        <f>SUMIFS(DataRegularSeason20242025!$AA$3:$AA$1315,DataRegularSeason20242025!$B$3:$B$1315, "&lt;=" &amp; $A76, DataRegularSeason20242025!$D$3:$D$1315, C$1)+SUMIFS(DataRegularSeason20242025!$AB$3:$AB$1315,DataRegularSeason20242025!$B$3:$B$1315, "&lt;=" &amp; $A76, DataRegularSeason20242025!$E$3:$E$1315, C$1)</f>
        <v>19</v>
      </c>
      <c r="D76" s="2">
        <f>SUMIFS(DataRegularSeason20242025!$AA$3:$AA$1315,DataRegularSeason20242025!$B$3:$B$1315, "&lt;=" &amp; $A76, DataRegularSeason20242025!$D$3:$D$1315, D$1)+SUMIFS(DataRegularSeason20242025!$AB$3:$AB$1315,DataRegularSeason20242025!$B$3:$B$1315, "&lt;=" &amp; $A76, DataRegularSeason20242025!$E$3:$E$1315, D$1)</f>
        <v>17</v>
      </c>
      <c r="E76" s="2">
        <f>SUMIFS(DataRegularSeason20242025!$AA$3:$AA$1315,DataRegularSeason20242025!$B$3:$B$1315, "&lt;=" &amp; $A76, DataRegularSeason20242025!$D$3:$D$1315, E$1)+SUMIFS(DataRegularSeason20242025!$AB$3:$AB$1315,DataRegularSeason20242025!$B$3:$B$1315, "&lt;=" &amp; $A76, DataRegularSeason20242025!$E$3:$E$1315, E$1)</f>
        <v>26</v>
      </c>
      <c r="F76" s="2">
        <f>SUMIFS(DataRegularSeason20242025!$AA$3:$AA$1315,DataRegularSeason20242025!$B$3:$B$1315, "&lt;=" &amp; $A76, DataRegularSeason20242025!$D$3:$D$1315, F$1)+SUMIFS(DataRegularSeason20242025!$AB$3:$AB$1315,DataRegularSeason20242025!$B$3:$B$1315, "&lt;=" &amp; $A76, DataRegularSeason20242025!$E$3:$E$1315, F$1)</f>
        <v>16</v>
      </c>
      <c r="G76" s="2">
        <f>SUMIFS(DataRegularSeason20242025!$AA$3:$AA$1315,DataRegularSeason20242025!$B$3:$B$1315, "&lt;=" &amp; $A76, DataRegularSeason20242025!$D$3:$D$1315, G$1)+SUMIFS(DataRegularSeason20242025!$AB$3:$AB$1315,DataRegularSeason20242025!$B$3:$B$1315, "&lt;=" &amp; $A76, DataRegularSeason20242025!$E$3:$E$1315, G$1)</f>
        <v>23</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20</v>
      </c>
      <c r="J76" s="2">
        <f>SUMIFS(DataRegularSeason20242025!$AA$3:$AA$1315,DataRegularSeason20242025!$B$3:$B$1315, "&lt;=" &amp; $A76, DataRegularSeason20242025!$D$3:$D$1315, J$1)+SUMIFS(DataRegularSeason20242025!$AB$3:$AB$1315,DataRegularSeason20242025!$B$3:$B$1315, "&lt;=" &amp; $A76, DataRegularSeason20242025!$E$3:$E$1315, J$1)</f>
        <v>22</v>
      </c>
      <c r="K76" s="2">
        <f>SUMIFS(DataRegularSeason20242025!$AA$3:$AA$1315,DataRegularSeason20242025!$B$3:$B$1315, "&lt;=" &amp; $A76, DataRegularSeason20242025!$D$3:$D$1315, K$1)+SUMIFS(DataRegularSeason20242025!$AB$3:$AB$1315,DataRegularSeason20242025!$B$3:$B$1315, "&lt;=" &amp; $A76, DataRegularSeason20242025!$E$3:$E$1315, K$1)</f>
        <v>16</v>
      </c>
      <c r="L76" s="2">
        <f>SUMIFS(DataRegularSeason20242025!$AA$3:$AA$1315,DataRegularSeason20242025!$B$3:$B$1315, "&lt;=" &amp; $A76, DataRegularSeason20242025!$D$3:$D$1315, L$1)+SUMIFS(DataRegularSeason20242025!$AB$3:$AB$1315,DataRegularSeason20242025!$B$3:$B$1315, "&lt;=" &amp; $A76, DataRegularSeason20242025!$E$3:$E$1315, L$1)</f>
        <v>22</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27</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19</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19</v>
      </c>
      <c r="Y76" s="2">
        <f>SUMIFS(DataRegularSeason20242025!$AA$3:$AA$1315,DataRegularSeason20242025!$B$3:$B$1315, "&lt;=" &amp; $A76, DataRegularSeason20242025!$D$3:$D$1315, Y$1)+SUMIFS(DataRegularSeason20242025!$AB$3:$AB$1315,DataRegularSeason20242025!$B$3:$B$1315, "&lt;=" &amp; $A76, DataRegularSeason20242025!$E$3:$E$1315, Y$1)</f>
        <v>16</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21</v>
      </c>
      <c r="AB76" s="2">
        <f>SUMIFS(DataRegularSeason20242025!$AA$3:$AA$1315,DataRegularSeason20242025!$B$3:$B$1315, "&lt;=" &amp; $A76, DataRegularSeason20242025!$D$3:$D$1315, AB$1)+SUMIFS(DataRegularSeason20242025!$AB$3:$AB$1315,DataRegularSeason20242025!$B$3:$B$1315, "&lt;=" &amp; $A76, DataRegularSeason20242025!$E$3:$E$1315, AB$1)</f>
        <v>24</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24</v>
      </c>
      <c r="AF76" s="2">
        <f>SUMIFS(DataRegularSeason20242025!$AA$3:$AA$1315,DataRegularSeason20242025!$B$3:$B$1315, "&lt;=" &amp; $A76, DataRegularSeason20242025!$D$3:$D$1315, AF$1)+SUMIFS(DataRegularSeason20242025!$AB$3:$AB$1315,DataRegularSeason20242025!$B$3:$B$1315, "&lt;=" &amp; $A76, DataRegularSeason20242025!$E$3:$E$1315, AF$1)</f>
        <v>32</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18</v>
      </c>
      <c r="C77" s="2">
        <f>SUMIFS(DataRegularSeason20242025!$AA$3:$AA$1315,DataRegularSeason20242025!$B$3:$B$1315, "&lt;=" &amp; $A77, DataRegularSeason20242025!$D$3:$D$1315, C$1)+SUMIFS(DataRegularSeason20242025!$AB$3:$AB$1315,DataRegularSeason20242025!$B$3:$B$1315, "&lt;=" &amp; $A77, DataRegularSeason20242025!$E$3:$E$1315, C$1)</f>
        <v>19</v>
      </c>
      <c r="D77" s="2">
        <f>SUMIFS(DataRegularSeason20242025!$AA$3:$AA$1315,DataRegularSeason20242025!$B$3:$B$1315, "&lt;=" &amp; $A77, DataRegularSeason20242025!$D$3:$D$1315, D$1)+SUMIFS(DataRegularSeason20242025!$AB$3:$AB$1315,DataRegularSeason20242025!$B$3:$B$1315, "&lt;=" &amp; $A77, DataRegularSeason20242025!$E$3:$E$1315, D$1)</f>
        <v>17</v>
      </c>
      <c r="E77" s="2">
        <f>SUMIFS(DataRegularSeason20242025!$AA$3:$AA$1315,DataRegularSeason20242025!$B$3:$B$1315, "&lt;=" &amp; $A77, DataRegularSeason20242025!$D$3:$D$1315, E$1)+SUMIFS(DataRegularSeason20242025!$AB$3:$AB$1315,DataRegularSeason20242025!$B$3:$B$1315, "&lt;=" &amp; $A77, DataRegularSeason20242025!$E$3:$E$1315, E$1)</f>
        <v>26</v>
      </c>
      <c r="F77" s="2">
        <f>SUMIFS(DataRegularSeason20242025!$AA$3:$AA$1315,DataRegularSeason20242025!$B$3:$B$1315, "&lt;=" &amp; $A77, DataRegularSeason20242025!$D$3:$D$1315, F$1)+SUMIFS(DataRegularSeason20242025!$AB$3:$AB$1315,DataRegularSeason20242025!$B$3:$B$1315, "&lt;=" &amp; $A77, DataRegularSeason20242025!$E$3:$E$1315, F$1)</f>
        <v>16</v>
      </c>
      <c r="G77" s="2">
        <f>SUMIFS(DataRegularSeason20242025!$AA$3:$AA$1315,DataRegularSeason20242025!$B$3:$B$1315, "&lt;=" &amp; $A77, DataRegularSeason20242025!$D$3:$D$1315, G$1)+SUMIFS(DataRegularSeason20242025!$AB$3:$AB$1315,DataRegularSeason20242025!$B$3:$B$1315, "&lt;=" &amp; $A77, DataRegularSeason20242025!$E$3:$E$1315, G$1)</f>
        <v>23</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20</v>
      </c>
      <c r="J77" s="2">
        <f>SUMIFS(DataRegularSeason20242025!$AA$3:$AA$1315,DataRegularSeason20242025!$B$3:$B$1315, "&lt;=" &amp; $A77, DataRegularSeason20242025!$D$3:$D$1315, J$1)+SUMIFS(DataRegularSeason20242025!$AB$3:$AB$1315,DataRegularSeason20242025!$B$3:$B$1315, "&lt;=" &amp; $A77, DataRegularSeason20242025!$E$3:$E$1315, J$1)</f>
        <v>22</v>
      </c>
      <c r="K77" s="2">
        <f>SUMIFS(DataRegularSeason20242025!$AA$3:$AA$1315,DataRegularSeason20242025!$B$3:$B$1315, "&lt;=" &amp; $A77, DataRegularSeason20242025!$D$3:$D$1315, K$1)+SUMIFS(DataRegularSeason20242025!$AB$3:$AB$1315,DataRegularSeason20242025!$B$3:$B$1315, "&lt;=" &amp; $A77, DataRegularSeason20242025!$E$3:$E$1315, K$1)</f>
        <v>16</v>
      </c>
      <c r="L77" s="2">
        <f>SUMIFS(DataRegularSeason20242025!$AA$3:$AA$1315,DataRegularSeason20242025!$B$3:$B$1315, "&lt;=" &amp; $A77, DataRegularSeason20242025!$D$3:$D$1315, L$1)+SUMIFS(DataRegularSeason20242025!$AB$3:$AB$1315,DataRegularSeason20242025!$B$3:$B$1315, "&lt;=" &amp; $A77, DataRegularSeason20242025!$E$3:$E$1315, L$1)</f>
        <v>22</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27</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19</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19</v>
      </c>
      <c r="Y77" s="2">
        <f>SUMIFS(DataRegularSeason20242025!$AA$3:$AA$1315,DataRegularSeason20242025!$B$3:$B$1315, "&lt;=" &amp; $A77, DataRegularSeason20242025!$D$3:$D$1315, Y$1)+SUMIFS(DataRegularSeason20242025!$AB$3:$AB$1315,DataRegularSeason20242025!$B$3:$B$1315, "&lt;=" &amp; $A77, DataRegularSeason20242025!$E$3:$E$1315, Y$1)</f>
        <v>16</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21</v>
      </c>
      <c r="AB77" s="2">
        <f>SUMIFS(DataRegularSeason20242025!$AA$3:$AA$1315,DataRegularSeason20242025!$B$3:$B$1315, "&lt;=" &amp; $A77, DataRegularSeason20242025!$D$3:$D$1315, AB$1)+SUMIFS(DataRegularSeason20242025!$AB$3:$AB$1315,DataRegularSeason20242025!$B$3:$B$1315, "&lt;=" &amp; $A77, DataRegularSeason20242025!$E$3:$E$1315, AB$1)</f>
        <v>24</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24</v>
      </c>
      <c r="AF77" s="2">
        <f>SUMIFS(DataRegularSeason20242025!$AA$3:$AA$1315,DataRegularSeason20242025!$B$3:$B$1315, "&lt;=" &amp; $A77, DataRegularSeason20242025!$D$3:$D$1315, AF$1)+SUMIFS(DataRegularSeason20242025!$AB$3:$AB$1315,DataRegularSeason20242025!$B$3:$B$1315, "&lt;=" &amp; $A77, DataRegularSeason20242025!$E$3:$E$1315, AF$1)</f>
        <v>32</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18</v>
      </c>
      <c r="C78" s="2">
        <f>SUMIFS(DataRegularSeason20242025!$AA$3:$AA$1315,DataRegularSeason20242025!$B$3:$B$1315, "&lt;=" &amp; $A78, DataRegularSeason20242025!$D$3:$D$1315, C$1)+SUMIFS(DataRegularSeason20242025!$AB$3:$AB$1315,DataRegularSeason20242025!$B$3:$B$1315, "&lt;=" &amp; $A78, DataRegularSeason20242025!$E$3:$E$1315, C$1)</f>
        <v>19</v>
      </c>
      <c r="D78" s="2">
        <f>SUMIFS(DataRegularSeason20242025!$AA$3:$AA$1315,DataRegularSeason20242025!$B$3:$B$1315, "&lt;=" &amp; $A78, DataRegularSeason20242025!$D$3:$D$1315, D$1)+SUMIFS(DataRegularSeason20242025!$AB$3:$AB$1315,DataRegularSeason20242025!$B$3:$B$1315, "&lt;=" &amp; $A78, DataRegularSeason20242025!$E$3:$E$1315, D$1)</f>
        <v>17</v>
      </c>
      <c r="E78" s="2">
        <f>SUMIFS(DataRegularSeason20242025!$AA$3:$AA$1315,DataRegularSeason20242025!$B$3:$B$1315, "&lt;=" &amp; $A78, DataRegularSeason20242025!$D$3:$D$1315, E$1)+SUMIFS(DataRegularSeason20242025!$AB$3:$AB$1315,DataRegularSeason20242025!$B$3:$B$1315, "&lt;=" &amp; $A78, DataRegularSeason20242025!$E$3:$E$1315, E$1)</f>
        <v>26</v>
      </c>
      <c r="F78" s="2">
        <f>SUMIFS(DataRegularSeason20242025!$AA$3:$AA$1315,DataRegularSeason20242025!$B$3:$B$1315, "&lt;=" &amp; $A78, DataRegularSeason20242025!$D$3:$D$1315, F$1)+SUMIFS(DataRegularSeason20242025!$AB$3:$AB$1315,DataRegularSeason20242025!$B$3:$B$1315, "&lt;=" &amp; $A78, DataRegularSeason20242025!$E$3:$E$1315, F$1)</f>
        <v>16</v>
      </c>
      <c r="G78" s="2">
        <f>SUMIFS(DataRegularSeason20242025!$AA$3:$AA$1315,DataRegularSeason20242025!$B$3:$B$1315, "&lt;=" &amp; $A78, DataRegularSeason20242025!$D$3:$D$1315, G$1)+SUMIFS(DataRegularSeason20242025!$AB$3:$AB$1315,DataRegularSeason20242025!$B$3:$B$1315, "&lt;=" &amp; $A78, DataRegularSeason20242025!$E$3:$E$1315, G$1)</f>
        <v>23</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20</v>
      </c>
      <c r="J78" s="2">
        <f>SUMIFS(DataRegularSeason20242025!$AA$3:$AA$1315,DataRegularSeason20242025!$B$3:$B$1315, "&lt;=" &amp; $A78, DataRegularSeason20242025!$D$3:$D$1315, J$1)+SUMIFS(DataRegularSeason20242025!$AB$3:$AB$1315,DataRegularSeason20242025!$B$3:$B$1315, "&lt;=" &amp; $A78, DataRegularSeason20242025!$E$3:$E$1315, J$1)</f>
        <v>22</v>
      </c>
      <c r="K78" s="2">
        <f>SUMIFS(DataRegularSeason20242025!$AA$3:$AA$1315,DataRegularSeason20242025!$B$3:$B$1315, "&lt;=" &amp; $A78, DataRegularSeason20242025!$D$3:$D$1315, K$1)+SUMIFS(DataRegularSeason20242025!$AB$3:$AB$1315,DataRegularSeason20242025!$B$3:$B$1315, "&lt;=" &amp; $A78, DataRegularSeason20242025!$E$3:$E$1315, K$1)</f>
        <v>16</v>
      </c>
      <c r="L78" s="2">
        <f>SUMIFS(DataRegularSeason20242025!$AA$3:$AA$1315,DataRegularSeason20242025!$B$3:$B$1315, "&lt;=" &amp; $A78, DataRegularSeason20242025!$D$3:$D$1315, L$1)+SUMIFS(DataRegularSeason20242025!$AB$3:$AB$1315,DataRegularSeason20242025!$B$3:$B$1315, "&lt;=" &amp; $A78, DataRegularSeason20242025!$E$3:$E$1315, L$1)</f>
        <v>22</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27</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19</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19</v>
      </c>
      <c r="Y78" s="2">
        <f>SUMIFS(DataRegularSeason20242025!$AA$3:$AA$1315,DataRegularSeason20242025!$B$3:$B$1315, "&lt;=" &amp; $A78, DataRegularSeason20242025!$D$3:$D$1315, Y$1)+SUMIFS(DataRegularSeason20242025!$AB$3:$AB$1315,DataRegularSeason20242025!$B$3:$B$1315, "&lt;=" &amp; $A78, DataRegularSeason20242025!$E$3:$E$1315, Y$1)</f>
        <v>16</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21</v>
      </c>
      <c r="AB78" s="2">
        <f>SUMIFS(DataRegularSeason20242025!$AA$3:$AA$1315,DataRegularSeason20242025!$B$3:$B$1315, "&lt;=" &amp; $A78, DataRegularSeason20242025!$D$3:$D$1315, AB$1)+SUMIFS(DataRegularSeason20242025!$AB$3:$AB$1315,DataRegularSeason20242025!$B$3:$B$1315, "&lt;=" &amp; $A78, DataRegularSeason20242025!$E$3:$E$1315, AB$1)</f>
        <v>24</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24</v>
      </c>
      <c r="AF78" s="2">
        <f>SUMIFS(DataRegularSeason20242025!$AA$3:$AA$1315,DataRegularSeason20242025!$B$3:$B$1315, "&lt;=" &amp; $A78, DataRegularSeason20242025!$D$3:$D$1315, AF$1)+SUMIFS(DataRegularSeason20242025!$AB$3:$AB$1315,DataRegularSeason20242025!$B$3:$B$1315, "&lt;=" &amp; $A78, DataRegularSeason20242025!$E$3:$E$1315, AF$1)</f>
        <v>32</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18</v>
      </c>
      <c r="C79" s="2">
        <f>SUMIFS(DataRegularSeason20242025!$AA$3:$AA$1315,DataRegularSeason20242025!$B$3:$B$1315, "&lt;=" &amp; $A79, DataRegularSeason20242025!$D$3:$D$1315, C$1)+SUMIFS(DataRegularSeason20242025!$AB$3:$AB$1315,DataRegularSeason20242025!$B$3:$B$1315, "&lt;=" &amp; $A79, DataRegularSeason20242025!$E$3:$E$1315, C$1)</f>
        <v>19</v>
      </c>
      <c r="D79" s="2">
        <f>SUMIFS(DataRegularSeason20242025!$AA$3:$AA$1315,DataRegularSeason20242025!$B$3:$B$1315, "&lt;=" &amp; $A79, DataRegularSeason20242025!$D$3:$D$1315, D$1)+SUMIFS(DataRegularSeason20242025!$AB$3:$AB$1315,DataRegularSeason20242025!$B$3:$B$1315, "&lt;=" &amp; $A79, DataRegularSeason20242025!$E$3:$E$1315, D$1)</f>
        <v>17</v>
      </c>
      <c r="E79" s="2">
        <f>SUMIFS(DataRegularSeason20242025!$AA$3:$AA$1315,DataRegularSeason20242025!$B$3:$B$1315, "&lt;=" &amp; $A79, DataRegularSeason20242025!$D$3:$D$1315, E$1)+SUMIFS(DataRegularSeason20242025!$AB$3:$AB$1315,DataRegularSeason20242025!$B$3:$B$1315, "&lt;=" &amp; $A79, DataRegularSeason20242025!$E$3:$E$1315, E$1)</f>
        <v>26</v>
      </c>
      <c r="F79" s="2">
        <f>SUMIFS(DataRegularSeason20242025!$AA$3:$AA$1315,DataRegularSeason20242025!$B$3:$B$1315, "&lt;=" &amp; $A79, DataRegularSeason20242025!$D$3:$D$1315, F$1)+SUMIFS(DataRegularSeason20242025!$AB$3:$AB$1315,DataRegularSeason20242025!$B$3:$B$1315, "&lt;=" &amp; $A79, DataRegularSeason20242025!$E$3:$E$1315, F$1)</f>
        <v>16</v>
      </c>
      <c r="G79" s="2">
        <f>SUMIFS(DataRegularSeason20242025!$AA$3:$AA$1315,DataRegularSeason20242025!$B$3:$B$1315, "&lt;=" &amp; $A79, DataRegularSeason20242025!$D$3:$D$1315, G$1)+SUMIFS(DataRegularSeason20242025!$AB$3:$AB$1315,DataRegularSeason20242025!$B$3:$B$1315, "&lt;=" &amp; $A79, DataRegularSeason20242025!$E$3:$E$1315, G$1)</f>
        <v>23</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20</v>
      </c>
      <c r="J79" s="2">
        <f>SUMIFS(DataRegularSeason20242025!$AA$3:$AA$1315,DataRegularSeason20242025!$B$3:$B$1315, "&lt;=" &amp; $A79, DataRegularSeason20242025!$D$3:$D$1315, J$1)+SUMIFS(DataRegularSeason20242025!$AB$3:$AB$1315,DataRegularSeason20242025!$B$3:$B$1315, "&lt;=" &amp; $A79, DataRegularSeason20242025!$E$3:$E$1315, J$1)</f>
        <v>22</v>
      </c>
      <c r="K79" s="2">
        <f>SUMIFS(DataRegularSeason20242025!$AA$3:$AA$1315,DataRegularSeason20242025!$B$3:$B$1315, "&lt;=" &amp; $A79, DataRegularSeason20242025!$D$3:$D$1315, K$1)+SUMIFS(DataRegularSeason20242025!$AB$3:$AB$1315,DataRegularSeason20242025!$B$3:$B$1315, "&lt;=" &amp; $A79, DataRegularSeason20242025!$E$3:$E$1315, K$1)</f>
        <v>16</v>
      </c>
      <c r="L79" s="2">
        <f>SUMIFS(DataRegularSeason20242025!$AA$3:$AA$1315,DataRegularSeason20242025!$B$3:$B$1315, "&lt;=" &amp; $A79, DataRegularSeason20242025!$D$3:$D$1315, L$1)+SUMIFS(DataRegularSeason20242025!$AB$3:$AB$1315,DataRegularSeason20242025!$B$3:$B$1315, "&lt;=" &amp; $A79, DataRegularSeason20242025!$E$3:$E$1315, L$1)</f>
        <v>22</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27</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19</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19</v>
      </c>
      <c r="Y79" s="2">
        <f>SUMIFS(DataRegularSeason20242025!$AA$3:$AA$1315,DataRegularSeason20242025!$B$3:$B$1315, "&lt;=" &amp; $A79, DataRegularSeason20242025!$D$3:$D$1315, Y$1)+SUMIFS(DataRegularSeason20242025!$AB$3:$AB$1315,DataRegularSeason20242025!$B$3:$B$1315, "&lt;=" &amp; $A79, DataRegularSeason20242025!$E$3:$E$1315, Y$1)</f>
        <v>16</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21</v>
      </c>
      <c r="AB79" s="2">
        <f>SUMIFS(DataRegularSeason20242025!$AA$3:$AA$1315,DataRegularSeason20242025!$B$3:$B$1315, "&lt;=" &amp; $A79, DataRegularSeason20242025!$D$3:$D$1315, AB$1)+SUMIFS(DataRegularSeason20242025!$AB$3:$AB$1315,DataRegularSeason20242025!$B$3:$B$1315, "&lt;=" &amp; $A79, DataRegularSeason20242025!$E$3:$E$1315, AB$1)</f>
        <v>24</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24</v>
      </c>
      <c r="AF79" s="2">
        <f>SUMIFS(DataRegularSeason20242025!$AA$3:$AA$1315,DataRegularSeason20242025!$B$3:$B$1315, "&lt;=" &amp; $A79, DataRegularSeason20242025!$D$3:$D$1315, AF$1)+SUMIFS(DataRegularSeason20242025!$AB$3:$AB$1315,DataRegularSeason20242025!$B$3:$B$1315, "&lt;=" &amp; $A79, DataRegularSeason20242025!$E$3:$E$1315, AF$1)</f>
        <v>32</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18</v>
      </c>
      <c r="C80" s="2">
        <f>SUMIFS(DataRegularSeason20242025!$AA$3:$AA$1315,DataRegularSeason20242025!$B$3:$B$1315, "&lt;=" &amp; $A80, DataRegularSeason20242025!$D$3:$D$1315, C$1)+SUMIFS(DataRegularSeason20242025!$AB$3:$AB$1315,DataRegularSeason20242025!$B$3:$B$1315, "&lt;=" &amp; $A80, DataRegularSeason20242025!$E$3:$E$1315, C$1)</f>
        <v>19</v>
      </c>
      <c r="D80" s="2">
        <f>SUMIFS(DataRegularSeason20242025!$AA$3:$AA$1315,DataRegularSeason20242025!$B$3:$B$1315, "&lt;=" &amp; $A80, DataRegularSeason20242025!$D$3:$D$1315, D$1)+SUMIFS(DataRegularSeason20242025!$AB$3:$AB$1315,DataRegularSeason20242025!$B$3:$B$1315, "&lt;=" &amp; $A80, DataRegularSeason20242025!$E$3:$E$1315, D$1)</f>
        <v>17</v>
      </c>
      <c r="E80" s="2">
        <f>SUMIFS(DataRegularSeason20242025!$AA$3:$AA$1315,DataRegularSeason20242025!$B$3:$B$1315, "&lt;=" &amp; $A80, DataRegularSeason20242025!$D$3:$D$1315, E$1)+SUMIFS(DataRegularSeason20242025!$AB$3:$AB$1315,DataRegularSeason20242025!$B$3:$B$1315, "&lt;=" &amp; $A80, DataRegularSeason20242025!$E$3:$E$1315, E$1)</f>
        <v>26</v>
      </c>
      <c r="F80" s="2">
        <f>SUMIFS(DataRegularSeason20242025!$AA$3:$AA$1315,DataRegularSeason20242025!$B$3:$B$1315, "&lt;=" &amp; $A80, DataRegularSeason20242025!$D$3:$D$1315, F$1)+SUMIFS(DataRegularSeason20242025!$AB$3:$AB$1315,DataRegularSeason20242025!$B$3:$B$1315, "&lt;=" &amp; $A80, DataRegularSeason20242025!$E$3:$E$1315, F$1)</f>
        <v>16</v>
      </c>
      <c r="G80" s="2">
        <f>SUMIFS(DataRegularSeason20242025!$AA$3:$AA$1315,DataRegularSeason20242025!$B$3:$B$1315, "&lt;=" &amp; $A80, DataRegularSeason20242025!$D$3:$D$1315, G$1)+SUMIFS(DataRegularSeason20242025!$AB$3:$AB$1315,DataRegularSeason20242025!$B$3:$B$1315, "&lt;=" &amp; $A80, DataRegularSeason20242025!$E$3:$E$1315, G$1)</f>
        <v>23</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20</v>
      </c>
      <c r="J80" s="2">
        <f>SUMIFS(DataRegularSeason20242025!$AA$3:$AA$1315,DataRegularSeason20242025!$B$3:$B$1315, "&lt;=" &amp; $A80, DataRegularSeason20242025!$D$3:$D$1315, J$1)+SUMIFS(DataRegularSeason20242025!$AB$3:$AB$1315,DataRegularSeason20242025!$B$3:$B$1315, "&lt;=" &amp; $A80, DataRegularSeason20242025!$E$3:$E$1315, J$1)</f>
        <v>22</v>
      </c>
      <c r="K80" s="2">
        <f>SUMIFS(DataRegularSeason20242025!$AA$3:$AA$1315,DataRegularSeason20242025!$B$3:$B$1315, "&lt;=" &amp; $A80, DataRegularSeason20242025!$D$3:$D$1315, K$1)+SUMIFS(DataRegularSeason20242025!$AB$3:$AB$1315,DataRegularSeason20242025!$B$3:$B$1315, "&lt;=" &amp; $A80, DataRegularSeason20242025!$E$3:$E$1315, K$1)</f>
        <v>16</v>
      </c>
      <c r="L80" s="2">
        <f>SUMIFS(DataRegularSeason20242025!$AA$3:$AA$1315,DataRegularSeason20242025!$B$3:$B$1315, "&lt;=" &amp; $A80, DataRegularSeason20242025!$D$3:$D$1315, L$1)+SUMIFS(DataRegularSeason20242025!$AB$3:$AB$1315,DataRegularSeason20242025!$B$3:$B$1315, "&lt;=" &amp; $A80, DataRegularSeason20242025!$E$3:$E$1315, L$1)</f>
        <v>22</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27</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19</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19</v>
      </c>
      <c r="Y80" s="2">
        <f>SUMIFS(DataRegularSeason20242025!$AA$3:$AA$1315,DataRegularSeason20242025!$B$3:$B$1315, "&lt;=" &amp; $A80, DataRegularSeason20242025!$D$3:$D$1315, Y$1)+SUMIFS(DataRegularSeason20242025!$AB$3:$AB$1315,DataRegularSeason20242025!$B$3:$B$1315, "&lt;=" &amp; $A80, DataRegularSeason20242025!$E$3:$E$1315, Y$1)</f>
        <v>16</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21</v>
      </c>
      <c r="AB80" s="2">
        <f>SUMIFS(DataRegularSeason20242025!$AA$3:$AA$1315,DataRegularSeason20242025!$B$3:$B$1315, "&lt;=" &amp; $A80, DataRegularSeason20242025!$D$3:$D$1315, AB$1)+SUMIFS(DataRegularSeason20242025!$AB$3:$AB$1315,DataRegularSeason20242025!$B$3:$B$1315, "&lt;=" &amp; $A80, DataRegularSeason20242025!$E$3:$E$1315, AB$1)</f>
        <v>24</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24</v>
      </c>
      <c r="AF80" s="2">
        <f>SUMIFS(DataRegularSeason20242025!$AA$3:$AA$1315,DataRegularSeason20242025!$B$3:$B$1315, "&lt;=" &amp; $A80, DataRegularSeason20242025!$D$3:$D$1315, AF$1)+SUMIFS(DataRegularSeason20242025!$AB$3:$AB$1315,DataRegularSeason20242025!$B$3:$B$1315, "&lt;=" &amp; $A80, DataRegularSeason20242025!$E$3:$E$1315, AF$1)</f>
        <v>32</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18</v>
      </c>
      <c r="C81" s="2">
        <f>SUMIFS(DataRegularSeason20242025!$AA$3:$AA$1315,DataRegularSeason20242025!$B$3:$B$1315, "&lt;=" &amp; $A81, DataRegularSeason20242025!$D$3:$D$1315, C$1)+SUMIFS(DataRegularSeason20242025!$AB$3:$AB$1315,DataRegularSeason20242025!$B$3:$B$1315, "&lt;=" &amp; $A81, DataRegularSeason20242025!$E$3:$E$1315, C$1)</f>
        <v>19</v>
      </c>
      <c r="D81" s="2">
        <f>SUMIFS(DataRegularSeason20242025!$AA$3:$AA$1315,DataRegularSeason20242025!$B$3:$B$1315, "&lt;=" &amp; $A81, DataRegularSeason20242025!$D$3:$D$1315, D$1)+SUMIFS(DataRegularSeason20242025!$AB$3:$AB$1315,DataRegularSeason20242025!$B$3:$B$1315, "&lt;=" &amp; $A81, DataRegularSeason20242025!$E$3:$E$1315, D$1)</f>
        <v>17</v>
      </c>
      <c r="E81" s="2">
        <f>SUMIFS(DataRegularSeason20242025!$AA$3:$AA$1315,DataRegularSeason20242025!$B$3:$B$1315, "&lt;=" &amp; $A81, DataRegularSeason20242025!$D$3:$D$1315, E$1)+SUMIFS(DataRegularSeason20242025!$AB$3:$AB$1315,DataRegularSeason20242025!$B$3:$B$1315, "&lt;=" &amp; $A81, DataRegularSeason20242025!$E$3:$E$1315, E$1)</f>
        <v>26</v>
      </c>
      <c r="F81" s="2">
        <f>SUMIFS(DataRegularSeason20242025!$AA$3:$AA$1315,DataRegularSeason20242025!$B$3:$B$1315, "&lt;=" &amp; $A81, DataRegularSeason20242025!$D$3:$D$1315, F$1)+SUMIFS(DataRegularSeason20242025!$AB$3:$AB$1315,DataRegularSeason20242025!$B$3:$B$1315, "&lt;=" &amp; $A81, DataRegularSeason20242025!$E$3:$E$1315, F$1)</f>
        <v>16</v>
      </c>
      <c r="G81" s="2">
        <f>SUMIFS(DataRegularSeason20242025!$AA$3:$AA$1315,DataRegularSeason20242025!$B$3:$B$1315, "&lt;=" &amp; $A81, DataRegularSeason20242025!$D$3:$D$1315, G$1)+SUMIFS(DataRegularSeason20242025!$AB$3:$AB$1315,DataRegularSeason20242025!$B$3:$B$1315, "&lt;=" &amp; $A81, DataRegularSeason20242025!$E$3:$E$1315, G$1)</f>
        <v>23</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20</v>
      </c>
      <c r="J81" s="2">
        <f>SUMIFS(DataRegularSeason20242025!$AA$3:$AA$1315,DataRegularSeason20242025!$B$3:$B$1315, "&lt;=" &amp; $A81, DataRegularSeason20242025!$D$3:$D$1315, J$1)+SUMIFS(DataRegularSeason20242025!$AB$3:$AB$1315,DataRegularSeason20242025!$B$3:$B$1315, "&lt;=" &amp; $A81, DataRegularSeason20242025!$E$3:$E$1315, J$1)</f>
        <v>22</v>
      </c>
      <c r="K81" s="2">
        <f>SUMIFS(DataRegularSeason20242025!$AA$3:$AA$1315,DataRegularSeason20242025!$B$3:$B$1315, "&lt;=" &amp; $A81, DataRegularSeason20242025!$D$3:$D$1315, K$1)+SUMIFS(DataRegularSeason20242025!$AB$3:$AB$1315,DataRegularSeason20242025!$B$3:$B$1315, "&lt;=" &amp; $A81, DataRegularSeason20242025!$E$3:$E$1315, K$1)</f>
        <v>16</v>
      </c>
      <c r="L81" s="2">
        <f>SUMIFS(DataRegularSeason20242025!$AA$3:$AA$1315,DataRegularSeason20242025!$B$3:$B$1315, "&lt;=" &amp; $A81, DataRegularSeason20242025!$D$3:$D$1315, L$1)+SUMIFS(DataRegularSeason20242025!$AB$3:$AB$1315,DataRegularSeason20242025!$B$3:$B$1315, "&lt;=" &amp; $A81, DataRegularSeason20242025!$E$3:$E$1315, L$1)</f>
        <v>22</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27</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19</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19</v>
      </c>
      <c r="Y81" s="2">
        <f>SUMIFS(DataRegularSeason20242025!$AA$3:$AA$1315,DataRegularSeason20242025!$B$3:$B$1315, "&lt;=" &amp; $A81, DataRegularSeason20242025!$D$3:$D$1315, Y$1)+SUMIFS(DataRegularSeason20242025!$AB$3:$AB$1315,DataRegularSeason20242025!$B$3:$B$1315, "&lt;=" &amp; $A81, DataRegularSeason20242025!$E$3:$E$1315, Y$1)</f>
        <v>16</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21</v>
      </c>
      <c r="AB81" s="2">
        <f>SUMIFS(DataRegularSeason20242025!$AA$3:$AA$1315,DataRegularSeason20242025!$B$3:$B$1315, "&lt;=" &amp; $A81, DataRegularSeason20242025!$D$3:$D$1315, AB$1)+SUMIFS(DataRegularSeason20242025!$AB$3:$AB$1315,DataRegularSeason20242025!$B$3:$B$1315, "&lt;=" &amp; $A81, DataRegularSeason20242025!$E$3:$E$1315, AB$1)</f>
        <v>24</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24</v>
      </c>
      <c r="AF81" s="2">
        <f>SUMIFS(DataRegularSeason20242025!$AA$3:$AA$1315,DataRegularSeason20242025!$B$3:$B$1315, "&lt;=" &amp; $A81, DataRegularSeason20242025!$D$3:$D$1315, AF$1)+SUMIFS(DataRegularSeason20242025!$AB$3:$AB$1315,DataRegularSeason20242025!$B$3:$B$1315, "&lt;=" &amp; $A81, DataRegularSeason20242025!$E$3:$E$1315, AF$1)</f>
        <v>32</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18</v>
      </c>
      <c r="C82" s="2">
        <f>SUMIFS(DataRegularSeason20242025!$AA$3:$AA$1315,DataRegularSeason20242025!$B$3:$B$1315, "&lt;=" &amp; $A82, DataRegularSeason20242025!$D$3:$D$1315, C$1)+SUMIFS(DataRegularSeason20242025!$AB$3:$AB$1315,DataRegularSeason20242025!$B$3:$B$1315, "&lt;=" &amp; $A82, DataRegularSeason20242025!$E$3:$E$1315, C$1)</f>
        <v>19</v>
      </c>
      <c r="D82" s="2">
        <f>SUMIFS(DataRegularSeason20242025!$AA$3:$AA$1315,DataRegularSeason20242025!$B$3:$B$1315, "&lt;=" &amp; $A82, DataRegularSeason20242025!$D$3:$D$1315, D$1)+SUMIFS(DataRegularSeason20242025!$AB$3:$AB$1315,DataRegularSeason20242025!$B$3:$B$1315, "&lt;=" &amp; $A82, DataRegularSeason20242025!$E$3:$E$1315, D$1)</f>
        <v>17</v>
      </c>
      <c r="E82" s="2">
        <f>SUMIFS(DataRegularSeason20242025!$AA$3:$AA$1315,DataRegularSeason20242025!$B$3:$B$1315, "&lt;=" &amp; $A82, DataRegularSeason20242025!$D$3:$D$1315, E$1)+SUMIFS(DataRegularSeason20242025!$AB$3:$AB$1315,DataRegularSeason20242025!$B$3:$B$1315, "&lt;=" &amp; $A82, DataRegularSeason20242025!$E$3:$E$1315, E$1)</f>
        <v>26</v>
      </c>
      <c r="F82" s="2">
        <f>SUMIFS(DataRegularSeason20242025!$AA$3:$AA$1315,DataRegularSeason20242025!$B$3:$B$1315, "&lt;=" &amp; $A82, DataRegularSeason20242025!$D$3:$D$1315, F$1)+SUMIFS(DataRegularSeason20242025!$AB$3:$AB$1315,DataRegularSeason20242025!$B$3:$B$1315, "&lt;=" &amp; $A82, DataRegularSeason20242025!$E$3:$E$1315, F$1)</f>
        <v>16</v>
      </c>
      <c r="G82" s="2">
        <f>SUMIFS(DataRegularSeason20242025!$AA$3:$AA$1315,DataRegularSeason20242025!$B$3:$B$1315, "&lt;=" &amp; $A82, DataRegularSeason20242025!$D$3:$D$1315, G$1)+SUMIFS(DataRegularSeason20242025!$AB$3:$AB$1315,DataRegularSeason20242025!$B$3:$B$1315, "&lt;=" &amp; $A82, DataRegularSeason20242025!$E$3:$E$1315, G$1)</f>
        <v>23</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20</v>
      </c>
      <c r="J82" s="2">
        <f>SUMIFS(DataRegularSeason20242025!$AA$3:$AA$1315,DataRegularSeason20242025!$B$3:$B$1315, "&lt;=" &amp; $A82, DataRegularSeason20242025!$D$3:$D$1315, J$1)+SUMIFS(DataRegularSeason20242025!$AB$3:$AB$1315,DataRegularSeason20242025!$B$3:$B$1315, "&lt;=" &amp; $A82, DataRegularSeason20242025!$E$3:$E$1315, J$1)</f>
        <v>22</v>
      </c>
      <c r="K82" s="2">
        <f>SUMIFS(DataRegularSeason20242025!$AA$3:$AA$1315,DataRegularSeason20242025!$B$3:$B$1315, "&lt;=" &amp; $A82, DataRegularSeason20242025!$D$3:$D$1315, K$1)+SUMIFS(DataRegularSeason20242025!$AB$3:$AB$1315,DataRegularSeason20242025!$B$3:$B$1315, "&lt;=" &amp; $A82, DataRegularSeason20242025!$E$3:$E$1315, K$1)</f>
        <v>16</v>
      </c>
      <c r="L82" s="2">
        <f>SUMIFS(DataRegularSeason20242025!$AA$3:$AA$1315,DataRegularSeason20242025!$B$3:$B$1315, "&lt;=" &amp; $A82, DataRegularSeason20242025!$D$3:$D$1315, L$1)+SUMIFS(DataRegularSeason20242025!$AB$3:$AB$1315,DataRegularSeason20242025!$B$3:$B$1315, "&lt;=" &amp; $A82, DataRegularSeason20242025!$E$3:$E$1315, L$1)</f>
        <v>22</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27</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19</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19</v>
      </c>
      <c r="Y82" s="2">
        <f>SUMIFS(DataRegularSeason20242025!$AA$3:$AA$1315,DataRegularSeason20242025!$B$3:$B$1315, "&lt;=" &amp; $A82, DataRegularSeason20242025!$D$3:$D$1315, Y$1)+SUMIFS(DataRegularSeason20242025!$AB$3:$AB$1315,DataRegularSeason20242025!$B$3:$B$1315, "&lt;=" &amp; $A82, DataRegularSeason20242025!$E$3:$E$1315, Y$1)</f>
        <v>16</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21</v>
      </c>
      <c r="AB82" s="2">
        <f>SUMIFS(DataRegularSeason20242025!$AA$3:$AA$1315,DataRegularSeason20242025!$B$3:$B$1315, "&lt;=" &amp; $A82, DataRegularSeason20242025!$D$3:$D$1315, AB$1)+SUMIFS(DataRegularSeason20242025!$AB$3:$AB$1315,DataRegularSeason20242025!$B$3:$B$1315, "&lt;=" &amp; $A82, DataRegularSeason20242025!$E$3:$E$1315, AB$1)</f>
        <v>24</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24</v>
      </c>
      <c r="AF82" s="2">
        <f>SUMIFS(DataRegularSeason20242025!$AA$3:$AA$1315,DataRegularSeason20242025!$B$3:$B$1315, "&lt;=" &amp; $A82, DataRegularSeason20242025!$D$3:$D$1315, AF$1)+SUMIFS(DataRegularSeason20242025!$AB$3:$AB$1315,DataRegularSeason20242025!$B$3:$B$1315, "&lt;=" &amp; $A82, DataRegularSeason20242025!$E$3:$E$1315, AF$1)</f>
        <v>32</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18</v>
      </c>
      <c r="C83" s="2">
        <f>SUMIFS(DataRegularSeason20242025!$AA$3:$AA$1315,DataRegularSeason20242025!$B$3:$B$1315, "&lt;=" &amp; $A83, DataRegularSeason20242025!$D$3:$D$1315, C$1)+SUMIFS(DataRegularSeason20242025!$AB$3:$AB$1315,DataRegularSeason20242025!$B$3:$B$1315, "&lt;=" &amp; $A83, DataRegularSeason20242025!$E$3:$E$1315, C$1)</f>
        <v>19</v>
      </c>
      <c r="D83" s="2">
        <f>SUMIFS(DataRegularSeason20242025!$AA$3:$AA$1315,DataRegularSeason20242025!$B$3:$B$1315, "&lt;=" &amp; $A83, DataRegularSeason20242025!$D$3:$D$1315, D$1)+SUMIFS(DataRegularSeason20242025!$AB$3:$AB$1315,DataRegularSeason20242025!$B$3:$B$1315, "&lt;=" &amp; $A83, DataRegularSeason20242025!$E$3:$E$1315, D$1)</f>
        <v>17</v>
      </c>
      <c r="E83" s="2">
        <f>SUMIFS(DataRegularSeason20242025!$AA$3:$AA$1315,DataRegularSeason20242025!$B$3:$B$1315, "&lt;=" &amp; $A83, DataRegularSeason20242025!$D$3:$D$1315, E$1)+SUMIFS(DataRegularSeason20242025!$AB$3:$AB$1315,DataRegularSeason20242025!$B$3:$B$1315, "&lt;=" &amp; $A83, DataRegularSeason20242025!$E$3:$E$1315, E$1)</f>
        <v>26</v>
      </c>
      <c r="F83" s="2">
        <f>SUMIFS(DataRegularSeason20242025!$AA$3:$AA$1315,DataRegularSeason20242025!$B$3:$B$1315, "&lt;=" &amp; $A83, DataRegularSeason20242025!$D$3:$D$1315, F$1)+SUMIFS(DataRegularSeason20242025!$AB$3:$AB$1315,DataRegularSeason20242025!$B$3:$B$1315, "&lt;=" &amp; $A83, DataRegularSeason20242025!$E$3:$E$1315, F$1)</f>
        <v>16</v>
      </c>
      <c r="G83" s="2">
        <f>SUMIFS(DataRegularSeason20242025!$AA$3:$AA$1315,DataRegularSeason20242025!$B$3:$B$1315, "&lt;=" &amp; $A83, DataRegularSeason20242025!$D$3:$D$1315, G$1)+SUMIFS(DataRegularSeason20242025!$AB$3:$AB$1315,DataRegularSeason20242025!$B$3:$B$1315, "&lt;=" &amp; $A83, DataRegularSeason20242025!$E$3:$E$1315, G$1)</f>
        <v>23</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20</v>
      </c>
      <c r="J83" s="2">
        <f>SUMIFS(DataRegularSeason20242025!$AA$3:$AA$1315,DataRegularSeason20242025!$B$3:$B$1315, "&lt;=" &amp; $A83, DataRegularSeason20242025!$D$3:$D$1315, J$1)+SUMIFS(DataRegularSeason20242025!$AB$3:$AB$1315,DataRegularSeason20242025!$B$3:$B$1315, "&lt;=" &amp; $A83, DataRegularSeason20242025!$E$3:$E$1315, J$1)</f>
        <v>22</v>
      </c>
      <c r="K83" s="2">
        <f>SUMIFS(DataRegularSeason20242025!$AA$3:$AA$1315,DataRegularSeason20242025!$B$3:$B$1315, "&lt;=" &amp; $A83, DataRegularSeason20242025!$D$3:$D$1315, K$1)+SUMIFS(DataRegularSeason20242025!$AB$3:$AB$1315,DataRegularSeason20242025!$B$3:$B$1315, "&lt;=" &amp; $A83, DataRegularSeason20242025!$E$3:$E$1315, K$1)</f>
        <v>16</v>
      </c>
      <c r="L83" s="2">
        <f>SUMIFS(DataRegularSeason20242025!$AA$3:$AA$1315,DataRegularSeason20242025!$B$3:$B$1315, "&lt;=" &amp; $A83, DataRegularSeason20242025!$D$3:$D$1315, L$1)+SUMIFS(DataRegularSeason20242025!$AB$3:$AB$1315,DataRegularSeason20242025!$B$3:$B$1315, "&lt;=" &amp; $A83, DataRegularSeason20242025!$E$3:$E$1315, L$1)</f>
        <v>22</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27</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19</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19</v>
      </c>
      <c r="Y83" s="2">
        <f>SUMIFS(DataRegularSeason20242025!$AA$3:$AA$1315,DataRegularSeason20242025!$B$3:$B$1315, "&lt;=" &amp; $A83, DataRegularSeason20242025!$D$3:$D$1315, Y$1)+SUMIFS(DataRegularSeason20242025!$AB$3:$AB$1315,DataRegularSeason20242025!$B$3:$B$1315, "&lt;=" &amp; $A83, DataRegularSeason20242025!$E$3:$E$1315, Y$1)</f>
        <v>16</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21</v>
      </c>
      <c r="AB83" s="2">
        <f>SUMIFS(DataRegularSeason20242025!$AA$3:$AA$1315,DataRegularSeason20242025!$B$3:$B$1315, "&lt;=" &amp; $A83, DataRegularSeason20242025!$D$3:$D$1315, AB$1)+SUMIFS(DataRegularSeason20242025!$AB$3:$AB$1315,DataRegularSeason20242025!$B$3:$B$1315, "&lt;=" &amp; $A83, DataRegularSeason20242025!$E$3:$E$1315, AB$1)</f>
        <v>24</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24</v>
      </c>
      <c r="AF83" s="2">
        <f>SUMIFS(DataRegularSeason20242025!$AA$3:$AA$1315,DataRegularSeason20242025!$B$3:$B$1315, "&lt;=" &amp; $A83, DataRegularSeason20242025!$D$3:$D$1315, AF$1)+SUMIFS(DataRegularSeason20242025!$AB$3:$AB$1315,DataRegularSeason20242025!$B$3:$B$1315, "&lt;=" &amp; $A83, DataRegularSeason20242025!$E$3:$E$1315, AF$1)</f>
        <v>32</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18</v>
      </c>
      <c r="C84" s="2">
        <f>SUMIFS(DataRegularSeason20242025!$AA$3:$AA$1315,DataRegularSeason20242025!$B$3:$B$1315, "&lt;=" &amp; $A84, DataRegularSeason20242025!$D$3:$D$1315, C$1)+SUMIFS(DataRegularSeason20242025!$AB$3:$AB$1315,DataRegularSeason20242025!$B$3:$B$1315, "&lt;=" &amp; $A84, DataRegularSeason20242025!$E$3:$E$1315, C$1)</f>
        <v>19</v>
      </c>
      <c r="D84" s="2">
        <f>SUMIFS(DataRegularSeason20242025!$AA$3:$AA$1315,DataRegularSeason20242025!$B$3:$B$1315, "&lt;=" &amp; $A84, DataRegularSeason20242025!$D$3:$D$1315, D$1)+SUMIFS(DataRegularSeason20242025!$AB$3:$AB$1315,DataRegularSeason20242025!$B$3:$B$1315, "&lt;=" &amp; $A84, DataRegularSeason20242025!$E$3:$E$1315, D$1)</f>
        <v>17</v>
      </c>
      <c r="E84" s="2">
        <f>SUMIFS(DataRegularSeason20242025!$AA$3:$AA$1315,DataRegularSeason20242025!$B$3:$B$1315, "&lt;=" &amp; $A84, DataRegularSeason20242025!$D$3:$D$1315, E$1)+SUMIFS(DataRegularSeason20242025!$AB$3:$AB$1315,DataRegularSeason20242025!$B$3:$B$1315, "&lt;=" &amp; $A84, DataRegularSeason20242025!$E$3:$E$1315, E$1)</f>
        <v>26</v>
      </c>
      <c r="F84" s="2">
        <f>SUMIFS(DataRegularSeason20242025!$AA$3:$AA$1315,DataRegularSeason20242025!$B$3:$B$1315, "&lt;=" &amp; $A84, DataRegularSeason20242025!$D$3:$D$1315, F$1)+SUMIFS(DataRegularSeason20242025!$AB$3:$AB$1315,DataRegularSeason20242025!$B$3:$B$1315, "&lt;=" &amp; $A84, DataRegularSeason20242025!$E$3:$E$1315, F$1)</f>
        <v>16</v>
      </c>
      <c r="G84" s="2">
        <f>SUMIFS(DataRegularSeason20242025!$AA$3:$AA$1315,DataRegularSeason20242025!$B$3:$B$1315, "&lt;=" &amp; $A84, DataRegularSeason20242025!$D$3:$D$1315, G$1)+SUMIFS(DataRegularSeason20242025!$AB$3:$AB$1315,DataRegularSeason20242025!$B$3:$B$1315, "&lt;=" &amp; $A84, DataRegularSeason20242025!$E$3:$E$1315, G$1)</f>
        <v>23</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20</v>
      </c>
      <c r="J84" s="2">
        <f>SUMIFS(DataRegularSeason20242025!$AA$3:$AA$1315,DataRegularSeason20242025!$B$3:$B$1315, "&lt;=" &amp; $A84, DataRegularSeason20242025!$D$3:$D$1315, J$1)+SUMIFS(DataRegularSeason20242025!$AB$3:$AB$1315,DataRegularSeason20242025!$B$3:$B$1315, "&lt;=" &amp; $A84, DataRegularSeason20242025!$E$3:$E$1315, J$1)</f>
        <v>22</v>
      </c>
      <c r="K84" s="2">
        <f>SUMIFS(DataRegularSeason20242025!$AA$3:$AA$1315,DataRegularSeason20242025!$B$3:$B$1315, "&lt;=" &amp; $A84, DataRegularSeason20242025!$D$3:$D$1315, K$1)+SUMIFS(DataRegularSeason20242025!$AB$3:$AB$1315,DataRegularSeason20242025!$B$3:$B$1315, "&lt;=" &amp; $A84, DataRegularSeason20242025!$E$3:$E$1315, K$1)</f>
        <v>16</v>
      </c>
      <c r="L84" s="2">
        <f>SUMIFS(DataRegularSeason20242025!$AA$3:$AA$1315,DataRegularSeason20242025!$B$3:$B$1315, "&lt;=" &amp; $A84, DataRegularSeason20242025!$D$3:$D$1315, L$1)+SUMIFS(DataRegularSeason20242025!$AB$3:$AB$1315,DataRegularSeason20242025!$B$3:$B$1315, "&lt;=" &amp; $A84, DataRegularSeason20242025!$E$3:$E$1315, L$1)</f>
        <v>22</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27</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19</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19</v>
      </c>
      <c r="Y84" s="2">
        <f>SUMIFS(DataRegularSeason20242025!$AA$3:$AA$1315,DataRegularSeason20242025!$B$3:$B$1315, "&lt;=" &amp; $A84, DataRegularSeason20242025!$D$3:$D$1315, Y$1)+SUMIFS(DataRegularSeason20242025!$AB$3:$AB$1315,DataRegularSeason20242025!$B$3:$B$1315, "&lt;=" &amp; $A84, DataRegularSeason20242025!$E$3:$E$1315, Y$1)</f>
        <v>16</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21</v>
      </c>
      <c r="AB84" s="2">
        <f>SUMIFS(DataRegularSeason20242025!$AA$3:$AA$1315,DataRegularSeason20242025!$B$3:$B$1315, "&lt;=" &amp; $A84, DataRegularSeason20242025!$D$3:$D$1315, AB$1)+SUMIFS(DataRegularSeason20242025!$AB$3:$AB$1315,DataRegularSeason20242025!$B$3:$B$1315, "&lt;=" &amp; $A84, DataRegularSeason20242025!$E$3:$E$1315, AB$1)</f>
        <v>24</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24</v>
      </c>
      <c r="AF84" s="2">
        <f>SUMIFS(DataRegularSeason20242025!$AA$3:$AA$1315,DataRegularSeason20242025!$B$3:$B$1315, "&lt;=" &amp; $A84, DataRegularSeason20242025!$D$3:$D$1315, AF$1)+SUMIFS(DataRegularSeason20242025!$AB$3:$AB$1315,DataRegularSeason20242025!$B$3:$B$1315, "&lt;=" &amp; $A84, DataRegularSeason20242025!$E$3:$E$1315, AF$1)</f>
        <v>32</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18</v>
      </c>
      <c r="C85" s="2">
        <f>SUMIFS(DataRegularSeason20242025!$AA$3:$AA$1315,DataRegularSeason20242025!$B$3:$B$1315, "&lt;=" &amp; $A85, DataRegularSeason20242025!$D$3:$D$1315, C$1)+SUMIFS(DataRegularSeason20242025!$AB$3:$AB$1315,DataRegularSeason20242025!$B$3:$B$1315, "&lt;=" &amp; $A85, DataRegularSeason20242025!$E$3:$E$1315, C$1)</f>
        <v>19</v>
      </c>
      <c r="D85" s="2">
        <f>SUMIFS(DataRegularSeason20242025!$AA$3:$AA$1315,DataRegularSeason20242025!$B$3:$B$1315, "&lt;=" &amp; $A85, DataRegularSeason20242025!$D$3:$D$1315, D$1)+SUMIFS(DataRegularSeason20242025!$AB$3:$AB$1315,DataRegularSeason20242025!$B$3:$B$1315, "&lt;=" &amp; $A85, DataRegularSeason20242025!$E$3:$E$1315, D$1)</f>
        <v>17</v>
      </c>
      <c r="E85" s="2">
        <f>SUMIFS(DataRegularSeason20242025!$AA$3:$AA$1315,DataRegularSeason20242025!$B$3:$B$1315, "&lt;=" &amp; $A85, DataRegularSeason20242025!$D$3:$D$1315, E$1)+SUMIFS(DataRegularSeason20242025!$AB$3:$AB$1315,DataRegularSeason20242025!$B$3:$B$1315, "&lt;=" &amp; $A85, DataRegularSeason20242025!$E$3:$E$1315, E$1)</f>
        <v>26</v>
      </c>
      <c r="F85" s="2">
        <f>SUMIFS(DataRegularSeason20242025!$AA$3:$AA$1315,DataRegularSeason20242025!$B$3:$B$1315, "&lt;=" &amp; $A85, DataRegularSeason20242025!$D$3:$D$1315, F$1)+SUMIFS(DataRegularSeason20242025!$AB$3:$AB$1315,DataRegularSeason20242025!$B$3:$B$1315, "&lt;=" &amp; $A85, DataRegularSeason20242025!$E$3:$E$1315, F$1)</f>
        <v>16</v>
      </c>
      <c r="G85" s="2">
        <f>SUMIFS(DataRegularSeason20242025!$AA$3:$AA$1315,DataRegularSeason20242025!$B$3:$B$1315, "&lt;=" &amp; $A85, DataRegularSeason20242025!$D$3:$D$1315, G$1)+SUMIFS(DataRegularSeason20242025!$AB$3:$AB$1315,DataRegularSeason20242025!$B$3:$B$1315, "&lt;=" &amp; $A85, DataRegularSeason20242025!$E$3:$E$1315, G$1)</f>
        <v>23</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20</v>
      </c>
      <c r="J85" s="2">
        <f>SUMIFS(DataRegularSeason20242025!$AA$3:$AA$1315,DataRegularSeason20242025!$B$3:$B$1315, "&lt;=" &amp; $A85, DataRegularSeason20242025!$D$3:$D$1315, J$1)+SUMIFS(DataRegularSeason20242025!$AB$3:$AB$1315,DataRegularSeason20242025!$B$3:$B$1315, "&lt;=" &amp; $A85, DataRegularSeason20242025!$E$3:$E$1315, J$1)</f>
        <v>22</v>
      </c>
      <c r="K85" s="2">
        <f>SUMIFS(DataRegularSeason20242025!$AA$3:$AA$1315,DataRegularSeason20242025!$B$3:$B$1315, "&lt;=" &amp; $A85, DataRegularSeason20242025!$D$3:$D$1315, K$1)+SUMIFS(DataRegularSeason20242025!$AB$3:$AB$1315,DataRegularSeason20242025!$B$3:$B$1315, "&lt;=" &amp; $A85, DataRegularSeason20242025!$E$3:$E$1315, K$1)</f>
        <v>16</v>
      </c>
      <c r="L85" s="2">
        <f>SUMIFS(DataRegularSeason20242025!$AA$3:$AA$1315,DataRegularSeason20242025!$B$3:$B$1315, "&lt;=" &amp; $A85, DataRegularSeason20242025!$D$3:$D$1315, L$1)+SUMIFS(DataRegularSeason20242025!$AB$3:$AB$1315,DataRegularSeason20242025!$B$3:$B$1315, "&lt;=" &amp; $A85, DataRegularSeason20242025!$E$3:$E$1315, L$1)</f>
        <v>22</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27</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19</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19</v>
      </c>
      <c r="Y85" s="2">
        <f>SUMIFS(DataRegularSeason20242025!$AA$3:$AA$1315,DataRegularSeason20242025!$B$3:$B$1315, "&lt;=" &amp; $A85, DataRegularSeason20242025!$D$3:$D$1315, Y$1)+SUMIFS(DataRegularSeason20242025!$AB$3:$AB$1315,DataRegularSeason20242025!$B$3:$B$1315, "&lt;=" &amp; $A85, DataRegularSeason20242025!$E$3:$E$1315, Y$1)</f>
        <v>16</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21</v>
      </c>
      <c r="AB85" s="2">
        <f>SUMIFS(DataRegularSeason20242025!$AA$3:$AA$1315,DataRegularSeason20242025!$B$3:$B$1315, "&lt;=" &amp; $A85, DataRegularSeason20242025!$D$3:$D$1315, AB$1)+SUMIFS(DataRegularSeason20242025!$AB$3:$AB$1315,DataRegularSeason20242025!$B$3:$B$1315, "&lt;=" &amp; $A85, DataRegularSeason20242025!$E$3:$E$1315, AB$1)</f>
        <v>24</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24</v>
      </c>
      <c r="AF85" s="2">
        <f>SUMIFS(DataRegularSeason20242025!$AA$3:$AA$1315,DataRegularSeason20242025!$B$3:$B$1315, "&lt;=" &amp; $A85, DataRegularSeason20242025!$D$3:$D$1315, AF$1)+SUMIFS(DataRegularSeason20242025!$AB$3:$AB$1315,DataRegularSeason20242025!$B$3:$B$1315, "&lt;=" &amp; $A85, DataRegularSeason20242025!$E$3:$E$1315, AF$1)</f>
        <v>32</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18</v>
      </c>
      <c r="C86" s="2">
        <f>SUMIFS(DataRegularSeason20242025!$AA$3:$AA$1315,DataRegularSeason20242025!$B$3:$B$1315, "&lt;=" &amp; $A86, DataRegularSeason20242025!$D$3:$D$1315, C$1)+SUMIFS(DataRegularSeason20242025!$AB$3:$AB$1315,DataRegularSeason20242025!$B$3:$B$1315, "&lt;=" &amp; $A86, DataRegularSeason20242025!$E$3:$E$1315, C$1)</f>
        <v>19</v>
      </c>
      <c r="D86" s="2">
        <f>SUMIFS(DataRegularSeason20242025!$AA$3:$AA$1315,DataRegularSeason20242025!$B$3:$B$1315, "&lt;=" &amp; $A86, DataRegularSeason20242025!$D$3:$D$1315, D$1)+SUMIFS(DataRegularSeason20242025!$AB$3:$AB$1315,DataRegularSeason20242025!$B$3:$B$1315, "&lt;=" &amp; $A86, DataRegularSeason20242025!$E$3:$E$1315, D$1)</f>
        <v>17</v>
      </c>
      <c r="E86" s="2">
        <f>SUMIFS(DataRegularSeason20242025!$AA$3:$AA$1315,DataRegularSeason20242025!$B$3:$B$1315, "&lt;=" &amp; $A86, DataRegularSeason20242025!$D$3:$D$1315, E$1)+SUMIFS(DataRegularSeason20242025!$AB$3:$AB$1315,DataRegularSeason20242025!$B$3:$B$1315, "&lt;=" &amp; $A86, DataRegularSeason20242025!$E$3:$E$1315, E$1)</f>
        <v>26</v>
      </c>
      <c r="F86" s="2">
        <f>SUMIFS(DataRegularSeason20242025!$AA$3:$AA$1315,DataRegularSeason20242025!$B$3:$B$1315, "&lt;=" &amp; $A86, DataRegularSeason20242025!$D$3:$D$1315, F$1)+SUMIFS(DataRegularSeason20242025!$AB$3:$AB$1315,DataRegularSeason20242025!$B$3:$B$1315, "&lt;=" &amp; $A86, DataRegularSeason20242025!$E$3:$E$1315, F$1)</f>
        <v>16</v>
      </c>
      <c r="G86" s="2">
        <f>SUMIFS(DataRegularSeason20242025!$AA$3:$AA$1315,DataRegularSeason20242025!$B$3:$B$1315, "&lt;=" &amp; $A86, DataRegularSeason20242025!$D$3:$D$1315, G$1)+SUMIFS(DataRegularSeason20242025!$AB$3:$AB$1315,DataRegularSeason20242025!$B$3:$B$1315, "&lt;=" &amp; $A86, DataRegularSeason20242025!$E$3:$E$1315, G$1)</f>
        <v>23</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20</v>
      </c>
      <c r="J86" s="2">
        <f>SUMIFS(DataRegularSeason20242025!$AA$3:$AA$1315,DataRegularSeason20242025!$B$3:$B$1315, "&lt;=" &amp; $A86, DataRegularSeason20242025!$D$3:$D$1315, J$1)+SUMIFS(DataRegularSeason20242025!$AB$3:$AB$1315,DataRegularSeason20242025!$B$3:$B$1315, "&lt;=" &amp; $A86, DataRegularSeason20242025!$E$3:$E$1315, J$1)</f>
        <v>22</v>
      </c>
      <c r="K86" s="2">
        <f>SUMIFS(DataRegularSeason20242025!$AA$3:$AA$1315,DataRegularSeason20242025!$B$3:$B$1315, "&lt;=" &amp; $A86, DataRegularSeason20242025!$D$3:$D$1315, K$1)+SUMIFS(DataRegularSeason20242025!$AB$3:$AB$1315,DataRegularSeason20242025!$B$3:$B$1315, "&lt;=" &amp; $A86, DataRegularSeason20242025!$E$3:$E$1315, K$1)</f>
        <v>16</v>
      </c>
      <c r="L86" s="2">
        <f>SUMIFS(DataRegularSeason20242025!$AA$3:$AA$1315,DataRegularSeason20242025!$B$3:$B$1315, "&lt;=" &amp; $A86, DataRegularSeason20242025!$D$3:$D$1315, L$1)+SUMIFS(DataRegularSeason20242025!$AB$3:$AB$1315,DataRegularSeason20242025!$B$3:$B$1315, "&lt;=" &amp; $A86, DataRegularSeason20242025!$E$3:$E$1315, L$1)</f>
        <v>22</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27</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19</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19</v>
      </c>
      <c r="Y86" s="2">
        <f>SUMIFS(DataRegularSeason20242025!$AA$3:$AA$1315,DataRegularSeason20242025!$B$3:$B$1315, "&lt;=" &amp; $A86, DataRegularSeason20242025!$D$3:$D$1315, Y$1)+SUMIFS(DataRegularSeason20242025!$AB$3:$AB$1315,DataRegularSeason20242025!$B$3:$B$1315, "&lt;=" &amp; $A86, DataRegularSeason20242025!$E$3:$E$1315, Y$1)</f>
        <v>16</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21</v>
      </c>
      <c r="AB86" s="2">
        <f>SUMIFS(DataRegularSeason20242025!$AA$3:$AA$1315,DataRegularSeason20242025!$B$3:$B$1315, "&lt;=" &amp; $A86, DataRegularSeason20242025!$D$3:$D$1315, AB$1)+SUMIFS(DataRegularSeason20242025!$AB$3:$AB$1315,DataRegularSeason20242025!$B$3:$B$1315, "&lt;=" &amp; $A86, DataRegularSeason20242025!$E$3:$E$1315, AB$1)</f>
        <v>24</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24</v>
      </c>
      <c r="AF86" s="2">
        <f>SUMIFS(DataRegularSeason20242025!$AA$3:$AA$1315,DataRegularSeason20242025!$B$3:$B$1315, "&lt;=" &amp; $A86, DataRegularSeason20242025!$D$3:$D$1315, AF$1)+SUMIFS(DataRegularSeason20242025!$AB$3:$AB$1315,DataRegularSeason20242025!$B$3:$B$1315, "&lt;=" &amp; $A86, DataRegularSeason20242025!$E$3:$E$1315, AF$1)</f>
        <v>32</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18</v>
      </c>
      <c r="C87" s="2">
        <f>SUMIFS(DataRegularSeason20242025!$AA$3:$AA$1315,DataRegularSeason20242025!$B$3:$B$1315, "&lt;=" &amp; $A87, DataRegularSeason20242025!$D$3:$D$1315, C$1)+SUMIFS(DataRegularSeason20242025!$AB$3:$AB$1315,DataRegularSeason20242025!$B$3:$B$1315, "&lt;=" &amp; $A87, DataRegularSeason20242025!$E$3:$E$1315, C$1)</f>
        <v>19</v>
      </c>
      <c r="D87" s="2">
        <f>SUMIFS(DataRegularSeason20242025!$AA$3:$AA$1315,DataRegularSeason20242025!$B$3:$B$1315, "&lt;=" &amp; $A87, DataRegularSeason20242025!$D$3:$D$1315, D$1)+SUMIFS(DataRegularSeason20242025!$AB$3:$AB$1315,DataRegularSeason20242025!$B$3:$B$1315, "&lt;=" &amp; $A87, DataRegularSeason20242025!$E$3:$E$1315, D$1)</f>
        <v>17</v>
      </c>
      <c r="E87" s="2">
        <f>SUMIFS(DataRegularSeason20242025!$AA$3:$AA$1315,DataRegularSeason20242025!$B$3:$B$1315, "&lt;=" &amp; $A87, DataRegularSeason20242025!$D$3:$D$1315, E$1)+SUMIFS(DataRegularSeason20242025!$AB$3:$AB$1315,DataRegularSeason20242025!$B$3:$B$1315, "&lt;=" &amp; $A87, DataRegularSeason20242025!$E$3:$E$1315, E$1)</f>
        <v>26</v>
      </c>
      <c r="F87" s="2">
        <f>SUMIFS(DataRegularSeason20242025!$AA$3:$AA$1315,DataRegularSeason20242025!$B$3:$B$1315, "&lt;=" &amp; $A87, DataRegularSeason20242025!$D$3:$D$1315, F$1)+SUMIFS(DataRegularSeason20242025!$AB$3:$AB$1315,DataRegularSeason20242025!$B$3:$B$1315, "&lt;=" &amp; $A87, DataRegularSeason20242025!$E$3:$E$1315, F$1)</f>
        <v>16</v>
      </c>
      <c r="G87" s="2">
        <f>SUMIFS(DataRegularSeason20242025!$AA$3:$AA$1315,DataRegularSeason20242025!$B$3:$B$1315, "&lt;=" &amp; $A87, DataRegularSeason20242025!$D$3:$D$1315, G$1)+SUMIFS(DataRegularSeason20242025!$AB$3:$AB$1315,DataRegularSeason20242025!$B$3:$B$1315, "&lt;=" &amp; $A87, DataRegularSeason20242025!$E$3:$E$1315, G$1)</f>
        <v>23</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20</v>
      </c>
      <c r="J87" s="2">
        <f>SUMIFS(DataRegularSeason20242025!$AA$3:$AA$1315,DataRegularSeason20242025!$B$3:$B$1315, "&lt;=" &amp; $A87, DataRegularSeason20242025!$D$3:$D$1315, J$1)+SUMIFS(DataRegularSeason20242025!$AB$3:$AB$1315,DataRegularSeason20242025!$B$3:$B$1315, "&lt;=" &amp; $A87, DataRegularSeason20242025!$E$3:$E$1315, J$1)</f>
        <v>22</v>
      </c>
      <c r="K87" s="2">
        <f>SUMIFS(DataRegularSeason20242025!$AA$3:$AA$1315,DataRegularSeason20242025!$B$3:$B$1315, "&lt;=" &amp; $A87, DataRegularSeason20242025!$D$3:$D$1315, K$1)+SUMIFS(DataRegularSeason20242025!$AB$3:$AB$1315,DataRegularSeason20242025!$B$3:$B$1315, "&lt;=" &amp; $A87, DataRegularSeason20242025!$E$3:$E$1315, K$1)</f>
        <v>16</v>
      </c>
      <c r="L87" s="2">
        <f>SUMIFS(DataRegularSeason20242025!$AA$3:$AA$1315,DataRegularSeason20242025!$B$3:$B$1315, "&lt;=" &amp; $A87, DataRegularSeason20242025!$D$3:$D$1315, L$1)+SUMIFS(DataRegularSeason20242025!$AB$3:$AB$1315,DataRegularSeason20242025!$B$3:$B$1315, "&lt;=" &amp; $A87, DataRegularSeason20242025!$E$3:$E$1315, L$1)</f>
        <v>22</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27</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19</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19</v>
      </c>
      <c r="Y87" s="2">
        <f>SUMIFS(DataRegularSeason20242025!$AA$3:$AA$1315,DataRegularSeason20242025!$B$3:$B$1315, "&lt;=" &amp; $A87, DataRegularSeason20242025!$D$3:$D$1315, Y$1)+SUMIFS(DataRegularSeason20242025!$AB$3:$AB$1315,DataRegularSeason20242025!$B$3:$B$1315, "&lt;=" &amp; $A87, DataRegularSeason20242025!$E$3:$E$1315, Y$1)</f>
        <v>16</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21</v>
      </c>
      <c r="AB87" s="2">
        <f>SUMIFS(DataRegularSeason20242025!$AA$3:$AA$1315,DataRegularSeason20242025!$B$3:$B$1315, "&lt;=" &amp; $A87, DataRegularSeason20242025!$D$3:$D$1315, AB$1)+SUMIFS(DataRegularSeason20242025!$AB$3:$AB$1315,DataRegularSeason20242025!$B$3:$B$1315, "&lt;=" &amp; $A87, DataRegularSeason20242025!$E$3:$E$1315, AB$1)</f>
        <v>24</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24</v>
      </c>
      <c r="AF87" s="2">
        <f>SUMIFS(DataRegularSeason20242025!$AA$3:$AA$1315,DataRegularSeason20242025!$B$3:$B$1315, "&lt;=" &amp; $A87, DataRegularSeason20242025!$D$3:$D$1315, AF$1)+SUMIFS(DataRegularSeason20242025!$AB$3:$AB$1315,DataRegularSeason20242025!$B$3:$B$1315, "&lt;=" &amp; $A87, DataRegularSeason20242025!$E$3:$E$1315, AF$1)</f>
        <v>32</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18</v>
      </c>
      <c r="C88" s="2">
        <f>SUMIFS(DataRegularSeason20242025!$AA$3:$AA$1315,DataRegularSeason20242025!$B$3:$B$1315, "&lt;=" &amp; $A88, DataRegularSeason20242025!$D$3:$D$1315, C$1)+SUMIFS(DataRegularSeason20242025!$AB$3:$AB$1315,DataRegularSeason20242025!$B$3:$B$1315, "&lt;=" &amp; $A88, DataRegularSeason20242025!$E$3:$E$1315, C$1)</f>
        <v>19</v>
      </c>
      <c r="D88" s="2">
        <f>SUMIFS(DataRegularSeason20242025!$AA$3:$AA$1315,DataRegularSeason20242025!$B$3:$B$1315, "&lt;=" &amp; $A88, DataRegularSeason20242025!$D$3:$D$1315, D$1)+SUMIFS(DataRegularSeason20242025!$AB$3:$AB$1315,DataRegularSeason20242025!$B$3:$B$1315, "&lt;=" &amp; $A88, DataRegularSeason20242025!$E$3:$E$1315, D$1)</f>
        <v>17</v>
      </c>
      <c r="E88" s="2">
        <f>SUMIFS(DataRegularSeason20242025!$AA$3:$AA$1315,DataRegularSeason20242025!$B$3:$B$1315, "&lt;=" &amp; $A88, DataRegularSeason20242025!$D$3:$D$1315, E$1)+SUMIFS(DataRegularSeason20242025!$AB$3:$AB$1315,DataRegularSeason20242025!$B$3:$B$1315, "&lt;=" &amp; $A88, DataRegularSeason20242025!$E$3:$E$1315, E$1)</f>
        <v>26</v>
      </c>
      <c r="F88" s="2">
        <f>SUMIFS(DataRegularSeason20242025!$AA$3:$AA$1315,DataRegularSeason20242025!$B$3:$B$1315, "&lt;=" &amp; $A88, DataRegularSeason20242025!$D$3:$D$1315, F$1)+SUMIFS(DataRegularSeason20242025!$AB$3:$AB$1315,DataRegularSeason20242025!$B$3:$B$1315, "&lt;=" &amp; $A88, DataRegularSeason20242025!$E$3:$E$1315, F$1)</f>
        <v>16</v>
      </c>
      <c r="G88" s="2">
        <f>SUMIFS(DataRegularSeason20242025!$AA$3:$AA$1315,DataRegularSeason20242025!$B$3:$B$1315, "&lt;=" &amp; $A88, DataRegularSeason20242025!$D$3:$D$1315, G$1)+SUMIFS(DataRegularSeason20242025!$AB$3:$AB$1315,DataRegularSeason20242025!$B$3:$B$1315, "&lt;=" &amp; $A88, DataRegularSeason20242025!$E$3:$E$1315, G$1)</f>
        <v>23</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20</v>
      </c>
      <c r="J88" s="2">
        <f>SUMIFS(DataRegularSeason20242025!$AA$3:$AA$1315,DataRegularSeason20242025!$B$3:$B$1315, "&lt;=" &amp; $A88, DataRegularSeason20242025!$D$3:$D$1315, J$1)+SUMIFS(DataRegularSeason20242025!$AB$3:$AB$1315,DataRegularSeason20242025!$B$3:$B$1315, "&lt;=" &amp; $A88, DataRegularSeason20242025!$E$3:$E$1315, J$1)</f>
        <v>22</v>
      </c>
      <c r="K88" s="2">
        <f>SUMIFS(DataRegularSeason20242025!$AA$3:$AA$1315,DataRegularSeason20242025!$B$3:$B$1315, "&lt;=" &amp; $A88, DataRegularSeason20242025!$D$3:$D$1315, K$1)+SUMIFS(DataRegularSeason20242025!$AB$3:$AB$1315,DataRegularSeason20242025!$B$3:$B$1315, "&lt;=" &amp; $A88, DataRegularSeason20242025!$E$3:$E$1315, K$1)</f>
        <v>16</v>
      </c>
      <c r="L88" s="2">
        <f>SUMIFS(DataRegularSeason20242025!$AA$3:$AA$1315,DataRegularSeason20242025!$B$3:$B$1315, "&lt;=" &amp; $A88, DataRegularSeason20242025!$D$3:$D$1315, L$1)+SUMIFS(DataRegularSeason20242025!$AB$3:$AB$1315,DataRegularSeason20242025!$B$3:$B$1315, "&lt;=" &amp; $A88, DataRegularSeason20242025!$E$3:$E$1315, L$1)</f>
        <v>22</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27</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19</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19</v>
      </c>
      <c r="Y88" s="2">
        <f>SUMIFS(DataRegularSeason20242025!$AA$3:$AA$1315,DataRegularSeason20242025!$B$3:$B$1315, "&lt;=" &amp; $A88, DataRegularSeason20242025!$D$3:$D$1315, Y$1)+SUMIFS(DataRegularSeason20242025!$AB$3:$AB$1315,DataRegularSeason20242025!$B$3:$B$1315, "&lt;=" &amp; $A88, DataRegularSeason20242025!$E$3:$E$1315, Y$1)</f>
        <v>16</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21</v>
      </c>
      <c r="AB88" s="2">
        <f>SUMIFS(DataRegularSeason20242025!$AA$3:$AA$1315,DataRegularSeason20242025!$B$3:$B$1315, "&lt;=" &amp; $A88, DataRegularSeason20242025!$D$3:$D$1315, AB$1)+SUMIFS(DataRegularSeason20242025!$AB$3:$AB$1315,DataRegularSeason20242025!$B$3:$B$1315, "&lt;=" &amp; $A88, DataRegularSeason20242025!$E$3:$E$1315, AB$1)</f>
        <v>24</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24</v>
      </c>
      <c r="AF88" s="2">
        <f>SUMIFS(DataRegularSeason20242025!$AA$3:$AA$1315,DataRegularSeason20242025!$B$3:$B$1315, "&lt;=" &amp; $A88, DataRegularSeason20242025!$D$3:$D$1315, AF$1)+SUMIFS(DataRegularSeason20242025!$AB$3:$AB$1315,DataRegularSeason20242025!$B$3:$B$1315, "&lt;=" &amp; $A88, DataRegularSeason20242025!$E$3:$E$1315, AF$1)</f>
        <v>32</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18</v>
      </c>
      <c r="C89" s="2">
        <f>SUMIFS(DataRegularSeason20242025!$AA$3:$AA$1315,DataRegularSeason20242025!$B$3:$B$1315, "&lt;=" &amp; $A89, DataRegularSeason20242025!$D$3:$D$1315, C$1)+SUMIFS(DataRegularSeason20242025!$AB$3:$AB$1315,DataRegularSeason20242025!$B$3:$B$1315, "&lt;=" &amp; $A89, DataRegularSeason20242025!$E$3:$E$1315, C$1)</f>
        <v>19</v>
      </c>
      <c r="D89" s="2">
        <f>SUMIFS(DataRegularSeason20242025!$AA$3:$AA$1315,DataRegularSeason20242025!$B$3:$B$1315, "&lt;=" &amp; $A89, DataRegularSeason20242025!$D$3:$D$1315, D$1)+SUMIFS(DataRegularSeason20242025!$AB$3:$AB$1315,DataRegularSeason20242025!$B$3:$B$1315, "&lt;=" &amp; $A89, DataRegularSeason20242025!$E$3:$E$1315, D$1)</f>
        <v>17</v>
      </c>
      <c r="E89" s="2">
        <f>SUMIFS(DataRegularSeason20242025!$AA$3:$AA$1315,DataRegularSeason20242025!$B$3:$B$1315, "&lt;=" &amp; $A89, DataRegularSeason20242025!$D$3:$D$1315, E$1)+SUMIFS(DataRegularSeason20242025!$AB$3:$AB$1315,DataRegularSeason20242025!$B$3:$B$1315, "&lt;=" &amp; $A89, DataRegularSeason20242025!$E$3:$E$1315, E$1)</f>
        <v>26</v>
      </c>
      <c r="F89" s="2">
        <f>SUMIFS(DataRegularSeason20242025!$AA$3:$AA$1315,DataRegularSeason20242025!$B$3:$B$1315, "&lt;=" &amp; $A89, DataRegularSeason20242025!$D$3:$D$1315, F$1)+SUMIFS(DataRegularSeason20242025!$AB$3:$AB$1315,DataRegularSeason20242025!$B$3:$B$1315, "&lt;=" &amp; $A89, DataRegularSeason20242025!$E$3:$E$1315, F$1)</f>
        <v>16</v>
      </c>
      <c r="G89" s="2">
        <f>SUMIFS(DataRegularSeason20242025!$AA$3:$AA$1315,DataRegularSeason20242025!$B$3:$B$1315, "&lt;=" &amp; $A89, DataRegularSeason20242025!$D$3:$D$1315, G$1)+SUMIFS(DataRegularSeason20242025!$AB$3:$AB$1315,DataRegularSeason20242025!$B$3:$B$1315, "&lt;=" &amp; $A89, DataRegularSeason20242025!$E$3:$E$1315, G$1)</f>
        <v>23</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20</v>
      </c>
      <c r="J89" s="2">
        <f>SUMIFS(DataRegularSeason20242025!$AA$3:$AA$1315,DataRegularSeason20242025!$B$3:$B$1315, "&lt;=" &amp; $A89, DataRegularSeason20242025!$D$3:$D$1315, J$1)+SUMIFS(DataRegularSeason20242025!$AB$3:$AB$1315,DataRegularSeason20242025!$B$3:$B$1315, "&lt;=" &amp; $A89, DataRegularSeason20242025!$E$3:$E$1315, J$1)</f>
        <v>22</v>
      </c>
      <c r="K89" s="2">
        <f>SUMIFS(DataRegularSeason20242025!$AA$3:$AA$1315,DataRegularSeason20242025!$B$3:$B$1315, "&lt;=" &amp; $A89, DataRegularSeason20242025!$D$3:$D$1315, K$1)+SUMIFS(DataRegularSeason20242025!$AB$3:$AB$1315,DataRegularSeason20242025!$B$3:$B$1315, "&lt;=" &amp; $A89, DataRegularSeason20242025!$E$3:$E$1315, K$1)</f>
        <v>16</v>
      </c>
      <c r="L89" s="2">
        <f>SUMIFS(DataRegularSeason20242025!$AA$3:$AA$1315,DataRegularSeason20242025!$B$3:$B$1315, "&lt;=" &amp; $A89, DataRegularSeason20242025!$D$3:$D$1315, L$1)+SUMIFS(DataRegularSeason20242025!$AB$3:$AB$1315,DataRegularSeason20242025!$B$3:$B$1315, "&lt;=" &amp; $A89, DataRegularSeason20242025!$E$3:$E$1315, L$1)</f>
        <v>22</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27</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19</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19</v>
      </c>
      <c r="Y89" s="2">
        <f>SUMIFS(DataRegularSeason20242025!$AA$3:$AA$1315,DataRegularSeason20242025!$B$3:$B$1315, "&lt;=" &amp; $A89, DataRegularSeason20242025!$D$3:$D$1315, Y$1)+SUMIFS(DataRegularSeason20242025!$AB$3:$AB$1315,DataRegularSeason20242025!$B$3:$B$1315, "&lt;=" &amp; $A89, DataRegularSeason20242025!$E$3:$E$1315, Y$1)</f>
        <v>16</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21</v>
      </c>
      <c r="AB89" s="2">
        <f>SUMIFS(DataRegularSeason20242025!$AA$3:$AA$1315,DataRegularSeason20242025!$B$3:$B$1315, "&lt;=" &amp; $A89, DataRegularSeason20242025!$D$3:$D$1315, AB$1)+SUMIFS(DataRegularSeason20242025!$AB$3:$AB$1315,DataRegularSeason20242025!$B$3:$B$1315, "&lt;=" &amp; $A89, DataRegularSeason20242025!$E$3:$E$1315, AB$1)</f>
        <v>24</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24</v>
      </c>
      <c r="AF89" s="2">
        <f>SUMIFS(DataRegularSeason20242025!$AA$3:$AA$1315,DataRegularSeason20242025!$B$3:$B$1315, "&lt;=" &amp; $A89, DataRegularSeason20242025!$D$3:$D$1315, AF$1)+SUMIFS(DataRegularSeason20242025!$AB$3:$AB$1315,DataRegularSeason20242025!$B$3:$B$1315, "&lt;=" &amp; $A89, DataRegularSeason20242025!$E$3:$E$1315, AF$1)</f>
        <v>32</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18</v>
      </c>
      <c r="C90" s="2">
        <f>SUMIFS(DataRegularSeason20242025!$AA$3:$AA$1315,DataRegularSeason20242025!$B$3:$B$1315, "&lt;=" &amp; $A90, DataRegularSeason20242025!$D$3:$D$1315, C$1)+SUMIFS(DataRegularSeason20242025!$AB$3:$AB$1315,DataRegularSeason20242025!$B$3:$B$1315, "&lt;=" &amp; $A90, DataRegularSeason20242025!$E$3:$E$1315, C$1)</f>
        <v>19</v>
      </c>
      <c r="D90" s="2">
        <f>SUMIFS(DataRegularSeason20242025!$AA$3:$AA$1315,DataRegularSeason20242025!$B$3:$B$1315, "&lt;=" &amp; $A90, DataRegularSeason20242025!$D$3:$D$1315, D$1)+SUMIFS(DataRegularSeason20242025!$AB$3:$AB$1315,DataRegularSeason20242025!$B$3:$B$1315, "&lt;=" &amp; $A90, DataRegularSeason20242025!$E$3:$E$1315, D$1)</f>
        <v>17</v>
      </c>
      <c r="E90" s="2">
        <f>SUMIFS(DataRegularSeason20242025!$AA$3:$AA$1315,DataRegularSeason20242025!$B$3:$B$1315, "&lt;=" &amp; $A90, DataRegularSeason20242025!$D$3:$D$1315, E$1)+SUMIFS(DataRegularSeason20242025!$AB$3:$AB$1315,DataRegularSeason20242025!$B$3:$B$1315, "&lt;=" &amp; $A90, DataRegularSeason20242025!$E$3:$E$1315, E$1)</f>
        <v>26</v>
      </c>
      <c r="F90" s="2">
        <f>SUMIFS(DataRegularSeason20242025!$AA$3:$AA$1315,DataRegularSeason20242025!$B$3:$B$1315, "&lt;=" &amp; $A90, DataRegularSeason20242025!$D$3:$D$1315, F$1)+SUMIFS(DataRegularSeason20242025!$AB$3:$AB$1315,DataRegularSeason20242025!$B$3:$B$1315, "&lt;=" &amp; $A90, DataRegularSeason20242025!$E$3:$E$1315, F$1)</f>
        <v>16</v>
      </c>
      <c r="G90" s="2">
        <f>SUMIFS(DataRegularSeason20242025!$AA$3:$AA$1315,DataRegularSeason20242025!$B$3:$B$1315, "&lt;=" &amp; $A90, DataRegularSeason20242025!$D$3:$D$1315, G$1)+SUMIFS(DataRegularSeason20242025!$AB$3:$AB$1315,DataRegularSeason20242025!$B$3:$B$1315, "&lt;=" &amp; $A90, DataRegularSeason20242025!$E$3:$E$1315, G$1)</f>
        <v>23</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20</v>
      </c>
      <c r="J90" s="2">
        <f>SUMIFS(DataRegularSeason20242025!$AA$3:$AA$1315,DataRegularSeason20242025!$B$3:$B$1315, "&lt;=" &amp; $A90, DataRegularSeason20242025!$D$3:$D$1315, J$1)+SUMIFS(DataRegularSeason20242025!$AB$3:$AB$1315,DataRegularSeason20242025!$B$3:$B$1315, "&lt;=" &amp; $A90, DataRegularSeason20242025!$E$3:$E$1315, J$1)</f>
        <v>22</v>
      </c>
      <c r="K90" s="2">
        <f>SUMIFS(DataRegularSeason20242025!$AA$3:$AA$1315,DataRegularSeason20242025!$B$3:$B$1315, "&lt;=" &amp; $A90, DataRegularSeason20242025!$D$3:$D$1315, K$1)+SUMIFS(DataRegularSeason20242025!$AB$3:$AB$1315,DataRegularSeason20242025!$B$3:$B$1315, "&lt;=" &amp; $A90, DataRegularSeason20242025!$E$3:$E$1315, K$1)</f>
        <v>16</v>
      </c>
      <c r="L90" s="2">
        <f>SUMIFS(DataRegularSeason20242025!$AA$3:$AA$1315,DataRegularSeason20242025!$B$3:$B$1315, "&lt;=" &amp; $A90, DataRegularSeason20242025!$D$3:$D$1315, L$1)+SUMIFS(DataRegularSeason20242025!$AB$3:$AB$1315,DataRegularSeason20242025!$B$3:$B$1315, "&lt;=" &amp; $A90, DataRegularSeason20242025!$E$3:$E$1315, L$1)</f>
        <v>22</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27</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19</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19</v>
      </c>
      <c r="Y90" s="2">
        <f>SUMIFS(DataRegularSeason20242025!$AA$3:$AA$1315,DataRegularSeason20242025!$B$3:$B$1315, "&lt;=" &amp; $A90, DataRegularSeason20242025!$D$3:$D$1315, Y$1)+SUMIFS(DataRegularSeason20242025!$AB$3:$AB$1315,DataRegularSeason20242025!$B$3:$B$1315, "&lt;=" &amp; $A90, DataRegularSeason20242025!$E$3:$E$1315, Y$1)</f>
        <v>16</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21</v>
      </c>
      <c r="AB90" s="2">
        <f>SUMIFS(DataRegularSeason20242025!$AA$3:$AA$1315,DataRegularSeason20242025!$B$3:$B$1315, "&lt;=" &amp; $A90, DataRegularSeason20242025!$D$3:$D$1315, AB$1)+SUMIFS(DataRegularSeason20242025!$AB$3:$AB$1315,DataRegularSeason20242025!$B$3:$B$1315, "&lt;=" &amp; $A90, DataRegularSeason20242025!$E$3:$E$1315, AB$1)</f>
        <v>24</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24</v>
      </c>
      <c r="AF90" s="2">
        <f>SUMIFS(DataRegularSeason20242025!$AA$3:$AA$1315,DataRegularSeason20242025!$B$3:$B$1315, "&lt;=" &amp; $A90, DataRegularSeason20242025!$D$3:$D$1315, AF$1)+SUMIFS(DataRegularSeason20242025!$AB$3:$AB$1315,DataRegularSeason20242025!$B$3:$B$1315, "&lt;=" &amp; $A90, DataRegularSeason20242025!$E$3:$E$1315, AF$1)</f>
        <v>32</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18</v>
      </c>
      <c r="C91" s="2">
        <f>SUMIFS(DataRegularSeason20242025!$AA$3:$AA$1315,DataRegularSeason20242025!$B$3:$B$1315, "&lt;=" &amp; $A91, DataRegularSeason20242025!$D$3:$D$1315, C$1)+SUMIFS(DataRegularSeason20242025!$AB$3:$AB$1315,DataRegularSeason20242025!$B$3:$B$1315, "&lt;=" &amp; $A91, DataRegularSeason20242025!$E$3:$E$1315, C$1)</f>
        <v>19</v>
      </c>
      <c r="D91" s="2">
        <f>SUMIFS(DataRegularSeason20242025!$AA$3:$AA$1315,DataRegularSeason20242025!$B$3:$B$1315, "&lt;=" &amp; $A91, DataRegularSeason20242025!$D$3:$D$1315, D$1)+SUMIFS(DataRegularSeason20242025!$AB$3:$AB$1315,DataRegularSeason20242025!$B$3:$B$1315, "&lt;=" &amp; $A91, DataRegularSeason20242025!$E$3:$E$1315, D$1)</f>
        <v>17</v>
      </c>
      <c r="E91" s="2">
        <f>SUMIFS(DataRegularSeason20242025!$AA$3:$AA$1315,DataRegularSeason20242025!$B$3:$B$1315, "&lt;=" &amp; $A91, DataRegularSeason20242025!$D$3:$D$1315, E$1)+SUMIFS(DataRegularSeason20242025!$AB$3:$AB$1315,DataRegularSeason20242025!$B$3:$B$1315, "&lt;=" &amp; $A91, DataRegularSeason20242025!$E$3:$E$1315, E$1)</f>
        <v>26</v>
      </c>
      <c r="F91" s="2">
        <f>SUMIFS(DataRegularSeason20242025!$AA$3:$AA$1315,DataRegularSeason20242025!$B$3:$B$1315, "&lt;=" &amp; $A91, DataRegularSeason20242025!$D$3:$D$1315, F$1)+SUMIFS(DataRegularSeason20242025!$AB$3:$AB$1315,DataRegularSeason20242025!$B$3:$B$1315, "&lt;=" &amp; $A91, DataRegularSeason20242025!$E$3:$E$1315, F$1)</f>
        <v>16</v>
      </c>
      <c r="G91" s="2">
        <f>SUMIFS(DataRegularSeason20242025!$AA$3:$AA$1315,DataRegularSeason20242025!$B$3:$B$1315, "&lt;=" &amp; $A91, DataRegularSeason20242025!$D$3:$D$1315, G$1)+SUMIFS(DataRegularSeason20242025!$AB$3:$AB$1315,DataRegularSeason20242025!$B$3:$B$1315, "&lt;=" &amp; $A91, DataRegularSeason20242025!$E$3:$E$1315, G$1)</f>
        <v>23</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20</v>
      </c>
      <c r="J91" s="2">
        <f>SUMIFS(DataRegularSeason20242025!$AA$3:$AA$1315,DataRegularSeason20242025!$B$3:$B$1315, "&lt;=" &amp; $A91, DataRegularSeason20242025!$D$3:$D$1315, J$1)+SUMIFS(DataRegularSeason20242025!$AB$3:$AB$1315,DataRegularSeason20242025!$B$3:$B$1315, "&lt;=" &amp; $A91, DataRegularSeason20242025!$E$3:$E$1315, J$1)</f>
        <v>22</v>
      </c>
      <c r="K91" s="2">
        <f>SUMIFS(DataRegularSeason20242025!$AA$3:$AA$1315,DataRegularSeason20242025!$B$3:$B$1315, "&lt;=" &amp; $A91, DataRegularSeason20242025!$D$3:$D$1315, K$1)+SUMIFS(DataRegularSeason20242025!$AB$3:$AB$1315,DataRegularSeason20242025!$B$3:$B$1315, "&lt;=" &amp; $A91, DataRegularSeason20242025!$E$3:$E$1315, K$1)</f>
        <v>16</v>
      </c>
      <c r="L91" s="2">
        <f>SUMIFS(DataRegularSeason20242025!$AA$3:$AA$1315,DataRegularSeason20242025!$B$3:$B$1315, "&lt;=" &amp; $A91, DataRegularSeason20242025!$D$3:$D$1315, L$1)+SUMIFS(DataRegularSeason20242025!$AB$3:$AB$1315,DataRegularSeason20242025!$B$3:$B$1315, "&lt;=" &amp; $A91, DataRegularSeason20242025!$E$3:$E$1315, L$1)</f>
        <v>22</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27</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19</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19</v>
      </c>
      <c r="Y91" s="2">
        <f>SUMIFS(DataRegularSeason20242025!$AA$3:$AA$1315,DataRegularSeason20242025!$B$3:$B$1315, "&lt;=" &amp; $A91, DataRegularSeason20242025!$D$3:$D$1315, Y$1)+SUMIFS(DataRegularSeason20242025!$AB$3:$AB$1315,DataRegularSeason20242025!$B$3:$B$1315, "&lt;=" &amp; $A91, DataRegularSeason20242025!$E$3:$E$1315, Y$1)</f>
        <v>16</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21</v>
      </c>
      <c r="AB91" s="2">
        <f>SUMIFS(DataRegularSeason20242025!$AA$3:$AA$1315,DataRegularSeason20242025!$B$3:$B$1315, "&lt;=" &amp; $A91, DataRegularSeason20242025!$D$3:$D$1315, AB$1)+SUMIFS(DataRegularSeason20242025!$AB$3:$AB$1315,DataRegularSeason20242025!$B$3:$B$1315, "&lt;=" &amp; $A91, DataRegularSeason20242025!$E$3:$E$1315, AB$1)</f>
        <v>24</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24</v>
      </c>
      <c r="AF91" s="2">
        <f>SUMIFS(DataRegularSeason20242025!$AA$3:$AA$1315,DataRegularSeason20242025!$B$3:$B$1315, "&lt;=" &amp; $A91, DataRegularSeason20242025!$D$3:$D$1315, AF$1)+SUMIFS(DataRegularSeason20242025!$AB$3:$AB$1315,DataRegularSeason20242025!$B$3:$B$1315, "&lt;=" &amp; $A91, DataRegularSeason20242025!$E$3:$E$1315, AF$1)</f>
        <v>32</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18</v>
      </c>
      <c r="C92" s="2">
        <f>SUMIFS(DataRegularSeason20242025!$AA$3:$AA$1315,DataRegularSeason20242025!$B$3:$B$1315, "&lt;=" &amp; $A92, DataRegularSeason20242025!$D$3:$D$1315, C$1)+SUMIFS(DataRegularSeason20242025!$AB$3:$AB$1315,DataRegularSeason20242025!$B$3:$B$1315, "&lt;=" &amp; $A92, DataRegularSeason20242025!$E$3:$E$1315, C$1)</f>
        <v>19</v>
      </c>
      <c r="D92" s="2">
        <f>SUMIFS(DataRegularSeason20242025!$AA$3:$AA$1315,DataRegularSeason20242025!$B$3:$B$1315, "&lt;=" &amp; $A92, DataRegularSeason20242025!$D$3:$D$1315, D$1)+SUMIFS(DataRegularSeason20242025!$AB$3:$AB$1315,DataRegularSeason20242025!$B$3:$B$1315, "&lt;=" &amp; $A92, DataRegularSeason20242025!$E$3:$E$1315, D$1)</f>
        <v>17</v>
      </c>
      <c r="E92" s="2">
        <f>SUMIFS(DataRegularSeason20242025!$AA$3:$AA$1315,DataRegularSeason20242025!$B$3:$B$1315, "&lt;=" &amp; $A92, DataRegularSeason20242025!$D$3:$D$1315, E$1)+SUMIFS(DataRegularSeason20242025!$AB$3:$AB$1315,DataRegularSeason20242025!$B$3:$B$1315, "&lt;=" &amp; $A92, DataRegularSeason20242025!$E$3:$E$1315, E$1)</f>
        <v>26</v>
      </c>
      <c r="F92" s="2">
        <f>SUMIFS(DataRegularSeason20242025!$AA$3:$AA$1315,DataRegularSeason20242025!$B$3:$B$1315, "&lt;=" &amp; $A92, DataRegularSeason20242025!$D$3:$D$1315, F$1)+SUMIFS(DataRegularSeason20242025!$AB$3:$AB$1315,DataRegularSeason20242025!$B$3:$B$1315, "&lt;=" &amp; $A92, DataRegularSeason20242025!$E$3:$E$1315, F$1)</f>
        <v>16</v>
      </c>
      <c r="G92" s="2">
        <f>SUMIFS(DataRegularSeason20242025!$AA$3:$AA$1315,DataRegularSeason20242025!$B$3:$B$1315, "&lt;=" &amp; $A92, DataRegularSeason20242025!$D$3:$D$1315, G$1)+SUMIFS(DataRegularSeason20242025!$AB$3:$AB$1315,DataRegularSeason20242025!$B$3:$B$1315, "&lt;=" &amp; $A92, DataRegularSeason20242025!$E$3:$E$1315, G$1)</f>
        <v>23</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20</v>
      </c>
      <c r="J92" s="2">
        <f>SUMIFS(DataRegularSeason20242025!$AA$3:$AA$1315,DataRegularSeason20242025!$B$3:$B$1315, "&lt;=" &amp; $A92, DataRegularSeason20242025!$D$3:$D$1315, J$1)+SUMIFS(DataRegularSeason20242025!$AB$3:$AB$1315,DataRegularSeason20242025!$B$3:$B$1315, "&lt;=" &amp; $A92, DataRegularSeason20242025!$E$3:$E$1315, J$1)</f>
        <v>22</v>
      </c>
      <c r="K92" s="2">
        <f>SUMIFS(DataRegularSeason20242025!$AA$3:$AA$1315,DataRegularSeason20242025!$B$3:$B$1315, "&lt;=" &amp; $A92, DataRegularSeason20242025!$D$3:$D$1315, K$1)+SUMIFS(DataRegularSeason20242025!$AB$3:$AB$1315,DataRegularSeason20242025!$B$3:$B$1315, "&lt;=" &amp; $A92, DataRegularSeason20242025!$E$3:$E$1315, K$1)</f>
        <v>16</v>
      </c>
      <c r="L92" s="2">
        <f>SUMIFS(DataRegularSeason20242025!$AA$3:$AA$1315,DataRegularSeason20242025!$B$3:$B$1315, "&lt;=" &amp; $A92, DataRegularSeason20242025!$D$3:$D$1315, L$1)+SUMIFS(DataRegularSeason20242025!$AB$3:$AB$1315,DataRegularSeason20242025!$B$3:$B$1315, "&lt;=" &amp; $A92, DataRegularSeason20242025!$E$3:$E$1315, L$1)</f>
        <v>22</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27</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19</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19</v>
      </c>
      <c r="Y92" s="2">
        <f>SUMIFS(DataRegularSeason20242025!$AA$3:$AA$1315,DataRegularSeason20242025!$B$3:$B$1315, "&lt;=" &amp; $A92, DataRegularSeason20242025!$D$3:$D$1315, Y$1)+SUMIFS(DataRegularSeason20242025!$AB$3:$AB$1315,DataRegularSeason20242025!$B$3:$B$1315, "&lt;=" &amp; $A92, DataRegularSeason20242025!$E$3:$E$1315, Y$1)</f>
        <v>16</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21</v>
      </c>
      <c r="AB92" s="2">
        <f>SUMIFS(DataRegularSeason20242025!$AA$3:$AA$1315,DataRegularSeason20242025!$B$3:$B$1315, "&lt;=" &amp; $A92, DataRegularSeason20242025!$D$3:$D$1315, AB$1)+SUMIFS(DataRegularSeason20242025!$AB$3:$AB$1315,DataRegularSeason20242025!$B$3:$B$1315, "&lt;=" &amp; $A92, DataRegularSeason20242025!$E$3:$E$1315, AB$1)</f>
        <v>24</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24</v>
      </c>
      <c r="AF92" s="2">
        <f>SUMIFS(DataRegularSeason20242025!$AA$3:$AA$1315,DataRegularSeason20242025!$B$3:$B$1315, "&lt;=" &amp; $A92, DataRegularSeason20242025!$D$3:$D$1315, AF$1)+SUMIFS(DataRegularSeason20242025!$AB$3:$AB$1315,DataRegularSeason20242025!$B$3:$B$1315, "&lt;=" &amp; $A92, DataRegularSeason20242025!$E$3:$E$1315, AF$1)</f>
        <v>32</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18</v>
      </c>
      <c r="C93" s="2">
        <f>SUMIFS(DataRegularSeason20242025!$AA$3:$AA$1315,DataRegularSeason20242025!$B$3:$B$1315, "&lt;=" &amp; $A93, DataRegularSeason20242025!$D$3:$D$1315, C$1)+SUMIFS(DataRegularSeason20242025!$AB$3:$AB$1315,DataRegularSeason20242025!$B$3:$B$1315, "&lt;=" &amp; $A93, DataRegularSeason20242025!$E$3:$E$1315, C$1)</f>
        <v>19</v>
      </c>
      <c r="D93" s="2">
        <f>SUMIFS(DataRegularSeason20242025!$AA$3:$AA$1315,DataRegularSeason20242025!$B$3:$B$1315, "&lt;=" &amp; $A93, DataRegularSeason20242025!$D$3:$D$1315, D$1)+SUMIFS(DataRegularSeason20242025!$AB$3:$AB$1315,DataRegularSeason20242025!$B$3:$B$1315, "&lt;=" &amp; $A93, DataRegularSeason20242025!$E$3:$E$1315, D$1)</f>
        <v>17</v>
      </c>
      <c r="E93" s="2">
        <f>SUMIFS(DataRegularSeason20242025!$AA$3:$AA$1315,DataRegularSeason20242025!$B$3:$B$1315, "&lt;=" &amp; $A93, DataRegularSeason20242025!$D$3:$D$1315, E$1)+SUMIFS(DataRegularSeason20242025!$AB$3:$AB$1315,DataRegularSeason20242025!$B$3:$B$1315, "&lt;=" &amp; $A93, DataRegularSeason20242025!$E$3:$E$1315, E$1)</f>
        <v>26</v>
      </c>
      <c r="F93" s="2">
        <f>SUMIFS(DataRegularSeason20242025!$AA$3:$AA$1315,DataRegularSeason20242025!$B$3:$B$1315, "&lt;=" &amp; $A93, DataRegularSeason20242025!$D$3:$D$1315, F$1)+SUMIFS(DataRegularSeason20242025!$AB$3:$AB$1315,DataRegularSeason20242025!$B$3:$B$1315, "&lt;=" &amp; $A93, DataRegularSeason20242025!$E$3:$E$1315, F$1)</f>
        <v>16</v>
      </c>
      <c r="G93" s="2">
        <f>SUMIFS(DataRegularSeason20242025!$AA$3:$AA$1315,DataRegularSeason20242025!$B$3:$B$1315, "&lt;=" &amp; $A93, DataRegularSeason20242025!$D$3:$D$1315, G$1)+SUMIFS(DataRegularSeason20242025!$AB$3:$AB$1315,DataRegularSeason20242025!$B$3:$B$1315, "&lt;=" &amp; $A93, DataRegularSeason20242025!$E$3:$E$1315, G$1)</f>
        <v>23</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20</v>
      </c>
      <c r="J93" s="2">
        <f>SUMIFS(DataRegularSeason20242025!$AA$3:$AA$1315,DataRegularSeason20242025!$B$3:$B$1315, "&lt;=" &amp; $A93, DataRegularSeason20242025!$D$3:$D$1315, J$1)+SUMIFS(DataRegularSeason20242025!$AB$3:$AB$1315,DataRegularSeason20242025!$B$3:$B$1315, "&lt;=" &amp; $A93, DataRegularSeason20242025!$E$3:$E$1315, J$1)</f>
        <v>22</v>
      </c>
      <c r="K93" s="2">
        <f>SUMIFS(DataRegularSeason20242025!$AA$3:$AA$1315,DataRegularSeason20242025!$B$3:$B$1315, "&lt;=" &amp; $A93, DataRegularSeason20242025!$D$3:$D$1315, K$1)+SUMIFS(DataRegularSeason20242025!$AB$3:$AB$1315,DataRegularSeason20242025!$B$3:$B$1315, "&lt;=" &amp; $A93, DataRegularSeason20242025!$E$3:$E$1315, K$1)</f>
        <v>16</v>
      </c>
      <c r="L93" s="2">
        <f>SUMIFS(DataRegularSeason20242025!$AA$3:$AA$1315,DataRegularSeason20242025!$B$3:$B$1315, "&lt;=" &amp; $A93, DataRegularSeason20242025!$D$3:$D$1315, L$1)+SUMIFS(DataRegularSeason20242025!$AB$3:$AB$1315,DataRegularSeason20242025!$B$3:$B$1315, "&lt;=" &amp; $A93, DataRegularSeason20242025!$E$3:$E$1315, L$1)</f>
        <v>22</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27</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19</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19</v>
      </c>
      <c r="Y93" s="2">
        <f>SUMIFS(DataRegularSeason20242025!$AA$3:$AA$1315,DataRegularSeason20242025!$B$3:$B$1315, "&lt;=" &amp; $A93, DataRegularSeason20242025!$D$3:$D$1315, Y$1)+SUMIFS(DataRegularSeason20242025!$AB$3:$AB$1315,DataRegularSeason20242025!$B$3:$B$1315, "&lt;=" &amp; $A93, DataRegularSeason20242025!$E$3:$E$1315, Y$1)</f>
        <v>16</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21</v>
      </c>
      <c r="AB93" s="2">
        <f>SUMIFS(DataRegularSeason20242025!$AA$3:$AA$1315,DataRegularSeason20242025!$B$3:$B$1315, "&lt;=" &amp; $A93, DataRegularSeason20242025!$D$3:$D$1315, AB$1)+SUMIFS(DataRegularSeason20242025!$AB$3:$AB$1315,DataRegularSeason20242025!$B$3:$B$1315, "&lt;=" &amp; $A93, DataRegularSeason20242025!$E$3:$E$1315, AB$1)</f>
        <v>24</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24</v>
      </c>
      <c r="AF93" s="2">
        <f>SUMIFS(DataRegularSeason20242025!$AA$3:$AA$1315,DataRegularSeason20242025!$B$3:$B$1315, "&lt;=" &amp; $A93, DataRegularSeason20242025!$D$3:$D$1315, AF$1)+SUMIFS(DataRegularSeason20242025!$AB$3:$AB$1315,DataRegularSeason20242025!$B$3:$B$1315, "&lt;=" &amp; $A93, DataRegularSeason20242025!$E$3:$E$1315, AF$1)</f>
        <v>32</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18</v>
      </c>
      <c r="C94" s="2">
        <f>SUMIFS(DataRegularSeason20242025!$AA$3:$AA$1315,DataRegularSeason20242025!$B$3:$B$1315, "&lt;=" &amp; $A94, DataRegularSeason20242025!$D$3:$D$1315, C$1)+SUMIFS(DataRegularSeason20242025!$AB$3:$AB$1315,DataRegularSeason20242025!$B$3:$B$1315, "&lt;=" &amp; $A94, DataRegularSeason20242025!$E$3:$E$1315, C$1)</f>
        <v>19</v>
      </c>
      <c r="D94" s="2">
        <f>SUMIFS(DataRegularSeason20242025!$AA$3:$AA$1315,DataRegularSeason20242025!$B$3:$B$1315, "&lt;=" &amp; $A94, DataRegularSeason20242025!$D$3:$D$1315, D$1)+SUMIFS(DataRegularSeason20242025!$AB$3:$AB$1315,DataRegularSeason20242025!$B$3:$B$1315, "&lt;=" &amp; $A94, DataRegularSeason20242025!$E$3:$E$1315, D$1)</f>
        <v>17</v>
      </c>
      <c r="E94" s="2">
        <f>SUMIFS(DataRegularSeason20242025!$AA$3:$AA$1315,DataRegularSeason20242025!$B$3:$B$1315, "&lt;=" &amp; $A94, DataRegularSeason20242025!$D$3:$D$1315, E$1)+SUMIFS(DataRegularSeason20242025!$AB$3:$AB$1315,DataRegularSeason20242025!$B$3:$B$1315, "&lt;=" &amp; $A94, DataRegularSeason20242025!$E$3:$E$1315, E$1)</f>
        <v>26</v>
      </c>
      <c r="F94" s="2">
        <f>SUMIFS(DataRegularSeason20242025!$AA$3:$AA$1315,DataRegularSeason20242025!$B$3:$B$1315, "&lt;=" &amp; $A94, DataRegularSeason20242025!$D$3:$D$1315, F$1)+SUMIFS(DataRegularSeason20242025!$AB$3:$AB$1315,DataRegularSeason20242025!$B$3:$B$1315, "&lt;=" &amp; $A94, DataRegularSeason20242025!$E$3:$E$1315, F$1)</f>
        <v>16</v>
      </c>
      <c r="G94" s="2">
        <f>SUMIFS(DataRegularSeason20242025!$AA$3:$AA$1315,DataRegularSeason20242025!$B$3:$B$1315, "&lt;=" &amp; $A94, DataRegularSeason20242025!$D$3:$D$1315, G$1)+SUMIFS(DataRegularSeason20242025!$AB$3:$AB$1315,DataRegularSeason20242025!$B$3:$B$1315, "&lt;=" &amp; $A94, DataRegularSeason20242025!$E$3:$E$1315, G$1)</f>
        <v>23</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20</v>
      </c>
      <c r="J94" s="2">
        <f>SUMIFS(DataRegularSeason20242025!$AA$3:$AA$1315,DataRegularSeason20242025!$B$3:$B$1315, "&lt;=" &amp; $A94, DataRegularSeason20242025!$D$3:$D$1315, J$1)+SUMIFS(DataRegularSeason20242025!$AB$3:$AB$1315,DataRegularSeason20242025!$B$3:$B$1315, "&lt;=" &amp; $A94, DataRegularSeason20242025!$E$3:$E$1315, J$1)</f>
        <v>22</v>
      </c>
      <c r="K94" s="2">
        <f>SUMIFS(DataRegularSeason20242025!$AA$3:$AA$1315,DataRegularSeason20242025!$B$3:$B$1315, "&lt;=" &amp; $A94, DataRegularSeason20242025!$D$3:$D$1315, K$1)+SUMIFS(DataRegularSeason20242025!$AB$3:$AB$1315,DataRegularSeason20242025!$B$3:$B$1315, "&lt;=" &amp; $A94, DataRegularSeason20242025!$E$3:$E$1315, K$1)</f>
        <v>16</v>
      </c>
      <c r="L94" s="2">
        <f>SUMIFS(DataRegularSeason20242025!$AA$3:$AA$1315,DataRegularSeason20242025!$B$3:$B$1315, "&lt;=" &amp; $A94, DataRegularSeason20242025!$D$3:$D$1315, L$1)+SUMIFS(DataRegularSeason20242025!$AB$3:$AB$1315,DataRegularSeason20242025!$B$3:$B$1315, "&lt;=" &amp; $A94, DataRegularSeason20242025!$E$3:$E$1315, L$1)</f>
        <v>22</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27</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19</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19</v>
      </c>
      <c r="Y94" s="2">
        <f>SUMIFS(DataRegularSeason20242025!$AA$3:$AA$1315,DataRegularSeason20242025!$B$3:$B$1315, "&lt;=" &amp; $A94, DataRegularSeason20242025!$D$3:$D$1315, Y$1)+SUMIFS(DataRegularSeason20242025!$AB$3:$AB$1315,DataRegularSeason20242025!$B$3:$B$1315, "&lt;=" &amp; $A94, DataRegularSeason20242025!$E$3:$E$1315, Y$1)</f>
        <v>16</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21</v>
      </c>
      <c r="AB94" s="2">
        <f>SUMIFS(DataRegularSeason20242025!$AA$3:$AA$1315,DataRegularSeason20242025!$B$3:$B$1315, "&lt;=" &amp; $A94, DataRegularSeason20242025!$D$3:$D$1315, AB$1)+SUMIFS(DataRegularSeason20242025!$AB$3:$AB$1315,DataRegularSeason20242025!$B$3:$B$1315, "&lt;=" &amp; $A94, DataRegularSeason20242025!$E$3:$E$1315, AB$1)</f>
        <v>24</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24</v>
      </c>
      <c r="AF94" s="2">
        <f>SUMIFS(DataRegularSeason20242025!$AA$3:$AA$1315,DataRegularSeason20242025!$B$3:$B$1315, "&lt;=" &amp; $A94, DataRegularSeason20242025!$D$3:$D$1315, AF$1)+SUMIFS(DataRegularSeason20242025!$AB$3:$AB$1315,DataRegularSeason20242025!$B$3:$B$1315, "&lt;=" &amp; $A94, DataRegularSeason20242025!$E$3:$E$1315, AF$1)</f>
        <v>32</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18</v>
      </c>
      <c r="C95" s="2">
        <f>SUMIFS(DataRegularSeason20242025!$AA$3:$AA$1315,DataRegularSeason20242025!$B$3:$B$1315, "&lt;=" &amp; $A95, DataRegularSeason20242025!$D$3:$D$1315, C$1)+SUMIFS(DataRegularSeason20242025!$AB$3:$AB$1315,DataRegularSeason20242025!$B$3:$B$1315, "&lt;=" &amp; $A95, DataRegularSeason20242025!$E$3:$E$1315, C$1)</f>
        <v>19</v>
      </c>
      <c r="D95" s="2">
        <f>SUMIFS(DataRegularSeason20242025!$AA$3:$AA$1315,DataRegularSeason20242025!$B$3:$B$1315, "&lt;=" &amp; $A95, DataRegularSeason20242025!$D$3:$D$1315, D$1)+SUMIFS(DataRegularSeason20242025!$AB$3:$AB$1315,DataRegularSeason20242025!$B$3:$B$1315, "&lt;=" &amp; $A95, DataRegularSeason20242025!$E$3:$E$1315, D$1)</f>
        <v>17</v>
      </c>
      <c r="E95" s="2">
        <f>SUMIFS(DataRegularSeason20242025!$AA$3:$AA$1315,DataRegularSeason20242025!$B$3:$B$1315, "&lt;=" &amp; $A95, DataRegularSeason20242025!$D$3:$D$1315, E$1)+SUMIFS(DataRegularSeason20242025!$AB$3:$AB$1315,DataRegularSeason20242025!$B$3:$B$1315, "&lt;=" &amp; $A95, DataRegularSeason20242025!$E$3:$E$1315, E$1)</f>
        <v>26</v>
      </c>
      <c r="F95" s="2">
        <f>SUMIFS(DataRegularSeason20242025!$AA$3:$AA$1315,DataRegularSeason20242025!$B$3:$B$1315, "&lt;=" &amp; $A95, DataRegularSeason20242025!$D$3:$D$1315, F$1)+SUMIFS(DataRegularSeason20242025!$AB$3:$AB$1315,DataRegularSeason20242025!$B$3:$B$1315, "&lt;=" &amp; $A95, DataRegularSeason20242025!$E$3:$E$1315, F$1)</f>
        <v>16</v>
      </c>
      <c r="G95" s="2">
        <f>SUMIFS(DataRegularSeason20242025!$AA$3:$AA$1315,DataRegularSeason20242025!$B$3:$B$1315, "&lt;=" &amp; $A95, DataRegularSeason20242025!$D$3:$D$1315, G$1)+SUMIFS(DataRegularSeason20242025!$AB$3:$AB$1315,DataRegularSeason20242025!$B$3:$B$1315, "&lt;=" &amp; $A95, DataRegularSeason20242025!$E$3:$E$1315, G$1)</f>
        <v>23</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20</v>
      </c>
      <c r="J95" s="2">
        <f>SUMIFS(DataRegularSeason20242025!$AA$3:$AA$1315,DataRegularSeason20242025!$B$3:$B$1315, "&lt;=" &amp; $A95, DataRegularSeason20242025!$D$3:$D$1315, J$1)+SUMIFS(DataRegularSeason20242025!$AB$3:$AB$1315,DataRegularSeason20242025!$B$3:$B$1315, "&lt;=" &amp; $A95, DataRegularSeason20242025!$E$3:$E$1315, J$1)</f>
        <v>22</v>
      </c>
      <c r="K95" s="2">
        <f>SUMIFS(DataRegularSeason20242025!$AA$3:$AA$1315,DataRegularSeason20242025!$B$3:$B$1315, "&lt;=" &amp; $A95, DataRegularSeason20242025!$D$3:$D$1315, K$1)+SUMIFS(DataRegularSeason20242025!$AB$3:$AB$1315,DataRegularSeason20242025!$B$3:$B$1315, "&lt;=" &amp; $A95, DataRegularSeason20242025!$E$3:$E$1315, K$1)</f>
        <v>16</v>
      </c>
      <c r="L95" s="2">
        <f>SUMIFS(DataRegularSeason20242025!$AA$3:$AA$1315,DataRegularSeason20242025!$B$3:$B$1315, "&lt;=" &amp; $A95, DataRegularSeason20242025!$D$3:$D$1315, L$1)+SUMIFS(DataRegularSeason20242025!$AB$3:$AB$1315,DataRegularSeason20242025!$B$3:$B$1315, "&lt;=" &amp; $A95, DataRegularSeason20242025!$E$3:$E$1315, L$1)</f>
        <v>22</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27</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19</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19</v>
      </c>
      <c r="Y95" s="2">
        <f>SUMIFS(DataRegularSeason20242025!$AA$3:$AA$1315,DataRegularSeason20242025!$B$3:$B$1315, "&lt;=" &amp; $A95, DataRegularSeason20242025!$D$3:$D$1315, Y$1)+SUMIFS(DataRegularSeason20242025!$AB$3:$AB$1315,DataRegularSeason20242025!$B$3:$B$1315, "&lt;=" &amp; $A95, DataRegularSeason20242025!$E$3:$E$1315, Y$1)</f>
        <v>16</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21</v>
      </c>
      <c r="AB95" s="2">
        <f>SUMIFS(DataRegularSeason20242025!$AA$3:$AA$1315,DataRegularSeason20242025!$B$3:$B$1315, "&lt;=" &amp; $A95, DataRegularSeason20242025!$D$3:$D$1315, AB$1)+SUMIFS(DataRegularSeason20242025!$AB$3:$AB$1315,DataRegularSeason20242025!$B$3:$B$1315, "&lt;=" &amp; $A95, DataRegularSeason20242025!$E$3:$E$1315, AB$1)</f>
        <v>24</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24</v>
      </c>
      <c r="AF95" s="2">
        <f>SUMIFS(DataRegularSeason20242025!$AA$3:$AA$1315,DataRegularSeason20242025!$B$3:$B$1315, "&lt;=" &amp; $A95, DataRegularSeason20242025!$D$3:$D$1315, AF$1)+SUMIFS(DataRegularSeason20242025!$AB$3:$AB$1315,DataRegularSeason20242025!$B$3:$B$1315, "&lt;=" &amp; $A95, DataRegularSeason20242025!$E$3:$E$1315, AF$1)</f>
        <v>32</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18</v>
      </c>
      <c r="C96" s="2">
        <f>SUMIFS(DataRegularSeason20242025!$AA$3:$AA$1315,DataRegularSeason20242025!$B$3:$B$1315, "&lt;=" &amp; $A96, DataRegularSeason20242025!$D$3:$D$1315, C$1)+SUMIFS(DataRegularSeason20242025!$AB$3:$AB$1315,DataRegularSeason20242025!$B$3:$B$1315, "&lt;=" &amp; $A96, DataRegularSeason20242025!$E$3:$E$1315, C$1)</f>
        <v>19</v>
      </c>
      <c r="D96" s="2">
        <f>SUMIFS(DataRegularSeason20242025!$AA$3:$AA$1315,DataRegularSeason20242025!$B$3:$B$1315, "&lt;=" &amp; $A96, DataRegularSeason20242025!$D$3:$D$1315, D$1)+SUMIFS(DataRegularSeason20242025!$AB$3:$AB$1315,DataRegularSeason20242025!$B$3:$B$1315, "&lt;=" &amp; $A96, DataRegularSeason20242025!$E$3:$E$1315, D$1)</f>
        <v>17</v>
      </c>
      <c r="E96" s="2">
        <f>SUMIFS(DataRegularSeason20242025!$AA$3:$AA$1315,DataRegularSeason20242025!$B$3:$B$1315, "&lt;=" &amp; $A96, DataRegularSeason20242025!$D$3:$D$1315, E$1)+SUMIFS(DataRegularSeason20242025!$AB$3:$AB$1315,DataRegularSeason20242025!$B$3:$B$1315, "&lt;=" &amp; $A96, DataRegularSeason20242025!$E$3:$E$1315, E$1)</f>
        <v>26</v>
      </c>
      <c r="F96" s="2">
        <f>SUMIFS(DataRegularSeason20242025!$AA$3:$AA$1315,DataRegularSeason20242025!$B$3:$B$1315, "&lt;=" &amp; $A96, DataRegularSeason20242025!$D$3:$D$1315, F$1)+SUMIFS(DataRegularSeason20242025!$AB$3:$AB$1315,DataRegularSeason20242025!$B$3:$B$1315, "&lt;=" &amp; $A96, DataRegularSeason20242025!$E$3:$E$1315, F$1)</f>
        <v>16</v>
      </c>
      <c r="G96" s="2">
        <f>SUMIFS(DataRegularSeason20242025!$AA$3:$AA$1315,DataRegularSeason20242025!$B$3:$B$1315, "&lt;=" &amp; $A96, DataRegularSeason20242025!$D$3:$D$1315, G$1)+SUMIFS(DataRegularSeason20242025!$AB$3:$AB$1315,DataRegularSeason20242025!$B$3:$B$1315, "&lt;=" &amp; $A96, DataRegularSeason20242025!$E$3:$E$1315, G$1)</f>
        <v>23</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20</v>
      </c>
      <c r="J96" s="2">
        <f>SUMIFS(DataRegularSeason20242025!$AA$3:$AA$1315,DataRegularSeason20242025!$B$3:$B$1315, "&lt;=" &amp; $A96, DataRegularSeason20242025!$D$3:$D$1315, J$1)+SUMIFS(DataRegularSeason20242025!$AB$3:$AB$1315,DataRegularSeason20242025!$B$3:$B$1315, "&lt;=" &amp; $A96, DataRegularSeason20242025!$E$3:$E$1315, J$1)</f>
        <v>22</v>
      </c>
      <c r="K96" s="2">
        <f>SUMIFS(DataRegularSeason20242025!$AA$3:$AA$1315,DataRegularSeason20242025!$B$3:$B$1315, "&lt;=" &amp; $A96, DataRegularSeason20242025!$D$3:$D$1315, K$1)+SUMIFS(DataRegularSeason20242025!$AB$3:$AB$1315,DataRegularSeason20242025!$B$3:$B$1315, "&lt;=" &amp; $A96, DataRegularSeason20242025!$E$3:$E$1315, K$1)</f>
        <v>16</v>
      </c>
      <c r="L96" s="2">
        <f>SUMIFS(DataRegularSeason20242025!$AA$3:$AA$1315,DataRegularSeason20242025!$B$3:$B$1315, "&lt;=" &amp; $A96, DataRegularSeason20242025!$D$3:$D$1315, L$1)+SUMIFS(DataRegularSeason20242025!$AB$3:$AB$1315,DataRegularSeason20242025!$B$3:$B$1315, "&lt;=" &amp; $A96, DataRegularSeason20242025!$E$3:$E$1315, L$1)</f>
        <v>22</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27</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19</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19</v>
      </c>
      <c r="Y96" s="2">
        <f>SUMIFS(DataRegularSeason20242025!$AA$3:$AA$1315,DataRegularSeason20242025!$B$3:$B$1315, "&lt;=" &amp; $A96, DataRegularSeason20242025!$D$3:$D$1315, Y$1)+SUMIFS(DataRegularSeason20242025!$AB$3:$AB$1315,DataRegularSeason20242025!$B$3:$B$1315, "&lt;=" &amp; $A96, DataRegularSeason20242025!$E$3:$E$1315, Y$1)</f>
        <v>16</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21</v>
      </c>
      <c r="AB96" s="2">
        <f>SUMIFS(DataRegularSeason20242025!$AA$3:$AA$1315,DataRegularSeason20242025!$B$3:$B$1315, "&lt;=" &amp; $A96, DataRegularSeason20242025!$D$3:$D$1315, AB$1)+SUMIFS(DataRegularSeason20242025!$AB$3:$AB$1315,DataRegularSeason20242025!$B$3:$B$1315, "&lt;=" &amp; $A96, DataRegularSeason20242025!$E$3:$E$1315, AB$1)</f>
        <v>24</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24</v>
      </c>
      <c r="AF96" s="2">
        <f>SUMIFS(DataRegularSeason20242025!$AA$3:$AA$1315,DataRegularSeason20242025!$B$3:$B$1315, "&lt;=" &amp; $A96, DataRegularSeason20242025!$D$3:$D$1315, AF$1)+SUMIFS(DataRegularSeason20242025!$AB$3:$AB$1315,DataRegularSeason20242025!$B$3:$B$1315, "&lt;=" &amp; $A96, DataRegularSeason20242025!$E$3:$E$1315, AF$1)</f>
        <v>32</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18</v>
      </c>
      <c r="C97" s="2">
        <f>SUMIFS(DataRegularSeason20242025!$AA$3:$AA$1315,DataRegularSeason20242025!$B$3:$B$1315, "&lt;=" &amp; $A97, DataRegularSeason20242025!$D$3:$D$1315, C$1)+SUMIFS(DataRegularSeason20242025!$AB$3:$AB$1315,DataRegularSeason20242025!$B$3:$B$1315, "&lt;=" &amp; $A97, DataRegularSeason20242025!$E$3:$E$1315, C$1)</f>
        <v>19</v>
      </c>
      <c r="D97" s="2">
        <f>SUMIFS(DataRegularSeason20242025!$AA$3:$AA$1315,DataRegularSeason20242025!$B$3:$B$1315, "&lt;=" &amp; $A97, DataRegularSeason20242025!$D$3:$D$1315, D$1)+SUMIFS(DataRegularSeason20242025!$AB$3:$AB$1315,DataRegularSeason20242025!$B$3:$B$1315, "&lt;=" &amp; $A97, DataRegularSeason20242025!$E$3:$E$1315, D$1)</f>
        <v>17</v>
      </c>
      <c r="E97" s="2">
        <f>SUMIFS(DataRegularSeason20242025!$AA$3:$AA$1315,DataRegularSeason20242025!$B$3:$B$1315, "&lt;=" &amp; $A97, DataRegularSeason20242025!$D$3:$D$1315, E$1)+SUMIFS(DataRegularSeason20242025!$AB$3:$AB$1315,DataRegularSeason20242025!$B$3:$B$1315, "&lt;=" &amp; $A97, DataRegularSeason20242025!$E$3:$E$1315, E$1)</f>
        <v>26</v>
      </c>
      <c r="F97" s="2">
        <f>SUMIFS(DataRegularSeason20242025!$AA$3:$AA$1315,DataRegularSeason20242025!$B$3:$B$1315, "&lt;=" &amp; $A97, DataRegularSeason20242025!$D$3:$D$1315, F$1)+SUMIFS(DataRegularSeason20242025!$AB$3:$AB$1315,DataRegularSeason20242025!$B$3:$B$1315, "&lt;=" &amp; $A97, DataRegularSeason20242025!$E$3:$E$1315, F$1)</f>
        <v>16</v>
      </c>
      <c r="G97" s="2">
        <f>SUMIFS(DataRegularSeason20242025!$AA$3:$AA$1315,DataRegularSeason20242025!$B$3:$B$1315, "&lt;=" &amp; $A97, DataRegularSeason20242025!$D$3:$D$1315, G$1)+SUMIFS(DataRegularSeason20242025!$AB$3:$AB$1315,DataRegularSeason20242025!$B$3:$B$1315, "&lt;=" &amp; $A97, DataRegularSeason20242025!$E$3:$E$1315, G$1)</f>
        <v>23</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20</v>
      </c>
      <c r="J97" s="2">
        <f>SUMIFS(DataRegularSeason20242025!$AA$3:$AA$1315,DataRegularSeason20242025!$B$3:$B$1315, "&lt;=" &amp; $A97, DataRegularSeason20242025!$D$3:$D$1315, J$1)+SUMIFS(DataRegularSeason20242025!$AB$3:$AB$1315,DataRegularSeason20242025!$B$3:$B$1315, "&lt;=" &amp; $A97, DataRegularSeason20242025!$E$3:$E$1315, J$1)</f>
        <v>22</v>
      </c>
      <c r="K97" s="2">
        <f>SUMIFS(DataRegularSeason20242025!$AA$3:$AA$1315,DataRegularSeason20242025!$B$3:$B$1315, "&lt;=" &amp; $A97, DataRegularSeason20242025!$D$3:$D$1315, K$1)+SUMIFS(DataRegularSeason20242025!$AB$3:$AB$1315,DataRegularSeason20242025!$B$3:$B$1315, "&lt;=" &amp; $A97, DataRegularSeason20242025!$E$3:$E$1315, K$1)</f>
        <v>16</v>
      </c>
      <c r="L97" s="2">
        <f>SUMIFS(DataRegularSeason20242025!$AA$3:$AA$1315,DataRegularSeason20242025!$B$3:$B$1315, "&lt;=" &amp; $A97, DataRegularSeason20242025!$D$3:$D$1315, L$1)+SUMIFS(DataRegularSeason20242025!$AB$3:$AB$1315,DataRegularSeason20242025!$B$3:$B$1315, "&lt;=" &amp; $A97, DataRegularSeason20242025!$E$3:$E$1315, L$1)</f>
        <v>22</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27</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19</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19</v>
      </c>
      <c r="Y97" s="2">
        <f>SUMIFS(DataRegularSeason20242025!$AA$3:$AA$1315,DataRegularSeason20242025!$B$3:$B$1315, "&lt;=" &amp; $A97, DataRegularSeason20242025!$D$3:$D$1315, Y$1)+SUMIFS(DataRegularSeason20242025!$AB$3:$AB$1315,DataRegularSeason20242025!$B$3:$B$1315, "&lt;=" &amp; $A97, DataRegularSeason20242025!$E$3:$E$1315, Y$1)</f>
        <v>16</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21</v>
      </c>
      <c r="AB97" s="2">
        <f>SUMIFS(DataRegularSeason20242025!$AA$3:$AA$1315,DataRegularSeason20242025!$B$3:$B$1315, "&lt;=" &amp; $A97, DataRegularSeason20242025!$D$3:$D$1315, AB$1)+SUMIFS(DataRegularSeason20242025!$AB$3:$AB$1315,DataRegularSeason20242025!$B$3:$B$1315, "&lt;=" &amp; $A97, DataRegularSeason20242025!$E$3:$E$1315, AB$1)</f>
        <v>24</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24</v>
      </c>
      <c r="AF97" s="2">
        <f>SUMIFS(DataRegularSeason20242025!$AA$3:$AA$1315,DataRegularSeason20242025!$B$3:$B$1315, "&lt;=" &amp; $A97, DataRegularSeason20242025!$D$3:$D$1315, AF$1)+SUMIFS(DataRegularSeason20242025!$AB$3:$AB$1315,DataRegularSeason20242025!$B$3:$B$1315, "&lt;=" &amp; $A97, DataRegularSeason20242025!$E$3:$E$1315, AF$1)</f>
        <v>32</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18</v>
      </c>
      <c r="C98" s="2">
        <f>SUMIFS(DataRegularSeason20242025!$AA$3:$AA$1315,DataRegularSeason20242025!$B$3:$B$1315, "&lt;=" &amp; $A98, DataRegularSeason20242025!$D$3:$D$1315, C$1)+SUMIFS(DataRegularSeason20242025!$AB$3:$AB$1315,DataRegularSeason20242025!$B$3:$B$1315, "&lt;=" &amp; $A98, DataRegularSeason20242025!$E$3:$E$1315, C$1)</f>
        <v>19</v>
      </c>
      <c r="D98" s="2">
        <f>SUMIFS(DataRegularSeason20242025!$AA$3:$AA$1315,DataRegularSeason20242025!$B$3:$B$1315, "&lt;=" &amp; $A98, DataRegularSeason20242025!$D$3:$D$1315, D$1)+SUMIFS(DataRegularSeason20242025!$AB$3:$AB$1315,DataRegularSeason20242025!$B$3:$B$1315, "&lt;=" &amp; $A98, DataRegularSeason20242025!$E$3:$E$1315, D$1)</f>
        <v>17</v>
      </c>
      <c r="E98" s="2">
        <f>SUMIFS(DataRegularSeason20242025!$AA$3:$AA$1315,DataRegularSeason20242025!$B$3:$B$1315, "&lt;=" &amp; $A98, DataRegularSeason20242025!$D$3:$D$1315, E$1)+SUMIFS(DataRegularSeason20242025!$AB$3:$AB$1315,DataRegularSeason20242025!$B$3:$B$1315, "&lt;=" &amp; $A98, DataRegularSeason20242025!$E$3:$E$1315, E$1)</f>
        <v>26</v>
      </c>
      <c r="F98" s="2">
        <f>SUMIFS(DataRegularSeason20242025!$AA$3:$AA$1315,DataRegularSeason20242025!$B$3:$B$1315, "&lt;=" &amp; $A98, DataRegularSeason20242025!$D$3:$D$1315, F$1)+SUMIFS(DataRegularSeason20242025!$AB$3:$AB$1315,DataRegularSeason20242025!$B$3:$B$1315, "&lt;=" &amp; $A98, DataRegularSeason20242025!$E$3:$E$1315, F$1)</f>
        <v>16</v>
      </c>
      <c r="G98" s="2">
        <f>SUMIFS(DataRegularSeason20242025!$AA$3:$AA$1315,DataRegularSeason20242025!$B$3:$B$1315, "&lt;=" &amp; $A98, DataRegularSeason20242025!$D$3:$D$1315, G$1)+SUMIFS(DataRegularSeason20242025!$AB$3:$AB$1315,DataRegularSeason20242025!$B$3:$B$1315, "&lt;=" &amp; $A98, DataRegularSeason20242025!$E$3:$E$1315, G$1)</f>
        <v>23</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20</v>
      </c>
      <c r="J98" s="2">
        <f>SUMIFS(DataRegularSeason20242025!$AA$3:$AA$1315,DataRegularSeason20242025!$B$3:$B$1315, "&lt;=" &amp; $A98, DataRegularSeason20242025!$D$3:$D$1315, J$1)+SUMIFS(DataRegularSeason20242025!$AB$3:$AB$1315,DataRegularSeason20242025!$B$3:$B$1315, "&lt;=" &amp; $A98, DataRegularSeason20242025!$E$3:$E$1315, J$1)</f>
        <v>22</v>
      </c>
      <c r="K98" s="2">
        <f>SUMIFS(DataRegularSeason20242025!$AA$3:$AA$1315,DataRegularSeason20242025!$B$3:$B$1315, "&lt;=" &amp; $A98, DataRegularSeason20242025!$D$3:$D$1315, K$1)+SUMIFS(DataRegularSeason20242025!$AB$3:$AB$1315,DataRegularSeason20242025!$B$3:$B$1315, "&lt;=" &amp; $A98, DataRegularSeason20242025!$E$3:$E$1315, K$1)</f>
        <v>16</v>
      </c>
      <c r="L98" s="2">
        <f>SUMIFS(DataRegularSeason20242025!$AA$3:$AA$1315,DataRegularSeason20242025!$B$3:$B$1315, "&lt;=" &amp; $A98, DataRegularSeason20242025!$D$3:$D$1315, L$1)+SUMIFS(DataRegularSeason20242025!$AB$3:$AB$1315,DataRegularSeason20242025!$B$3:$B$1315, "&lt;=" &amp; $A98, DataRegularSeason20242025!$E$3:$E$1315, L$1)</f>
        <v>22</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27</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19</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19</v>
      </c>
      <c r="Y98" s="2">
        <f>SUMIFS(DataRegularSeason20242025!$AA$3:$AA$1315,DataRegularSeason20242025!$B$3:$B$1315, "&lt;=" &amp; $A98, DataRegularSeason20242025!$D$3:$D$1315, Y$1)+SUMIFS(DataRegularSeason20242025!$AB$3:$AB$1315,DataRegularSeason20242025!$B$3:$B$1315, "&lt;=" &amp; $A98, DataRegularSeason20242025!$E$3:$E$1315, Y$1)</f>
        <v>16</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21</v>
      </c>
      <c r="AB98" s="2">
        <f>SUMIFS(DataRegularSeason20242025!$AA$3:$AA$1315,DataRegularSeason20242025!$B$3:$B$1315, "&lt;=" &amp; $A98, DataRegularSeason20242025!$D$3:$D$1315, AB$1)+SUMIFS(DataRegularSeason20242025!$AB$3:$AB$1315,DataRegularSeason20242025!$B$3:$B$1315, "&lt;=" &amp; $A98, DataRegularSeason20242025!$E$3:$E$1315, AB$1)</f>
        <v>24</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24</v>
      </c>
      <c r="AF98" s="2">
        <f>SUMIFS(DataRegularSeason20242025!$AA$3:$AA$1315,DataRegularSeason20242025!$B$3:$B$1315, "&lt;=" &amp; $A98, DataRegularSeason20242025!$D$3:$D$1315, AF$1)+SUMIFS(DataRegularSeason20242025!$AB$3:$AB$1315,DataRegularSeason20242025!$B$3:$B$1315, "&lt;=" &amp; $A98, DataRegularSeason20242025!$E$3:$E$1315, AF$1)</f>
        <v>32</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18</v>
      </c>
      <c r="C99" s="2">
        <f>SUMIFS(DataRegularSeason20242025!$AA$3:$AA$1315,DataRegularSeason20242025!$B$3:$B$1315, "&lt;=" &amp; $A99, DataRegularSeason20242025!$D$3:$D$1315, C$1)+SUMIFS(DataRegularSeason20242025!$AB$3:$AB$1315,DataRegularSeason20242025!$B$3:$B$1315, "&lt;=" &amp; $A99, DataRegularSeason20242025!$E$3:$E$1315, C$1)</f>
        <v>19</v>
      </c>
      <c r="D99" s="2">
        <f>SUMIFS(DataRegularSeason20242025!$AA$3:$AA$1315,DataRegularSeason20242025!$B$3:$B$1315, "&lt;=" &amp; $A99, DataRegularSeason20242025!$D$3:$D$1315, D$1)+SUMIFS(DataRegularSeason20242025!$AB$3:$AB$1315,DataRegularSeason20242025!$B$3:$B$1315, "&lt;=" &amp; $A99, DataRegularSeason20242025!$E$3:$E$1315, D$1)</f>
        <v>17</v>
      </c>
      <c r="E99" s="2">
        <f>SUMIFS(DataRegularSeason20242025!$AA$3:$AA$1315,DataRegularSeason20242025!$B$3:$B$1315, "&lt;=" &amp; $A99, DataRegularSeason20242025!$D$3:$D$1315, E$1)+SUMIFS(DataRegularSeason20242025!$AB$3:$AB$1315,DataRegularSeason20242025!$B$3:$B$1315, "&lt;=" &amp; $A99, DataRegularSeason20242025!$E$3:$E$1315, E$1)</f>
        <v>26</v>
      </c>
      <c r="F99" s="2">
        <f>SUMIFS(DataRegularSeason20242025!$AA$3:$AA$1315,DataRegularSeason20242025!$B$3:$B$1315, "&lt;=" &amp; $A99, DataRegularSeason20242025!$D$3:$D$1315, F$1)+SUMIFS(DataRegularSeason20242025!$AB$3:$AB$1315,DataRegularSeason20242025!$B$3:$B$1315, "&lt;=" &amp; $A99, DataRegularSeason20242025!$E$3:$E$1315, F$1)</f>
        <v>16</v>
      </c>
      <c r="G99" s="2">
        <f>SUMIFS(DataRegularSeason20242025!$AA$3:$AA$1315,DataRegularSeason20242025!$B$3:$B$1315, "&lt;=" &amp; $A99, DataRegularSeason20242025!$D$3:$D$1315, G$1)+SUMIFS(DataRegularSeason20242025!$AB$3:$AB$1315,DataRegularSeason20242025!$B$3:$B$1315, "&lt;=" &amp; $A99, DataRegularSeason20242025!$E$3:$E$1315, G$1)</f>
        <v>23</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20</v>
      </c>
      <c r="J99" s="2">
        <f>SUMIFS(DataRegularSeason20242025!$AA$3:$AA$1315,DataRegularSeason20242025!$B$3:$B$1315, "&lt;=" &amp; $A99, DataRegularSeason20242025!$D$3:$D$1315, J$1)+SUMIFS(DataRegularSeason20242025!$AB$3:$AB$1315,DataRegularSeason20242025!$B$3:$B$1315, "&lt;=" &amp; $A99, DataRegularSeason20242025!$E$3:$E$1315, J$1)</f>
        <v>22</v>
      </c>
      <c r="K99" s="2">
        <f>SUMIFS(DataRegularSeason20242025!$AA$3:$AA$1315,DataRegularSeason20242025!$B$3:$B$1315, "&lt;=" &amp; $A99, DataRegularSeason20242025!$D$3:$D$1315, K$1)+SUMIFS(DataRegularSeason20242025!$AB$3:$AB$1315,DataRegularSeason20242025!$B$3:$B$1315, "&lt;=" &amp; $A99, DataRegularSeason20242025!$E$3:$E$1315, K$1)</f>
        <v>16</v>
      </c>
      <c r="L99" s="2">
        <f>SUMIFS(DataRegularSeason20242025!$AA$3:$AA$1315,DataRegularSeason20242025!$B$3:$B$1315, "&lt;=" &amp; $A99, DataRegularSeason20242025!$D$3:$D$1315, L$1)+SUMIFS(DataRegularSeason20242025!$AB$3:$AB$1315,DataRegularSeason20242025!$B$3:$B$1315, "&lt;=" &amp; $A99, DataRegularSeason20242025!$E$3:$E$1315, L$1)</f>
        <v>22</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27</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19</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19</v>
      </c>
      <c r="Y99" s="2">
        <f>SUMIFS(DataRegularSeason20242025!$AA$3:$AA$1315,DataRegularSeason20242025!$B$3:$B$1315, "&lt;=" &amp; $A99, DataRegularSeason20242025!$D$3:$D$1315, Y$1)+SUMIFS(DataRegularSeason20242025!$AB$3:$AB$1315,DataRegularSeason20242025!$B$3:$B$1315, "&lt;=" &amp; $A99, DataRegularSeason20242025!$E$3:$E$1315, Y$1)</f>
        <v>16</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21</v>
      </c>
      <c r="AB99" s="2">
        <f>SUMIFS(DataRegularSeason20242025!$AA$3:$AA$1315,DataRegularSeason20242025!$B$3:$B$1315, "&lt;=" &amp; $A99, DataRegularSeason20242025!$D$3:$D$1315, AB$1)+SUMIFS(DataRegularSeason20242025!$AB$3:$AB$1315,DataRegularSeason20242025!$B$3:$B$1315, "&lt;=" &amp; $A99, DataRegularSeason20242025!$E$3:$E$1315, AB$1)</f>
        <v>24</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24</v>
      </c>
      <c r="AF99" s="2">
        <f>SUMIFS(DataRegularSeason20242025!$AA$3:$AA$1315,DataRegularSeason20242025!$B$3:$B$1315, "&lt;=" &amp; $A99, DataRegularSeason20242025!$D$3:$D$1315, AF$1)+SUMIFS(DataRegularSeason20242025!$AB$3:$AB$1315,DataRegularSeason20242025!$B$3:$B$1315, "&lt;=" &amp; $A99, DataRegularSeason20242025!$E$3:$E$1315, AF$1)</f>
        <v>32</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18</v>
      </c>
      <c r="C100" s="2">
        <f>SUMIFS(DataRegularSeason20242025!$AA$3:$AA$1315,DataRegularSeason20242025!$B$3:$B$1315, "&lt;=" &amp; $A100, DataRegularSeason20242025!$D$3:$D$1315, C$1)+SUMIFS(DataRegularSeason20242025!$AB$3:$AB$1315,DataRegularSeason20242025!$B$3:$B$1315, "&lt;=" &amp; $A100, DataRegularSeason20242025!$E$3:$E$1315, C$1)</f>
        <v>19</v>
      </c>
      <c r="D100" s="2">
        <f>SUMIFS(DataRegularSeason20242025!$AA$3:$AA$1315,DataRegularSeason20242025!$B$3:$B$1315, "&lt;=" &amp; $A100, DataRegularSeason20242025!$D$3:$D$1315, D$1)+SUMIFS(DataRegularSeason20242025!$AB$3:$AB$1315,DataRegularSeason20242025!$B$3:$B$1315, "&lt;=" &amp; $A100, DataRegularSeason20242025!$E$3:$E$1315, D$1)</f>
        <v>17</v>
      </c>
      <c r="E100" s="2">
        <f>SUMIFS(DataRegularSeason20242025!$AA$3:$AA$1315,DataRegularSeason20242025!$B$3:$B$1315, "&lt;=" &amp; $A100, DataRegularSeason20242025!$D$3:$D$1315, E$1)+SUMIFS(DataRegularSeason20242025!$AB$3:$AB$1315,DataRegularSeason20242025!$B$3:$B$1315, "&lt;=" &amp; $A100, DataRegularSeason20242025!$E$3:$E$1315, E$1)</f>
        <v>26</v>
      </c>
      <c r="F100" s="2">
        <f>SUMIFS(DataRegularSeason20242025!$AA$3:$AA$1315,DataRegularSeason20242025!$B$3:$B$1315, "&lt;=" &amp; $A100, DataRegularSeason20242025!$D$3:$D$1315, F$1)+SUMIFS(DataRegularSeason20242025!$AB$3:$AB$1315,DataRegularSeason20242025!$B$3:$B$1315, "&lt;=" &amp; $A100, DataRegularSeason20242025!$E$3:$E$1315, F$1)</f>
        <v>16</v>
      </c>
      <c r="G100" s="2">
        <f>SUMIFS(DataRegularSeason20242025!$AA$3:$AA$1315,DataRegularSeason20242025!$B$3:$B$1315, "&lt;=" &amp; $A100, DataRegularSeason20242025!$D$3:$D$1315, G$1)+SUMIFS(DataRegularSeason20242025!$AB$3:$AB$1315,DataRegularSeason20242025!$B$3:$B$1315, "&lt;=" &amp; $A100, DataRegularSeason20242025!$E$3:$E$1315, G$1)</f>
        <v>23</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20</v>
      </c>
      <c r="J100" s="2">
        <f>SUMIFS(DataRegularSeason20242025!$AA$3:$AA$1315,DataRegularSeason20242025!$B$3:$B$1315, "&lt;=" &amp; $A100, DataRegularSeason20242025!$D$3:$D$1315, J$1)+SUMIFS(DataRegularSeason20242025!$AB$3:$AB$1315,DataRegularSeason20242025!$B$3:$B$1315, "&lt;=" &amp; $A100, DataRegularSeason20242025!$E$3:$E$1315, J$1)</f>
        <v>22</v>
      </c>
      <c r="K100" s="2">
        <f>SUMIFS(DataRegularSeason20242025!$AA$3:$AA$1315,DataRegularSeason20242025!$B$3:$B$1315, "&lt;=" &amp; $A100, DataRegularSeason20242025!$D$3:$D$1315, K$1)+SUMIFS(DataRegularSeason20242025!$AB$3:$AB$1315,DataRegularSeason20242025!$B$3:$B$1315, "&lt;=" &amp; $A100, DataRegularSeason20242025!$E$3:$E$1315, K$1)</f>
        <v>16</v>
      </c>
      <c r="L100" s="2">
        <f>SUMIFS(DataRegularSeason20242025!$AA$3:$AA$1315,DataRegularSeason20242025!$B$3:$B$1315, "&lt;=" &amp; $A100, DataRegularSeason20242025!$D$3:$D$1315, L$1)+SUMIFS(DataRegularSeason20242025!$AB$3:$AB$1315,DataRegularSeason20242025!$B$3:$B$1315, "&lt;=" &amp; $A100, DataRegularSeason20242025!$E$3:$E$1315, L$1)</f>
        <v>22</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27</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19</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19</v>
      </c>
      <c r="Y100" s="2">
        <f>SUMIFS(DataRegularSeason20242025!$AA$3:$AA$1315,DataRegularSeason20242025!$B$3:$B$1315, "&lt;=" &amp; $A100, DataRegularSeason20242025!$D$3:$D$1315, Y$1)+SUMIFS(DataRegularSeason20242025!$AB$3:$AB$1315,DataRegularSeason20242025!$B$3:$B$1315, "&lt;=" &amp; $A100, DataRegularSeason20242025!$E$3:$E$1315, Y$1)</f>
        <v>16</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21</v>
      </c>
      <c r="AB100" s="2">
        <f>SUMIFS(DataRegularSeason20242025!$AA$3:$AA$1315,DataRegularSeason20242025!$B$3:$B$1315, "&lt;=" &amp; $A100, DataRegularSeason20242025!$D$3:$D$1315, AB$1)+SUMIFS(DataRegularSeason20242025!$AB$3:$AB$1315,DataRegularSeason20242025!$B$3:$B$1315, "&lt;=" &amp; $A100, DataRegularSeason20242025!$E$3:$E$1315, AB$1)</f>
        <v>24</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24</v>
      </c>
      <c r="AF100" s="2">
        <f>SUMIFS(DataRegularSeason20242025!$AA$3:$AA$1315,DataRegularSeason20242025!$B$3:$B$1315, "&lt;=" &amp; $A100, DataRegularSeason20242025!$D$3:$D$1315, AF$1)+SUMIFS(DataRegularSeason20242025!$AB$3:$AB$1315,DataRegularSeason20242025!$B$3:$B$1315, "&lt;=" &amp; $A100, DataRegularSeason20242025!$E$3:$E$1315, AF$1)</f>
        <v>32</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18</v>
      </c>
      <c r="C101" s="2">
        <f>SUMIFS(DataRegularSeason20242025!$AA$3:$AA$1315,DataRegularSeason20242025!$B$3:$B$1315, "&lt;=" &amp; $A101, DataRegularSeason20242025!$D$3:$D$1315, C$1)+SUMIFS(DataRegularSeason20242025!$AB$3:$AB$1315,DataRegularSeason20242025!$B$3:$B$1315, "&lt;=" &amp; $A101, DataRegularSeason20242025!$E$3:$E$1315, C$1)</f>
        <v>19</v>
      </c>
      <c r="D101" s="2">
        <f>SUMIFS(DataRegularSeason20242025!$AA$3:$AA$1315,DataRegularSeason20242025!$B$3:$B$1315, "&lt;=" &amp; $A101, DataRegularSeason20242025!$D$3:$D$1315, D$1)+SUMIFS(DataRegularSeason20242025!$AB$3:$AB$1315,DataRegularSeason20242025!$B$3:$B$1315, "&lt;=" &amp; $A101, DataRegularSeason20242025!$E$3:$E$1315, D$1)</f>
        <v>17</v>
      </c>
      <c r="E101" s="2">
        <f>SUMIFS(DataRegularSeason20242025!$AA$3:$AA$1315,DataRegularSeason20242025!$B$3:$B$1315, "&lt;=" &amp; $A101, DataRegularSeason20242025!$D$3:$D$1315, E$1)+SUMIFS(DataRegularSeason20242025!$AB$3:$AB$1315,DataRegularSeason20242025!$B$3:$B$1315, "&lt;=" &amp; $A101, DataRegularSeason20242025!$E$3:$E$1315, E$1)</f>
        <v>26</v>
      </c>
      <c r="F101" s="2">
        <f>SUMIFS(DataRegularSeason20242025!$AA$3:$AA$1315,DataRegularSeason20242025!$B$3:$B$1315, "&lt;=" &amp; $A101, DataRegularSeason20242025!$D$3:$D$1315, F$1)+SUMIFS(DataRegularSeason20242025!$AB$3:$AB$1315,DataRegularSeason20242025!$B$3:$B$1315, "&lt;=" &amp; $A101, DataRegularSeason20242025!$E$3:$E$1315, F$1)</f>
        <v>16</v>
      </c>
      <c r="G101" s="2">
        <f>SUMIFS(DataRegularSeason20242025!$AA$3:$AA$1315,DataRegularSeason20242025!$B$3:$B$1315, "&lt;=" &amp; $A101, DataRegularSeason20242025!$D$3:$D$1315, G$1)+SUMIFS(DataRegularSeason20242025!$AB$3:$AB$1315,DataRegularSeason20242025!$B$3:$B$1315, "&lt;=" &amp; $A101, DataRegularSeason20242025!$E$3:$E$1315, G$1)</f>
        <v>23</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20</v>
      </c>
      <c r="J101" s="2">
        <f>SUMIFS(DataRegularSeason20242025!$AA$3:$AA$1315,DataRegularSeason20242025!$B$3:$B$1315, "&lt;=" &amp; $A101, DataRegularSeason20242025!$D$3:$D$1315, J$1)+SUMIFS(DataRegularSeason20242025!$AB$3:$AB$1315,DataRegularSeason20242025!$B$3:$B$1315, "&lt;=" &amp; $A101, DataRegularSeason20242025!$E$3:$E$1315, J$1)</f>
        <v>22</v>
      </c>
      <c r="K101" s="2">
        <f>SUMIFS(DataRegularSeason20242025!$AA$3:$AA$1315,DataRegularSeason20242025!$B$3:$B$1315, "&lt;=" &amp; $A101, DataRegularSeason20242025!$D$3:$D$1315, K$1)+SUMIFS(DataRegularSeason20242025!$AB$3:$AB$1315,DataRegularSeason20242025!$B$3:$B$1315, "&lt;=" &amp; $A101, DataRegularSeason20242025!$E$3:$E$1315, K$1)</f>
        <v>16</v>
      </c>
      <c r="L101" s="2">
        <f>SUMIFS(DataRegularSeason20242025!$AA$3:$AA$1315,DataRegularSeason20242025!$B$3:$B$1315, "&lt;=" &amp; $A101, DataRegularSeason20242025!$D$3:$D$1315, L$1)+SUMIFS(DataRegularSeason20242025!$AB$3:$AB$1315,DataRegularSeason20242025!$B$3:$B$1315, "&lt;=" &amp; $A101, DataRegularSeason20242025!$E$3:$E$1315, L$1)</f>
        <v>22</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27</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19</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19</v>
      </c>
      <c r="Y101" s="2">
        <f>SUMIFS(DataRegularSeason20242025!$AA$3:$AA$1315,DataRegularSeason20242025!$B$3:$B$1315, "&lt;=" &amp; $A101, DataRegularSeason20242025!$D$3:$D$1315, Y$1)+SUMIFS(DataRegularSeason20242025!$AB$3:$AB$1315,DataRegularSeason20242025!$B$3:$B$1315, "&lt;=" &amp; $A101, DataRegularSeason20242025!$E$3:$E$1315, Y$1)</f>
        <v>16</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21</v>
      </c>
      <c r="AB101" s="2">
        <f>SUMIFS(DataRegularSeason20242025!$AA$3:$AA$1315,DataRegularSeason20242025!$B$3:$B$1315, "&lt;=" &amp; $A101, DataRegularSeason20242025!$D$3:$D$1315, AB$1)+SUMIFS(DataRegularSeason20242025!$AB$3:$AB$1315,DataRegularSeason20242025!$B$3:$B$1315, "&lt;=" &amp; $A101, DataRegularSeason20242025!$E$3:$E$1315, AB$1)</f>
        <v>24</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24</v>
      </c>
      <c r="AF101" s="2">
        <f>SUMIFS(DataRegularSeason20242025!$AA$3:$AA$1315,DataRegularSeason20242025!$B$3:$B$1315, "&lt;=" &amp; $A101, DataRegularSeason20242025!$D$3:$D$1315, AF$1)+SUMIFS(DataRegularSeason20242025!$AB$3:$AB$1315,DataRegularSeason20242025!$B$3:$B$1315, "&lt;=" &amp; $A101, DataRegularSeason20242025!$E$3:$E$1315, AF$1)</f>
        <v>32</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18</v>
      </c>
      <c r="C102" s="2">
        <f>SUMIFS(DataRegularSeason20242025!$AA$3:$AA$1315,DataRegularSeason20242025!$B$3:$B$1315, "&lt;=" &amp; $A102, DataRegularSeason20242025!$D$3:$D$1315, C$1)+SUMIFS(DataRegularSeason20242025!$AB$3:$AB$1315,DataRegularSeason20242025!$B$3:$B$1315, "&lt;=" &amp; $A102, DataRegularSeason20242025!$E$3:$E$1315, C$1)</f>
        <v>19</v>
      </c>
      <c r="D102" s="2">
        <f>SUMIFS(DataRegularSeason20242025!$AA$3:$AA$1315,DataRegularSeason20242025!$B$3:$B$1315, "&lt;=" &amp; $A102, DataRegularSeason20242025!$D$3:$D$1315, D$1)+SUMIFS(DataRegularSeason20242025!$AB$3:$AB$1315,DataRegularSeason20242025!$B$3:$B$1315, "&lt;=" &amp; $A102, DataRegularSeason20242025!$E$3:$E$1315, D$1)</f>
        <v>17</v>
      </c>
      <c r="E102" s="2">
        <f>SUMIFS(DataRegularSeason20242025!$AA$3:$AA$1315,DataRegularSeason20242025!$B$3:$B$1315, "&lt;=" &amp; $A102, DataRegularSeason20242025!$D$3:$D$1315, E$1)+SUMIFS(DataRegularSeason20242025!$AB$3:$AB$1315,DataRegularSeason20242025!$B$3:$B$1315, "&lt;=" &amp; $A102, DataRegularSeason20242025!$E$3:$E$1315, E$1)</f>
        <v>26</v>
      </c>
      <c r="F102" s="2">
        <f>SUMIFS(DataRegularSeason20242025!$AA$3:$AA$1315,DataRegularSeason20242025!$B$3:$B$1315, "&lt;=" &amp; $A102, DataRegularSeason20242025!$D$3:$D$1315, F$1)+SUMIFS(DataRegularSeason20242025!$AB$3:$AB$1315,DataRegularSeason20242025!$B$3:$B$1315, "&lt;=" &amp; $A102, DataRegularSeason20242025!$E$3:$E$1315, F$1)</f>
        <v>16</v>
      </c>
      <c r="G102" s="2">
        <f>SUMIFS(DataRegularSeason20242025!$AA$3:$AA$1315,DataRegularSeason20242025!$B$3:$B$1315, "&lt;=" &amp; $A102, DataRegularSeason20242025!$D$3:$D$1315, G$1)+SUMIFS(DataRegularSeason20242025!$AB$3:$AB$1315,DataRegularSeason20242025!$B$3:$B$1315, "&lt;=" &amp; $A102, DataRegularSeason20242025!$E$3:$E$1315, G$1)</f>
        <v>23</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20</v>
      </c>
      <c r="J102" s="2">
        <f>SUMIFS(DataRegularSeason20242025!$AA$3:$AA$1315,DataRegularSeason20242025!$B$3:$B$1315, "&lt;=" &amp; $A102, DataRegularSeason20242025!$D$3:$D$1315, J$1)+SUMIFS(DataRegularSeason20242025!$AB$3:$AB$1315,DataRegularSeason20242025!$B$3:$B$1315, "&lt;=" &amp; $A102, DataRegularSeason20242025!$E$3:$E$1315, J$1)</f>
        <v>22</v>
      </c>
      <c r="K102" s="2">
        <f>SUMIFS(DataRegularSeason20242025!$AA$3:$AA$1315,DataRegularSeason20242025!$B$3:$B$1315, "&lt;=" &amp; $A102, DataRegularSeason20242025!$D$3:$D$1315, K$1)+SUMIFS(DataRegularSeason20242025!$AB$3:$AB$1315,DataRegularSeason20242025!$B$3:$B$1315, "&lt;=" &amp; $A102, DataRegularSeason20242025!$E$3:$E$1315, K$1)</f>
        <v>16</v>
      </c>
      <c r="L102" s="2">
        <f>SUMIFS(DataRegularSeason20242025!$AA$3:$AA$1315,DataRegularSeason20242025!$B$3:$B$1315, "&lt;=" &amp; $A102, DataRegularSeason20242025!$D$3:$D$1315, L$1)+SUMIFS(DataRegularSeason20242025!$AB$3:$AB$1315,DataRegularSeason20242025!$B$3:$B$1315, "&lt;=" &amp; $A102, DataRegularSeason20242025!$E$3:$E$1315, L$1)</f>
        <v>22</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27</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19</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19</v>
      </c>
      <c r="Y102" s="2">
        <f>SUMIFS(DataRegularSeason20242025!$AA$3:$AA$1315,DataRegularSeason20242025!$B$3:$B$1315, "&lt;=" &amp; $A102, DataRegularSeason20242025!$D$3:$D$1315, Y$1)+SUMIFS(DataRegularSeason20242025!$AB$3:$AB$1315,DataRegularSeason20242025!$B$3:$B$1315, "&lt;=" &amp; $A102, DataRegularSeason20242025!$E$3:$E$1315, Y$1)</f>
        <v>16</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21</v>
      </c>
      <c r="AB102" s="2">
        <f>SUMIFS(DataRegularSeason20242025!$AA$3:$AA$1315,DataRegularSeason20242025!$B$3:$B$1315, "&lt;=" &amp; $A102, DataRegularSeason20242025!$D$3:$D$1315, AB$1)+SUMIFS(DataRegularSeason20242025!$AB$3:$AB$1315,DataRegularSeason20242025!$B$3:$B$1315, "&lt;=" &amp; $A102, DataRegularSeason20242025!$E$3:$E$1315, AB$1)</f>
        <v>24</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24</v>
      </c>
      <c r="AF102" s="2">
        <f>SUMIFS(DataRegularSeason20242025!$AA$3:$AA$1315,DataRegularSeason20242025!$B$3:$B$1315, "&lt;=" &amp; $A102, DataRegularSeason20242025!$D$3:$D$1315, AF$1)+SUMIFS(DataRegularSeason20242025!$AB$3:$AB$1315,DataRegularSeason20242025!$B$3:$B$1315, "&lt;=" &amp; $A102, DataRegularSeason20242025!$E$3:$E$1315, AF$1)</f>
        <v>32</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18</v>
      </c>
      <c r="C103" s="2">
        <f>SUMIFS(DataRegularSeason20242025!$AA$3:$AA$1315,DataRegularSeason20242025!$B$3:$B$1315, "&lt;=" &amp; $A103, DataRegularSeason20242025!$D$3:$D$1315, C$1)+SUMIFS(DataRegularSeason20242025!$AB$3:$AB$1315,DataRegularSeason20242025!$B$3:$B$1315, "&lt;=" &amp; $A103, DataRegularSeason20242025!$E$3:$E$1315, C$1)</f>
        <v>19</v>
      </c>
      <c r="D103" s="2">
        <f>SUMIFS(DataRegularSeason20242025!$AA$3:$AA$1315,DataRegularSeason20242025!$B$3:$B$1315, "&lt;=" &amp; $A103, DataRegularSeason20242025!$D$3:$D$1315, D$1)+SUMIFS(DataRegularSeason20242025!$AB$3:$AB$1315,DataRegularSeason20242025!$B$3:$B$1315, "&lt;=" &amp; $A103, DataRegularSeason20242025!$E$3:$E$1315, D$1)</f>
        <v>17</v>
      </c>
      <c r="E103" s="2">
        <f>SUMIFS(DataRegularSeason20242025!$AA$3:$AA$1315,DataRegularSeason20242025!$B$3:$B$1315, "&lt;=" &amp; $A103, DataRegularSeason20242025!$D$3:$D$1315, E$1)+SUMIFS(DataRegularSeason20242025!$AB$3:$AB$1315,DataRegularSeason20242025!$B$3:$B$1315, "&lt;=" &amp; $A103, DataRegularSeason20242025!$E$3:$E$1315, E$1)</f>
        <v>26</v>
      </c>
      <c r="F103" s="2">
        <f>SUMIFS(DataRegularSeason20242025!$AA$3:$AA$1315,DataRegularSeason20242025!$B$3:$B$1315, "&lt;=" &amp; $A103, DataRegularSeason20242025!$D$3:$D$1315, F$1)+SUMIFS(DataRegularSeason20242025!$AB$3:$AB$1315,DataRegularSeason20242025!$B$3:$B$1315, "&lt;=" &amp; $A103, DataRegularSeason20242025!$E$3:$E$1315, F$1)</f>
        <v>16</v>
      </c>
      <c r="G103" s="2">
        <f>SUMIFS(DataRegularSeason20242025!$AA$3:$AA$1315,DataRegularSeason20242025!$B$3:$B$1315, "&lt;=" &amp; $A103, DataRegularSeason20242025!$D$3:$D$1315, G$1)+SUMIFS(DataRegularSeason20242025!$AB$3:$AB$1315,DataRegularSeason20242025!$B$3:$B$1315, "&lt;=" &amp; $A103, DataRegularSeason20242025!$E$3:$E$1315, G$1)</f>
        <v>23</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20</v>
      </c>
      <c r="J103" s="2">
        <f>SUMIFS(DataRegularSeason20242025!$AA$3:$AA$1315,DataRegularSeason20242025!$B$3:$B$1315, "&lt;=" &amp; $A103, DataRegularSeason20242025!$D$3:$D$1315, J$1)+SUMIFS(DataRegularSeason20242025!$AB$3:$AB$1315,DataRegularSeason20242025!$B$3:$B$1315, "&lt;=" &amp; $A103, DataRegularSeason20242025!$E$3:$E$1315, J$1)</f>
        <v>22</v>
      </c>
      <c r="K103" s="2">
        <f>SUMIFS(DataRegularSeason20242025!$AA$3:$AA$1315,DataRegularSeason20242025!$B$3:$B$1315, "&lt;=" &amp; $A103, DataRegularSeason20242025!$D$3:$D$1315, K$1)+SUMIFS(DataRegularSeason20242025!$AB$3:$AB$1315,DataRegularSeason20242025!$B$3:$B$1315, "&lt;=" &amp; $A103, DataRegularSeason20242025!$E$3:$E$1315, K$1)</f>
        <v>16</v>
      </c>
      <c r="L103" s="2">
        <f>SUMIFS(DataRegularSeason20242025!$AA$3:$AA$1315,DataRegularSeason20242025!$B$3:$B$1315, "&lt;=" &amp; $A103, DataRegularSeason20242025!$D$3:$D$1315, L$1)+SUMIFS(DataRegularSeason20242025!$AB$3:$AB$1315,DataRegularSeason20242025!$B$3:$B$1315, "&lt;=" &amp; $A103, DataRegularSeason20242025!$E$3:$E$1315, L$1)</f>
        <v>22</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27</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19</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19</v>
      </c>
      <c r="Y103" s="2">
        <f>SUMIFS(DataRegularSeason20242025!$AA$3:$AA$1315,DataRegularSeason20242025!$B$3:$B$1315, "&lt;=" &amp; $A103, DataRegularSeason20242025!$D$3:$D$1315, Y$1)+SUMIFS(DataRegularSeason20242025!$AB$3:$AB$1315,DataRegularSeason20242025!$B$3:$B$1315, "&lt;=" &amp; $A103, DataRegularSeason20242025!$E$3:$E$1315, Y$1)</f>
        <v>16</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21</v>
      </c>
      <c r="AB103" s="2">
        <f>SUMIFS(DataRegularSeason20242025!$AA$3:$AA$1315,DataRegularSeason20242025!$B$3:$B$1315, "&lt;=" &amp; $A103, DataRegularSeason20242025!$D$3:$D$1315, AB$1)+SUMIFS(DataRegularSeason20242025!$AB$3:$AB$1315,DataRegularSeason20242025!$B$3:$B$1315, "&lt;=" &amp; $A103, DataRegularSeason20242025!$E$3:$E$1315, AB$1)</f>
        <v>24</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24</v>
      </c>
      <c r="AF103" s="2">
        <f>SUMIFS(DataRegularSeason20242025!$AA$3:$AA$1315,DataRegularSeason20242025!$B$3:$B$1315, "&lt;=" &amp; $A103, DataRegularSeason20242025!$D$3:$D$1315, AF$1)+SUMIFS(DataRegularSeason20242025!$AB$3:$AB$1315,DataRegularSeason20242025!$B$3:$B$1315, "&lt;=" &amp; $A103, DataRegularSeason20242025!$E$3:$E$1315, AF$1)</f>
        <v>32</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18</v>
      </c>
      <c r="C104" s="2">
        <f>SUMIFS(DataRegularSeason20242025!$AA$3:$AA$1315,DataRegularSeason20242025!$B$3:$B$1315, "&lt;=" &amp; $A104, DataRegularSeason20242025!$D$3:$D$1315, C$1)+SUMIFS(DataRegularSeason20242025!$AB$3:$AB$1315,DataRegularSeason20242025!$B$3:$B$1315, "&lt;=" &amp; $A104, DataRegularSeason20242025!$E$3:$E$1315, C$1)</f>
        <v>19</v>
      </c>
      <c r="D104" s="2">
        <f>SUMIFS(DataRegularSeason20242025!$AA$3:$AA$1315,DataRegularSeason20242025!$B$3:$B$1315, "&lt;=" &amp; $A104, DataRegularSeason20242025!$D$3:$D$1315, D$1)+SUMIFS(DataRegularSeason20242025!$AB$3:$AB$1315,DataRegularSeason20242025!$B$3:$B$1315, "&lt;=" &amp; $A104, DataRegularSeason20242025!$E$3:$E$1315, D$1)</f>
        <v>17</v>
      </c>
      <c r="E104" s="2">
        <f>SUMIFS(DataRegularSeason20242025!$AA$3:$AA$1315,DataRegularSeason20242025!$B$3:$B$1315, "&lt;=" &amp; $A104, DataRegularSeason20242025!$D$3:$D$1315, E$1)+SUMIFS(DataRegularSeason20242025!$AB$3:$AB$1315,DataRegularSeason20242025!$B$3:$B$1315, "&lt;=" &amp; $A104, DataRegularSeason20242025!$E$3:$E$1315, E$1)</f>
        <v>26</v>
      </c>
      <c r="F104" s="2">
        <f>SUMIFS(DataRegularSeason20242025!$AA$3:$AA$1315,DataRegularSeason20242025!$B$3:$B$1315, "&lt;=" &amp; $A104, DataRegularSeason20242025!$D$3:$D$1315, F$1)+SUMIFS(DataRegularSeason20242025!$AB$3:$AB$1315,DataRegularSeason20242025!$B$3:$B$1315, "&lt;=" &amp; $A104, DataRegularSeason20242025!$E$3:$E$1315, F$1)</f>
        <v>16</v>
      </c>
      <c r="G104" s="2">
        <f>SUMIFS(DataRegularSeason20242025!$AA$3:$AA$1315,DataRegularSeason20242025!$B$3:$B$1315, "&lt;=" &amp; $A104, DataRegularSeason20242025!$D$3:$D$1315, G$1)+SUMIFS(DataRegularSeason20242025!$AB$3:$AB$1315,DataRegularSeason20242025!$B$3:$B$1315, "&lt;=" &amp; $A104, DataRegularSeason20242025!$E$3:$E$1315, G$1)</f>
        <v>23</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20</v>
      </c>
      <c r="J104" s="2">
        <f>SUMIFS(DataRegularSeason20242025!$AA$3:$AA$1315,DataRegularSeason20242025!$B$3:$B$1315, "&lt;=" &amp; $A104, DataRegularSeason20242025!$D$3:$D$1315, J$1)+SUMIFS(DataRegularSeason20242025!$AB$3:$AB$1315,DataRegularSeason20242025!$B$3:$B$1315, "&lt;=" &amp; $A104, DataRegularSeason20242025!$E$3:$E$1315, J$1)</f>
        <v>22</v>
      </c>
      <c r="K104" s="2">
        <f>SUMIFS(DataRegularSeason20242025!$AA$3:$AA$1315,DataRegularSeason20242025!$B$3:$B$1315, "&lt;=" &amp; $A104, DataRegularSeason20242025!$D$3:$D$1315, K$1)+SUMIFS(DataRegularSeason20242025!$AB$3:$AB$1315,DataRegularSeason20242025!$B$3:$B$1315, "&lt;=" &amp; $A104, DataRegularSeason20242025!$E$3:$E$1315, K$1)</f>
        <v>16</v>
      </c>
      <c r="L104" s="2">
        <f>SUMIFS(DataRegularSeason20242025!$AA$3:$AA$1315,DataRegularSeason20242025!$B$3:$B$1315, "&lt;=" &amp; $A104, DataRegularSeason20242025!$D$3:$D$1315, L$1)+SUMIFS(DataRegularSeason20242025!$AB$3:$AB$1315,DataRegularSeason20242025!$B$3:$B$1315, "&lt;=" &amp; $A104, DataRegularSeason20242025!$E$3:$E$1315, L$1)</f>
        <v>22</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27</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19</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19</v>
      </c>
      <c r="Y104" s="2">
        <f>SUMIFS(DataRegularSeason20242025!$AA$3:$AA$1315,DataRegularSeason20242025!$B$3:$B$1315, "&lt;=" &amp; $A104, DataRegularSeason20242025!$D$3:$D$1315, Y$1)+SUMIFS(DataRegularSeason20242025!$AB$3:$AB$1315,DataRegularSeason20242025!$B$3:$B$1315, "&lt;=" &amp; $A104, DataRegularSeason20242025!$E$3:$E$1315, Y$1)</f>
        <v>16</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21</v>
      </c>
      <c r="AB104" s="2">
        <f>SUMIFS(DataRegularSeason20242025!$AA$3:$AA$1315,DataRegularSeason20242025!$B$3:$B$1315, "&lt;=" &amp; $A104, DataRegularSeason20242025!$D$3:$D$1315, AB$1)+SUMIFS(DataRegularSeason20242025!$AB$3:$AB$1315,DataRegularSeason20242025!$B$3:$B$1315, "&lt;=" &amp; $A104, DataRegularSeason20242025!$E$3:$E$1315, AB$1)</f>
        <v>24</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24</v>
      </c>
      <c r="AF104" s="2">
        <f>SUMIFS(DataRegularSeason20242025!$AA$3:$AA$1315,DataRegularSeason20242025!$B$3:$B$1315, "&lt;=" &amp; $A104, DataRegularSeason20242025!$D$3:$D$1315, AF$1)+SUMIFS(DataRegularSeason20242025!$AB$3:$AB$1315,DataRegularSeason20242025!$B$3:$B$1315, "&lt;=" &amp; $A104, DataRegularSeason20242025!$E$3:$E$1315, AF$1)</f>
        <v>32</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18</v>
      </c>
      <c r="C105" s="2">
        <f>SUMIFS(DataRegularSeason20242025!$AA$3:$AA$1315,DataRegularSeason20242025!$B$3:$B$1315, "&lt;=" &amp; $A105, DataRegularSeason20242025!$D$3:$D$1315, C$1)+SUMIFS(DataRegularSeason20242025!$AB$3:$AB$1315,DataRegularSeason20242025!$B$3:$B$1315, "&lt;=" &amp; $A105, DataRegularSeason20242025!$E$3:$E$1315, C$1)</f>
        <v>19</v>
      </c>
      <c r="D105" s="2">
        <f>SUMIFS(DataRegularSeason20242025!$AA$3:$AA$1315,DataRegularSeason20242025!$B$3:$B$1315, "&lt;=" &amp; $A105, DataRegularSeason20242025!$D$3:$D$1315, D$1)+SUMIFS(DataRegularSeason20242025!$AB$3:$AB$1315,DataRegularSeason20242025!$B$3:$B$1315, "&lt;=" &amp; $A105, DataRegularSeason20242025!$E$3:$E$1315, D$1)</f>
        <v>17</v>
      </c>
      <c r="E105" s="2">
        <f>SUMIFS(DataRegularSeason20242025!$AA$3:$AA$1315,DataRegularSeason20242025!$B$3:$B$1315, "&lt;=" &amp; $A105, DataRegularSeason20242025!$D$3:$D$1315, E$1)+SUMIFS(DataRegularSeason20242025!$AB$3:$AB$1315,DataRegularSeason20242025!$B$3:$B$1315, "&lt;=" &amp; $A105, DataRegularSeason20242025!$E$3:$E$1315, E$1)</f>
        <v>26</v>
      </c>
      <c r="F105" s="2">
        <f>SUMIFS(DataRegularSeason20242025!$AA$3:$AA$1315,DataRegularSeason20242025!$B$3:$B$1315, "&lt;=" &amp; $A105, DataRegularSeason20242025!$D$3:$D$1315, F$1)+SUMIFS(DataRegularSeason20242025!$AB$3:$AB$1315,DataRegularSeason20242025!$B$3:$B$1315, "&lt;=" &amp; $A105, DataRegularSeason20242025!$E$3:$E$1315, F$1)</f>
        <v>16</v>
      </c>
      <c r="G105" s="2">
        <f>SUMIFS(DataRegularSeason20242025!$AA$3:$AA$1315,DataRegularSeason20242025!$B$3:$B$1315, "&lt;=" &amp; $A105, DataRegularSeason20242025!$D$3:$D$1315, G$1)+SUMIFS(DataRegularSeason20242025!$AB$3:$AB$1315,DataRegularSeason20242025!$B$3:$B$1315, "&lt;=" &amp; $A105, DataRegularSeason20242025!$E$3:$E$1315, G$1)</f>
        <v>23</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20</v>
      </c>
      <c r="J105" s="2">
        <f>SUMIFS(DataRegularSeason20242025!$AA$3:$AA$1315,DataRegularSeason20242025!$B$3:$B$1315, "&lt;=" &amp; $A105, DataRegularSeason20242025!$D$3:$D$1315, J$1)+SUMIFS(DataRegularSeason20242025!$AB$3:$AB$1315,DataRegularSeason20242025!$B$3:$B$1315, "&lt;=" &amp; $A105, DataRegularSeason20242025!$E$3:$E$1315, J$1)</f>
        <v>22</v>
      </c>
      <c r="K105" s="2">
        <f>SUMIFS(DataRegularSeason20242025!$AA$3:$AA$1315,DataRegularSeason20242025!$B$3:$B$1315, "&lt;=" &amp; $A105, DataRegularSeason20242025!$D$3:$D$1315, K$1)+SUMIFS(DataRegularSeason20242025!$AB$3:$AB$1315,DataRegularSeason20242025!$B$3:$B$1315, "&lt;=" &amp; $A105, DataRegularSeason20242025!$E$3:$E$1315, K$1)</f>
        <v>16</v>
      </c>
      <c r="L105" s="2">
        <f>SUMIFS(DataRegularSeason20242025!$AA$3:$AA$1315,DataRegularSeason20242025!$B$3:$B$1315, "&lt;=" &amp; $A105, DataRegularSeason20242025!$D$3:$D$1315, L$1)+SUMIFS(DataRegularSeason20242025!$AB$3:$AB$1315,DataRegularSeason20242025!$B$3:$B$1315, "&lt;=" &amp; $A105, DataRegularSeason20242025!$E$3:$E$1315, L$1)</f>
        <v>22</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27</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19</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19</v>
      </c>
      <c r="Y105" s="2">
        <f>SUMIFS(DataRegularSeason20242025!$AA$3:$AA$1315,DataRegularSeason20242025!$B$3:$B$1315, "&lt;=" &amp; $A105, DataRegularSeason20242025!$D$3:$D$1315, Y$1)+SUMIFS(DataRegularSeason20242025!$AB$3:$AB$1315,DataRegularSeason20242025!$B$3:$B$1315, "&lt;=" &amp; $A105, DataRegularSeason20242025!$E$3:$E$1315, Y$1)</f>
        <v>16</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21</v>
      </c>
      <c r="AB105" s="2">
        <f>SUMIFS(DataRegularSeason20242025!$AA$3:$AA$1315,DataRegularSeason20242025!$B$3:$B$1315, "&lt;=" &amp; $A105, DataRegularSeason20242025!$D$3:$D$1315, AB$1)+SUMIFS(DataRegularSeason20242025!$AB$3:$AB$1315,DataRegularSeason20242025!$B$3:$B$1315, "&lt;=" &amp; $A105, DataRegularSeason20242025!$E$3:$E$1315, AB$1)</f>
        <v>24</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24</v>
      </c>
      <c r="AF105" s="2">
        <f>SUMIFS(DataRegularSeason20242025!$AA$3:$AA$1315,DataRegularSeason20242025!$B$3:$B$1315, "&lt;=" &amp; $A105, DataRegularSeason20242025!$D$3:$D$1315, AF$1)+SUMIFS(DataRegularSeason20242025!$AB$3:$AB$1315,DataRegularSeason20242025!$B$3:$B$1315, "&lt;=" &amp; $A105, DataRegularSeason20242025!$E$3:$E$1315, AF$1)</f>
        <v>32</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18</v>
      </c>
      <c r="C106" s="2">
        <f>SUMIFS(DataRegularSeason20242025!$AA$3:$AA$1315,DataRegularSeason20242025!$B$3:$B$1315, "&lt;=" &amp; $A106, DataRegularSeason20242025!$D$3:$D$1315, C$1)+SUMIFS(DataRegularSeason20242025!$AB$3:$AB$1315,DataRegularSeason20242025!$B$3:$B$1315, "&lt;=" &amp; $A106, DataRegularSeason20242025!$E$3:$E$1315, C$1)</f>
        <v>19</v>
      </c>
      <c r="D106" s="2">
        <f>SUMIFS(DataRegularSeason20242025!$AA$3:$AA$1315,DataRegularSeason20242025!$B$3:$B$1315, "&lt;=" &amp; $A106, DataRegularSeason20242025!$D$3:$D$1315, D$1)+SUMIFS(DataRegularSeason20242025!$AB$3:$AB$1315,DataRegularSeason20242025!$B$3:$B$1315, "&lt;=" &amp; $A106, DataRegularSeason20242025!$E$3:$E$1315, D$1)</f>
        <v>17</v>
      </c>
      <c r="E106" s="2">
        <f>SUMIFS(DataRegularSeason20242025!$AA$3:$AA$1315,DataRegularSeason20242025!$B$3:$B$1315, "&lt;=" &amp; $A106, DataRegularSeason20242025!$D$3:$D$1315, E$1)+SUMIFS(DataRegularSeason20242025!$AB$3:$AB$1315,DataRegularSeason20242025!$B$3:$B$1315, "&lt;=" &amp; $A106, DataRegularSeason20242025!$E$3:$E$1315, E$1)</f>
        <v>26</v>
      </c>
      <c r="F106" s="2">
        <f>SUMIFS(DataRegularSeason20242025!$AA$3:$AA$1315,DataRegularSeason20242025!$B$3:$B$1315, "&lt;=" &amp; $A106, DataRegularSeason20242025!$D$3:$D$1315, F$1)+SUMIFS(DataRegularSeason20242025!$AB$3:$AB$1315,DataRegularSeason20242025!$B$3:$B$1315, "&lt;=" &amp; $A106, DataRegularSeason20242025!$E$3:$E$1315, F$1)</f>
        <v>16</v>
      </c>
      <c r="G106" s="2">
        <f>SUMIFS(DataRegularSeason20242025!$AA$3:$AA$1315,DataRegularSeason20242025!$B$3:$B$1315, "&lt;=" &amp; $A106, DataRegularSeason20242025!$D$3:$D$1315, G$1)+SUMIFS(DataRegularSeason20242025!$AB$3:$AB$1315,DataRegularSeason20242025!$B$3:$B$1315, "&lt;=" &amp; $A106, DataRegularSeason20242025!$E$3:$E$1315, G$1)</f>
        <v>23</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20</v>
      </c>
      <c r="J106" s="2">
        <f>SUMIFS(DataRegularSeason20242025!$AA$3:$AA$1315,DataRegularSeason20242025!$B$3:$B$1315, "&lt;=" &amp; $A106, DataRegularSeason20242025!$D$3:$D$1315, J$1)+SUMIFS(DataRegularSeason20242025!$AB$3:$AB$1315,DataRegularSeason20242025!$B$3:$B$1315, "&lt;=" &amp; $A106, DataRegularSeason20242025!$E$3:$E$1315, J$1)</f>
        <v>22</v>
      </c>
      <c r="K106" s="2">
        <f>SUMIFS(DataRegularSeason20242025!$AA$3:$AA$1315,DataRegularSeason20242025!$B$3:$B$1315, "&lt;=" &amp; $A106, DataRegularSeason20242025!$D$3:$D$1315, K$1)+SUMIFS(DataRegularSeason20242025!$AB$3:$AB$1315,DataRegularSeason20242025!$B$3:$B$1315, "&lt;=" &amp; $A106, DataRegularSeason20242025!$E$3:$E$1315, K$1)</f>
        <v>16</v>
      </c>
      <c r="L106" s="2">
        <f>SUMIFS(DataRegularSeason20242025!$AA$3:$AA$1315,DataRegularSeason20242025!$B$3:$B$1315, "&lt;=" &amp; $A106, DataRegularSeason20242025!$D$3:$D$1315, L$1)+SUMIFS(DataRegularSeason20242025!$AB$3:$AB$1315,DataRegularSeason20242025!$B$3:$B$1315, "&lt;=" &amp; $A106, DataRegularSeason20242025!$E$3:$E$1315, L$1)</f>
        <v>22</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27</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19</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19</v>
      </c>
      <c r="Y106" s="2">
        <f>SUMIFS(DataRegularSeason20242025!$AA$3:$AA$1315,DataRegularSeason20242025!$B$3:$B$1315, "&lt;=" &amp; $A106, DataRegularSeason20242025!$D$3:$D$1315, Y$1)+SUMIFS(DataRegularSeason20242025!$AB$3:$AB$1315,DataRegularSeason20242025!$B$3:$B$1315, "&lt;=" &amp; $A106, DataRegularSeason20242025!$E$3:$E$1315, Y$1)</f>
        <v>16</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21</v>
      </c>
      <c r="AB106" s="2">
        <f>SUMIFS(DataRegularSeason20242025!$AA$3:$AA$1315,DataRegularSeason20242025!$B$3:$B$1315, "&lt;=" &amp; $A106, DataRegularSeason20242025!$D$3:$D$1315, AB$1)+SUMIFS(DataRegularSeason20242025!$AB$3:$AB$1315,DataRegularSeason20242025!$B$3:$B$1315, "&lt;=" &amp; $A106, DataRegularSeason20242025!$E$3:$E$1315, AB$1)</f>
        <v>24</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24</v>
      </c>
      <c r="AF106" s="2">
        <f>SUMIFS(DataRegularSeason20242025!$AA$3:$AA$1315,DataRegularSeason20242025!$B$3:$B$1315, "&lt;=" &amp; $A106, DataRegularSeason20242025!$D$3:$D$1315, AF$1)+SUMIFS(DataRegularSeason20242025!$AB$3:$AB$1315,DataRegularSeason20242025!$B$3:$B$1315, "&lt;=" &amp; $A106, DataRegularSeason20242025!$E$3:$E$1315, AF$1)</f>
        <v>32</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18</v>
      </c>
      <c r="C107" s="2">
        <f>SUMIFS(DataRegularSeason20242025!$AA$3:$AA$1315,DataRegularSeason20242025!$B$3:$B$1315, "&lt;=" &amp; $A107, DataRegularSeason20242025!$D$3:$D$1315, C$1)+SUMIFS(DataRegularSeason20242025!$AB$3:$AB$1315,DataRegularSeason20242025!$B$3:$B$1315, "&lt;=" &amp; $A107, DataRegularSeason20242025!$E$3:$E$1315, C$1)</f>
        <v>19</v>
      </c>
      <c r="D107" s="2">
        <f>SUMIFS(DataRegularSeason20242025!$AA$3:$AA$1315,DataRegularSeason20242025!$B$3:$B$1315, "&lt;=" &amp; $A107, DataRegularSeason20242025!$D$3:$D$1315, D$1)+SUMIFS(DataRegularSeason20242025!$AB$3:$AB$1315,DataRegularSeason20242025!$B$3:$B$1315, "&lt;=" &amp; $A107, DataRegularSeason20242025!$E$3:$E$1315, D$1)</f>
        <v>17</v>
      </c>
      <c r="E107" s="2">
        <f>SUMIFS(DataRegularSeason20242025!$AA$3:$AA$1315,DataRegularSeason20242025!$B$3:$B$1315, "&lt;=" &amp; $A107, DataRegularSeason20242025!$D$3:$D$1315, E$1)+SUMIFS(DataRegularSeason20242025!$AB$3:$AB$1315,DataRegularSeason20242025!$B$3:$B$1315, "&lt;=" &amp; $A107, DataRegularSeason20242025!$E$3:$E$1315, E$1)</f>
        <v>26</v>
      </c>
      <c r="F107" s="2">
        <f>SUMIFS(DataRegularSeason20242025!$AA$3:$AA$1315,DataRegularSeason20242025!$B$3:$B$1315, "&lt;=" &amp; $A107, DataRegularSeason20242025!$D$3:$D$1315, F$1)+SUMIFS(DataRegularSeason20242025!$AB$3:$AB$1315,DataRegularSeason20242025!$B$3:$B$1315, "&lt;=" &amp; $A107, DataRegularSeason20242025!$E$3:$E$1315, F$1)</f>
        <v>16</v>
      </c>
      <c r="G107" s="2">
        <f>SUMIFS(DataRegularSeason20242025!$AA$3:$AA$1315,DataRegularSeason20242025!$B$3:$B$1315, "&lt;=" &amp; $A107, DataRegularSeason20242025!$D$3:$D$1315, G$1)+SUMIFS(DataRegularSeason20242025!$AB$3:$AB$1315,DataRegularSeason20242025!$B$3:$B$1315, "&lt;=" &amp; $A107, DataRegularSeason20242025!$E$3:$E$1315, G$1)</f>
        <v>23</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20</v>
      </c>
      <c r="J107" s="2">
        <f>SUMIFS(DataRegularSeason20242025!$AA$3:$AA$1315,DataRegularSeason20242025!$B$3:$B$1315, "&lt;=" &amp; $A107, DataRegularSeason20242025!$D$3:$D$1315, J$1)+SUMIFS(DataRegularSeason20242025!$AB$3:$AB$1315,DataRegularSeason20242025!$B$3:$B$1315, "&lt;=" &amp; $A107, DataRegularSeason20242025!$E$3:$E$1315, J$1)</f>
        <v>22</v>
      </c>
      <c r="K107" s="2">
        <f>SUMIFS(DataRegularSeason20242025!$AA$3:$AA$1315,DataRegularSeason20242025!$B$3:$B$1315, "&lt;=" &amp; $A107, DataRegularSeason20242025!$D$3:$D$1315, K$1)+SUMIFS(DataRegularSeason20242025!$AB$3:$AB$1315,DataRegularSeason20242025!$B$3:$B$1315, "&lt;=" &amp; $A107, DataRegularSeason20242025!$E$3:$E$1315, K$1)</f>
        <v>16</v>
      </c>
      <c r="L107" s="2">
        <f>SUMIFS(DataRegularSeason20242025!$AA$3:$AA$1315,DataRegularSeason20242025!$B$3:$B$1315, "&lt;=" &amp; $A107, DataRegularSeason20242025!$D$3:$D$1315, L$1)+SUMIFS(DataRegularSeason20242025!$AB$3:$AB$1315,DataRegularSeason20242025!$B$3:$B$1315, "&lt;=" &amp; $A107, DataRegularSeason20242025!$E$3:$E$1315, L$1)</f>
        <v>22</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27</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19</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19</v>
      </c>
      <c r="Y107" s="2">
        <f>SUMIFS(DataRegularSeason20242025!$AA$3:$AA$1315,DataRegularSeason20242025!$B$3:$B$1315, "&lt;=" &amp; $A107, DataRegularSeason20242025!$D$3:$D$1315, Y$1)+SUMIFS(DataRegularSeason20242025!$AB$3:$AB$1315,DataRegularSeason20242025!$B$3:$B$1315, "&lt;=" &amp; $A107, DataRegularSeason20242025!$E$3:$E$1315, Y$1)</f>
        <v>16</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21</v>
      </c>
      <c r="AB107" s="2">
        <f>SUMIFS(DataRegularSeason20242025!$AA$3:$AA$1315,DataRegularSeason20242025!$B$3:$B$1315, "&lt;=" &amp; $A107, DataRegularSeason20242025!$D$3:$D$1315, AB$1)+SUMIFS(DataRegularSeason20242025!$AB$3:$AB$1315,DataRegularSeason20242025!$B$3:$B$1315, "&lt;=" &amp; $A107, DataRegularSeason20242025!$E$3:$E$1315, AB$1)</f>
        <v>24</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24</v>
      </c>
      <c r="AF107" s="2">
        <f>SUMIFS(DataRegularSeason20242025!$AA$3:$AA$1315,DataRegularSeason20242025!$B$3:$B$1315, "&lt;=" &amp; $A107, DataRegularSeason20242025!$D$3:$D$1315, AF$1)+SUMIFS(DataRegularSeason20242025!$AB$3:$AB$1315,DataRegularSeason20242025!$B$3:$B$1315, "&lt;=" &amp; $A107, DataRegularSeason20242025!$E$3:$E$1315, AF$1)</f>
        <v>32</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18</v>
      </c>
      <c r="C108" s="2">
        <f>SUMIFS(DataRegularSeason20242025!$AA$3:$AA$1315,DataRegularSeason20242025!$B$3:$B$1315, "&lt;=" &amp; $A108, DataRegularSeason20242025!$D$3:$D$1315, C$1)+SUMIFS(DataRegularSeason20242025!$AB$3:$AB$1315,DataRegularSeason20242025!$B$3:$B$1315, "&lt;=" &amp; $A108, DataRegularSeason20242025!$E$3:$E$1315, C$1)</f>
        <v>19</v>
      </c>
      <c r="D108" s="2">
        <f>SUMIFS(DataRegularSeason20242025!$AA$3:$AA$1315,DataRegularSeason20242025!$B$3:$B$1315, "&lt;=" &amp; $A108, DataRegularSeason20242025!$D$3:$D$1315, D$1)+SUMIFS(DataRegularSeason20242025!$AB$3:$AB$1315,DataRegularSeason20242025!$B$3:$B$1315, "&lt;=" &amp; $A108, DataRegularSeason20242025!$E$3:$E$1315, D$1)</f>
        <v>17</v>
      </c>
      <c r="E108" s="2">
        <f>SUMIFS(DataRegularSeason20242025!$AA$3:$AA$1315,DataRegularSeason20242025!$B$3:$B$1315, "&lt;=" &amp; $A108, DataRegularSeason20242025!$D$3:$D$1315, E$1)+SUMIFS(DataRegularSeason20242025!$AB$3:$AB$1315,DataRegularSeason20242025!$B$3:$B$1315, "&lt;=" &amp; $A108, DataRegularSeason20242025!$E$3:$E$1315, E$1)</f>
        <v>26</v>
      </c>
      <c r="F108" s="2">
        <f>SUMIFS(DataRegularSeason20242025!$AA$3:$AA$1315,DataRegularSeason20242025!$B$3:$B$1315, "&lt;=" &amp; $A108, DataRegularSeason20242025!$D$3:$D$1315, F$1)+SUMIFS(DataRegularSeason20242025!$AB$3:$AB$1315,DataRegularSeason20242025!$B$3:$B$1315, "&lt;=" &amp; $A108, DataRegularSeason20242025!$E$3:$E$1315, F$1)</f>
        <v>16</v>
      </c>
      <c r="G108" s="2">
        <f>SUMIFS(DataRegularSeason20242025!$AA$3:$AA$1315,DataRegularSeason20242025!$B$3:$B$1315, "&lt;=" &amp; $A108, DataRegularSeason20242025!$D$3:$D$1315, G$1)+SUMIFS(DataRegularSeason20242025!$AB$3:$AB$1315,DataRegularSeason20242025!$B$3:$B$1315, "&lt;=" &amp; $A108, DataRegularSeason20242025!$E$3:$E$1315, G$1)</f>
        <v>23</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20</v>
      </c>
      <c r="J108" s="2">
        <f>SUMIFS(DataRegularSeason20242025!$AA$3:$AA$1315,DataRegularSeason20242025!$B$3:$B$1315, "&lt;=" &amp; $A108, DataRegularSeason20242025!$D$3:$D$1315, J$1)+SUMIFS(DataRegularSeason20242025!$AB$3:$AB$1315,DataRegularSeason20242025!$B$3:$B$1315, "&lt;=" &amp; $A108, DataRegularSeason20242025!$E$3:$E$1315, J$1)</f>
        <v>22</v>
      </c>
      <c r="K108" s="2">
        <f>SUMIFS(DataRegularSeason20242025!$AA$3:$AA$1315,DataRegularSeason20242025!$B$3:$B$1315, "&lt;=" &amp; $A108, DataRegularSeason20242025!$D$3:$D$1315, K$1)+SUMIFS(DataRegularSeason20242025!$AB$3:$AB$1315,DataRegularSeason20242025!$B$3:$B$1315, "&lt;=" &amp; $A108, DataRegularSeason20242025!$E$3:$E$1315, K$1)</f>
        <v>16</v>
      </c>
      <c r="L108" s="2">
        <f>SUMIFS(DataRegularSeason20242025!$AA$3:$AA$1315,DataRegularSeason20242025!$B$3:$B$1315, "&lt;=" &amp; $A108, DataRegularSeason20242025!$D$3:$D$1315, L$1)+SUMIFS(DataRegularSeason20242025!$AB$3:$AB$1315,DataRegularSeason20242025!$B$3:$B$1315, "&lt;=" &amp; $A108, DataRegularSeason20242025!$E$3:$E$1315, L$1)</f>
        <v>22</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27</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19</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19</v>
      </c>
      <c r="Y108" s="2">
        <f>SUMIFS(DataRegularSeason20242025!$AA$3:$AA$1315,DataRegularSeason20242025!$B$3:$B$1315, "&lt;=" &amp; $A108, DataRegularSeason20242025!$D$3:$D$1315, Y$1)+SUMIFS(DataRegularSeason20242025!$AB$3:$AB$1315,DataRegularSeason20242025!$B$3:$B$1315, "&lt;=" &amp; $A108, DataRegularSeason20242025!$E$3:$E$1315, Y$1)</f>
        <v>16</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21</v>
      </c>
      <c r="AB108" s="2">
        <f>SUMIFS(DataRegularSeason20242025!$AA$3:$AA$1315,DataRegularSeason20242025!$B$3:$B$1315, "&lt;=" &amp; $A108, DataRegularSeason20242025!$D$3:$D$1315, AB$1)+SUMIFS(DataRegularSeason20242025!$AB$3:$AB$1315,DataRegularSeason20242025!$B$3:$B$1315, "&lt;=" &amp; $A108, DataRegularSeason20242025!$E$3:$E$1315, AB$1)</f>
        <v>24</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24</v>
      </c>
      <c r="AF108" s="2">
        <f>SUMIFS(DataRegularSeason20242025!$AA$3:$AA$1315,DataRegularSeason20242025!$B$3:$B$1315, "&lt;=" &amp; $A108, DataRegularSeason20242025!$D$3:$D$1315, AF$1)+SUMIFS(DataRegularSeason20242025!$AB$3:$AB$1315,DataRegularSeason20242025!$B$3:$B$1315, "&lt;=" &amp; $A108, DataRegularSeason20242025!$E$3:$E$1315, AF$1)</f>
        <v>32</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18</v>
      </c>
      <c r="C109" s="2">
        <f>SUMIFS(DataRegularSeason20242025!$AA$3:$AA$1315,DataRegularSeason20242025!$B$3:$B$1315, "&lt;=" &amp; $A109, DataRegularSeason20242025!$D$3:$D$1315, C$1)+SUMIFS(DataRegularSeason20242025!$AB$3:$AB$1315,DataRegularSeason20242025!$B$3:$B$1315, "&lt;=" &amp; $A109, DataRegularSeason20242025!$E$3:$E$1315, C$1)</f>
        <v>19</v>
      </c>
      <c r="D109" s="2">
        <f>SUMIFS(DataRegularSeason20242025!$AA$3:$AA$1315,DataRegularSeason20242025!$B$3:$B$1315, "&lt;=" &amp; $A109, DataRegularSeason20242025!$D$3:$D$1315, D$1)+SUMIFS(DataRegularSeason20242025!$AB$3:$AB$1315,DataRegularSeason20242025!$B$3:$B$1315, "&lt;=" &amp; $A109, DataRegularSeason20242025!$E$3:$E$1315, D$1)</f>
        <v>17</v>
      </c>
      <c r="E109" s="2">
        <f>SUMIFS(DataRegularSeason20242025!$AA$3:$AA$1315,DataRegularSeason20242025!$B$3:$B$1315, "&lt;=" &amp; $A109, DataRegularSeason20242025!$D$3:$D$1315, E$1)+SUMIFS(DataRegularSeason20242025!$AB$3:$AB$1315,DataRegularSeason20242025!$B$3:$B$1315, "&lt;=" &amp; $A109, DataRegularSeason20242025!$E$3:$E$1315, E$1)</f>
        <v>26</v>
      </c>
      <c r="F109" s="2">
        <f>SUMIFS(DataRegularSeason20242025!$AA$3:$AA$1315,DataRegularSeason20242025!$B$3:$B$1315, "&lt;=" &amp; $A109, DataRegularSeason20242025!$D$3:$D$1315, F$1)+SUMIFS(DataRegularSeason20242025!$AB$3:$AB$1315,DataRegularSeason20242025!$B$3:$B$1315, "&lt;=" &amp; $A109, DataRegularSeason20242025!$E$3:$E$1315, F$1)</f>
        <v>16</v>
      </c>
      <c r="G109" s="2">
        <f>SUMIFS(DataRegularSeason20242025!$AA$3:$AA$1315,DataRegularSeason20242025!$B$3:$B$1315, "&lt;=" &amp; $A109, DataRegularSeason20242025!$D$3:$D$1315, G$1)+SUMIFS(DataRegularSeason20242025!$AB$3:$AB$1315,DataRegularSeason20242025!$B$3:$B$1315, "&lt;=" &amp; $A109, DataRegularSeason20242025!$E$3:$E$1315, G$1)</f>
        <v>23</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20</v>
      </c>
      <c r="J109" s="2">
        <f>SUMIFS(DataRegularSeason20242025!$AA$3:$AA$1315,DataRegularSeason20242025!$B$3:$B$1315, "&lt;=" &amp; $A109, DataRegularSeason20242025!$D$3:$D$1315, J$1)+SUMIFS(DataRegularSeason20242025!$AB$3:$AB$1315,DataRegularSeason20242025!$B$3:$B$1315, "&lt;=" &amp; $A109, DataRegularSeason20242025!$E$3:$E$1315, J$1)</f>
        <v>22</v>
      </c>
      <c r="K109" s="2">
        <f>SUMIFS(DataRegularSeason20242025!$AA$3:$AA$1315,DataRegularSeason20242025!$B$3:$B$1315, "&lt;=" &amp; $A109, DataRegularSeason20242025!$D$3:$D$1315, K$1)+SUMIFS(DataRegularSeason20242025!$AB$3:$AB$1315,DataRegularSeason20242025!$B$3:$B$1315, "&lt;=" &amp; $A109, DataRegularSeason20242025!$E$3:$E$1315, K$1)</f>
        <v>16</v>
      </c>
      <c r="L109" s="2">
        <f>SUMIFS(DataRegularSeason20242025!$AA$3:$AA$1315,DataRegularSeason20242025!$B$3:$B$1315, "&lt;=" &amp; $A109, DataRegularSeason20242025!$D$3:$D$1315, L$1)+SUMIFS(DataRegularSeason20242025!$AB$3:$AB$1315,DataRegularSeason20242025!$B$3:$B$1315, "&lt;=" &amp; $A109, DataRegularSeason20242025!$E$3:$E$1315, L$1)</f>
        <v>22</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27</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19</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19</v>
      </c>
      <c r="Y109" s="2">
        <f>SUMIFS(DataRegularSeason20242025!$AA$3:$AA$1315,DataRegularSeason20242025!$B$3:$B$1315, "&lt;=" &amp; $A109, DataRegularSeason20242025!$D$3:$D$1315, Y$1)+SUMIFS(DataRegularSeason20242025!$AB$3:$AB$1315,DataRegularSeason20242025!$B$3:$B$1315, "&lt;=" &amp; $A109, DataRegularSeason20242025!$E$3:$E$1315, Y$1)</f>
        <v>16</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21</v>
      </c>
      <c r="AB109" s="2">
        <f>SUMIFS(DataRegularSeason20242025!$AA$3:$AA$1315,DataRegularSeason20242025!$B$3:$B$1315, "&lt;=" &amp; $A109, DataRegularSeason20242025!$D$3:$D$1315, AB$1)+SUMIFS(DataRegularSeason20242025!$AB$3:$AB$1315,DataRegularSeason20242025!$B$3:$B$1315, "&lt;=" &amp; $A109, DataRegularSeason20242025!$E$3:$E$1315, AB$1)</f>
        <v>24</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24</v>
      </c>
      <c r="AF109" s="2">
        <f>SUMIFS(DataRegularSeason20242025!$AA$3:$AA$1315,DataRegularSeason20242025!$B$3:$B$1315, "&lt;=" &amp; $A109, DataRegularSeason20242025!$D$3:$D$1315, AF$1)+SUMIFS(DataRegularSeason20242025!$AB$3:$AB$1315,DataRegularSeason20242025!$B$3:$B$1315, "&lt;=" &amp; $A109, DataRegularSeason20242025!$E$3:$E$1315, AF$1)</f>
        <v>32</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18</v>
      </c>
      <c r="C110" s="2">
        <f>SUMIFS(DataRegularSeason20242025!$AA$3:$AA$1315,DataRegularSeason20242025!$B$3:$B$1315, "&lt;=" &amp; $A110, DataRegularSeason20242025!$D$3:$D$1315, C$1)+SUMIFS(DataRegularSeason20242025!$AB$3:$AB$1315,DataRegularSeason20242025!$B$3:$B$1315, "&lt;=" &amp; $A110, DataRegularSeason20242025!$E$3:$E$1315, C$1)</f>
        <v>19</v>
      </c>
      <c r="D110" s="2">
        <f>SUMIFS(DataRegularSeason20242025!$AA$3:$AA$1315,DataRegularSeason20242025!$B$3:$B$1315, "&lt;=" &amp; $A110, DataRegularSeason20242025!$D$3:$D$1315, D$1)+SUMIFS(DataRegularSeason20242025!$AB$3:$AB$1315,DataRegularSeason20242025!$B$3:$B$1315, "&lt;=" &amp; $A110, DataRegularSeason20242025!$E$3:$E$1315, D$1)</f>
        <v>17</v>
      </c>
      <c r="E110" s="2">
        <f>SUMIFS(DataRegularSeason20242025!$AA$3:$AA$1315,DataRegularSeason20242025!$B$3:$B$1315, "&lt;=" &amp; $A110, DataRegularSeason20242025!$D$3:$D$1315, E$1)+SUMIFS(DataRegularSeason20242025!$AB$3:$AB$1315,DataRegularSeason20242025!$B$3:$B$1315, "&lt;=" &amp; $A110, DataRegularSeason20242025!$E$3:$E$1315, E$1)</f>
        <v>26</v>
      </c>
      <c r="F110" s="2">
        <f>SUMIFS(DataRegularSeason20242025!$AA$3:$AA$1315,DataRegularSeason20242025!$B$3:$B$1315, "&lt;=" &amp; $A110, DataRegularSeason20242025!$D$3:$D$1315, F$1)+SUMIFS(DataRegularSeason20242025!$AB$3:$AB$1315,DataRegularSeason20242025!$B$3:$B$1315, "&lt;=" &amp; $A110, DataRegularSeason20242025!$E$3:$E$1315, F$1)</f>
        <v>16</v>
      </c>
      <c r="G110" s="2">
        <f>SUMIFS(DataRegularSeason20242025!$AA$3:$AA$1315,DataRegularSeason20242025!$B$3:$B$1315, "&lt;=" &amp; $A110, DataRegularSeason20242025!$D$3:$D$1315, G$1)+SUMIFS(DataRegularSeason20242025!$AB$3:$AB$1315,DataRegularSeason20242025!$B$3:$B$1315, "&lt;=" &amp; $A110, DataRegularSeason20242025!$E$3:$E$1315, G$1)</f>
        <v>23</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20</v>
      </c>
      <c r="J110" s="2">
        <f>SUMIFS(DataRegularSeason20242025!$AA$3:$AA$1315,DataRegularSeason20242025!$B$3:$B$1315, "&lt;=" &amp; $A110, DataRegularSeason20242025!$D$3:$D$1315, J$1)+SUMIFS(DataRegularSeason20242025!$AB$3:$AB$1315,DataRegularSeason20242025!$B$3:$B$1315, "&lt;=" &amp; $A110, DataRegularSeason20242025!$E$3:$E$1315, J$1)</f>
        <v>22</v>
      </c>
      <c r="K110" s="2">
        <f>SUMIFS(DataRegularSeason20242025!$AA$3:$AA$1315,DataRegularSeason20242025!$B$3:$B$1315, "&lt;=" &amp; $A110, DataRegularSeason20242025!$D$3:$D$1315, K$1)+SUMIFS(DataRegularSeason20242025!$AB$3:$AB$1315,DataRegularSeason20242025!$B$3:$B$1315, "&lt;=" &amp; $A110, DataRegularSeason20242025!$E$3:$E$1315, K$1)</f>
        <v>16</v>
      </c>
      <c r="L110" s="2">
        <f>SUMIFS(DataRegularSeason20242025!$AA$3:$AA$1315,DataRegularSeason20242025!$B$3:$B$1315, "&lt;=" &amp; $A110, DataRegularSeason20242025!$D$3:$D$1315, L$1)+SUMIFS(DataRegularSeason20242025!$AB$3:$AB$1315,DataRegularSeason20242025!$B$3:$B$1315, "&lt;=" &amp; $A110, DataRegularSeason20242025!$E$3:$E$1315, L$1)</f>
        <v>22</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27</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19</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19</v>
      </c>
      <c r="Y110" s="2">
        <f>SUMIFS(DataRegularSeason20242025!$AA$3:$AA$1315,DataRegularSeason20242025!$B$3:$B$1315, "&lt;=" &amp; $A110, DataRegularSeason20242025!$D$3:$D$1315, Y$1)+SUMIFS(DataRegularSeason20242025!$AB$3:$AB$1315,DataRegularSeason20242025!$B$3:$B$1315, "&lt;=" &amp; $A110, DataRegularSeason20242025!$E$3:$E$1315, Y$1)</f>
        <v>16</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21</v>
      </c>
      <c r="AB110" s="2">
        <f>SUMIFS(DataRegularSeason20242025!$AA$3:$AA$1315,DataRegularSeason20242025!$B$3:$B$1315, "&lt;=" &amp; $A110, DataRegularSeason20242025!$D$3:$D$1315, AB$1)+SUMIFS(DataRegularSeason20242025!$AB$3:$AB$1315,DataRegularSeason20242025!$B$3:$B$1315, "&lt;=" &amp; $A110, DataRegularSeason20242025!$E$3:$E$1315, AB$1)</f>
        <v>24</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24</v>
      </c>
      <c r="AF110" s="2">
        <f>SUMIFS(DataRegularSeason20242025!$AA$3:$AA$1315,DataRegularSeason20242025!$B$3:$B$1315, "&lt;=" &amp; $A110, DataRegularSeason20242025!$D$3:$D$1315, AF$1)+SUMIFS(DataRegularSeason20242025!$AB$3:$AB$1315,DataRegularSeason20242025!$B$3:$B$1315, "&lt;=" &amp; $A110, DataRegularSeason20242025!$E$3:$E$1315, AF$1)</f>
        <v>32</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18</v>
      </c>
      <c r="C111" s="2">
        <f>SUMIFS(DataRegularSeason20242025!$AA$3:$AA$1315,DataRegularSeason20242025!$B$3:$B$1315, "&lt;=" &amp; $A111, DataRegularSeason20242025!$D$3:$D$1315, C$1)+SUMIFS(DataRegularSeason20242025!$AB$3:$AB$1315,DataRegularSeason20242025!$B$3:$B$1315, "&lt;=" &amp; $A111, DataRegularSeason20242025!$E$3:$E$1315, C$1)</f>
        <v>19</v>
      </c>
      <c r="D111" s="2">
        <f>SUMIFS(DataRegularSeason20242025!$AA$3:$AA$1315,DataRegularSeason20242025!$B$3:$B$1315, "&lt;=" &amp; $A111, DataRegularSeason20242025!$D$3:$D$1315, D$1)+SUMIFS(DataRegularSeason20242025!$AB$3:$AB$1315,DataRegularSeason20242025!$B$3:$B$1315, "&lt;=" &amp; $A111, DataRegularSeason20242025!$E$3:$E$1315, D$1)</f>
        <v>17</v>
      </c>
      <c r="E111" s="2">
        <f>SUMIFS(DataRegularSeason20242025!$AA$3:$AA$1315,DataRegularSeason20242025!$B$3:$B$1315, "&lt;=" &amp; $A111, DataRegularSeason20242025!$D$3:$D$1315, E$1)+SUMIFS(DataRegularSeason20242025!$AB$3:$AB$1315,DataRegularSeason20242025!$B$3:$B$1315, "&lt;=" &amp; $A111, DataRegularSeason20242025!$E$3:$E$1315, E$1)</f>
        <v>26</v>
      </c>
      <c r="F111" s="2">
        <f>SUMIFS(DataRegularSeason20242025!$AA$3:$AA$1315,DataRegularSeason20242025!$B$3:$B$1315, "&lt;=" &amp; $A111, DataRegularSeason20242025!$D$3:$D$1315, F$1)+SUMIFS(DataRegularSeason20242025!$AB$3:$AB$1315,DataRegularSeason20242025!$B$3:$B$1315, "&lt;=" &amp; $A111, DataRegularSeason20242025!$E$3:$E$1315, F$1)</f>
        <v>16</v>
      </c>
      <c r="G111" s="2">
        <f>SUMIFS(DataRegularSeason20242025!$AA$3:$AA$1315,DataRegularSeason20242025!$B$3:$B$1315, "&lt;=" &amp; $A111, DataRegularSeason20242025!$D$3:$D$1315, G$1)+SUMIFS(DataRegularSeason20242025!$AB$3:$AB$1315,DataRegularSeason20242025!$B$3:$B$1315, "&lt;=" &amp; $A111, DataRegularSeason20242025!$E$3:$E$1315, G$1)</f>
        <v>23</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20</v>
      </c>
      <c r="J111" s="2">
        <f>SUMIFS(DataRegularSeason20242025!$AA$3:$AA$1315,DataRegularSeason20242025!$B$3:$B$1315, "&lt;=" &amp; $A111, DataRegularSeason20242025!$D$3:$D$1315, J$1)+SUMIFS(DataRegularSeason20242025!$AB$3:$AB$1315,DataRegularSeason20242025!$B$3:$B$1315, "&lt;=" &amp; $A111, DataRegularSeason20242025!$E$3:$E$1315, J$1)</f>
        <v>22</v>
      </c>
      <c r="K111" s="2">
        <f>SUMIFS(DataRegularSeason20242025!$AA$3:$AA$1315,DataRegularSeason20242025!$B$3:$B$1315, "&lt;=" &amp; $A111, DataRegularSeason20242025!$D$3:$D$1315, K$1)+SUMIFS(DataRegularSeason20242025!$AB$3:$AB$1315,DataRegularSeason20242025!$B$3:$B$1315, "&lt;=" &amp; $A111, DataRegularSeason20242025!$E$3:$E$1315, K$1)</f>
        <v>16</v>
      </c>
      <c r="L111" s="2">
        <f>SUMIFS(DataRegularSeason20242025!$AA$3:$AA$1315,DataRegularSeason20242025!$B$3:$B$1315, "&lt;=" &amp; $A111, DataRegularSeason20242025!$D$3:$D$1315, L$1)+SUMIFS(DataRegularSeason20242025!$AB$3:$AB$1315,DataRegularSeason20242025!$B$3:$B$1315, "&lt;=" &amp; $A111, DataRegularSeason20242025!$E$3:$E$1315, L$1)</f>
        <v>22</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27</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19</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19</v>
      </c>
      <c r="Y111" s="2">
        <f>SUMIFS(DataRegularSeason20242025!$AA$3:$AA$1315,DataRegularSeason20242025!$B$3:$B$1315, "&lt;=" &amp; $A111, DataRegularSeason20242025!$D$3:$D$1315, Y$1)+SUMIFS(DataRegularSeason20242025!$AB$3:$AB$1315,DataRegularSeason20242025!$B$3:$B$1315, "&lt;=" &amp; $A111, DataRegularSeason20242025!$E$3:$E$1315, Y$1)</f>
        <v>16</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21</v>
      </c>
      <c r="AB111" s="2">
        <f>SUMIFS(DataRegularSeason20242025!$AA$3:$AA$1315,DataRegularSeason20242025!$B$3:$B$1315, "&lt;=" &amp; $A111, DataRegularSeason20242025!$D$3:$D$1315, AB$1)+SUMIFS(DataRegularSeason20242025!$AB$3:$AB$1315,DataRegularSeason20242025!$B$3:$B$1315, "&lt;=" &amp; $A111, DataRegularSeason20242025!$E$3:$E$1315, AB$1)</f>
        <v>24</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24</v>
      </c>
      <c r="AF111" s="2">
        <f>SUMIFS(DataRegularSeason20242025!$AA$3:$AA$1315,DataRegularSeason20242025!$B$3:$B$1315, "&lt;=" &amp; $A111, DataRegularSeason20242025!$D$3:$D$1315, AF$1)+SUMIFS(DataRegularSeason20242025!$AB$3:$AB$1315,DataRegularSeason20242025!$B$3:$B$1315, "&lt;=" &amp; $A111, DataRegularSeason20242025!$E$3:$E$1315, AF$1)</f>
        <v>32</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18</v>
      </c>
      <c r="C112" s="2">
        <f>SUMIFS(DataRegularSeason20242025!$AA$3:$AA$1315,DataRegularSeason20242025!$B$3:$B$1315, "&lt;=" &amp; $A112, DataRegularSeason20242025!$D$3:$D$1315, C$1)+SUMIFS(DataRegularSeason20242025!$AB$3:$AB$1315,DataRegularSeason20242025!$B$3:$B$1315, "&lt;=" &amp; $A112, DataRegularSeason20242025!$E$3:$E$1315, C$1)</f>
        <v>19</v>
      </c>
      <c r="D112" s="2">
        <f>SUMIFS(DataRegularSeason20242025!$AA$3:$AA$1315,DataRegularSeason20242025!$B$3:$B$1315, "&lt;=" &amp; $A112, DataRegularSeason20242025!$D$3:$D$1315, D$1)+SUMIFS(DataRegularSeason20242025!$AB$3:$AB$1315,DataRegularSeason20242025!$B$3:$B$1315, "&lt;=" &amp; $A112, DataRegularSeason20242025!$E$3:$E$1315, D$1)</f>
        <v>17</v>
      </c>
      <c r="E112" s="2">
        <f>SUMIFS(DataRegularSeason20242025!$AA$3:$AA$1315,DataRegularSeason20242025!$B$3:$B$1315, "&lt;=" &amp; $A112, DataRegularSeason20242025!$D$3:$D$1315, E$1)+SUMIFS(DataRegularSeason20242025!$AB$3:$AB$1315,DataRegularSeason20242025!$B$3:$B$1315, "&lt;=" &amp; $A112, DataRegularSeason20242025!$E$3:$E$1315, E$1)</f>
        <v>26</v>
      </c>
      <c r="F112" s="2">
        <f>SUMIFS(DataRegularSeason20242025!$AA$3:$AA$1315,DataRegularSeason20242025!$B$3:$B$1315, "&lt;=" &amp; $A112, DataRegularSeason20242025!$D$3:$D$1315, F$1)+SUMIFS(DataRegularSeason20242025!$AB$3:$AB$1315,DataRegularSeason20242025!$B$3:$B$1315, "&lt;=" &amp; $A112, DataRegularSeason20242025!$E$3:$E$1315, F$1)</f>
        <v>16</v>
      </c>
      <c r="G112" s="2">
        <f>SUMIFS(DataRegularSeason20242025!$AA$3:$AA$1315,DataRegularSeason20242025!$B$3:$B$1315, "&lt;=" &amp; $A112, DataRegularSeason20242025!$D$3:$D$1315, G$1)+SUMIFS(DataRegularSeason20242025!$AB$3:$AB$1315,DataRegularSeason20242025!$B$3:$B$1315, "&lt;=" &amp; $A112, DataRegularSeason20242025!$E$3:$E$1315, G$1)</f>
        <v>23</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20</v>
      </c>
      <c r="J112" s="2">
        <f>SUMIFS(DataRegularSeason20242025!$AA$3:$AA$1315,DataRegularSeason20242025!$B$3:$B$1315, "&lt;=" &amp; $A112, DataRegularSeason20242025!$D$3:$D$1315, J$1)+SUMIFS(DataRegularSeason20242025!$AB$3:$AB$1315,DataRegularSeason20242025!$B$3:$B$1315, "&lt;=" &amp; $A112, DataRegularSeason20242025!$E$3:$E$1315, J$1)</f>
        <v>22</v>
      </c>
      <c r="K112" s="2">
        <f>SUMIFS(DataRegularSeason20242025!$AA$3:$AA$1315,DataRegularSeason20242025!$B$3:$B$1315, "&lt;=" &amp; $A112, DataRegularSeason20242025!$D$3:$D$1315, K$1)+SUMIFS(DataRegularSeason20242025!$AB$3:$AB$1315,DataRegularSeason20242025!$B$3:$B$1315, "&lt;=" &amp; $A112, DataRegularSeason20242025!$E$3:$E$1315, K$1)</f>
        <v>16</v>
      </c>
      <c r="L112" s="2">
        <f>SUMIFS(DataRegularSeason20242025!$AA$3:$AA$1315,DataRegularSeason20242025!$B$3:$B$1315, "&lt;=" &amp; $A112, DataRegularSeason20242025!$D$3:$D$1315, L$1)+SUMIFS(DataRegularSeason20242025!$AB$3:$AB$1315,DataRegularSeason20242025!$B$3:$B$1315, "&lt;=" &amp; $A112, DataRegularSeason20242025!$E$3:$E$1315, L$1)</f>
        <v>22</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27</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19</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19</v>
      </c>
      <c r="Y112" s="2">
        <f>SUMIFS(DataRegularSeason20242025!$AA$3:$AA$1315,DataRegularSeason20242025!$B$3:$B$1315, "&lt;=" &amp; $A112, DataRegularSeason20242025!$D$3:$D$1315, Y$1)+SUMIFS(DataRegularSeason20242025!$AB$3:$AB$1315,DataRegularSeason20242025!$B$3:$B$1315, "&lt;=" &amp; $A112, DataRegularSeason20242025!$E$3:$E$1315, Y$1)</f>
        <v>16</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21</v>
      </c>
      <c r="AB112" s="2">
        <f>SUMIFS(DataRegularSeason20242025!$AA$3:$AA$1315,DataRegularSeason20242025!$B$3:$B$1315, "&lt;=" &amp; $A112, DataRegularSeason20242025!$D$3:$D$1315, AB$1)+SUMIFS(DataRegularSeason20242025!$AB$3:$AB$1315,DataRegularSeason20242025!$B$3:$B$1315, "&lt;=" &amp; $A112, DataRegularSeason20242025!$E$3:$E$1315, AB$1)</f>
        <v>24</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24</v>
      </c>
      <c r="AF112" s="2">
        <f>SUMIFS(DataRegularSeason20242025!$AA$3:$AA$1315,DataRegularSeason20242025!$B$3:$B$1315, "&lt;=" &amp; $A112, DataRegularSeason20242025!$D$3:$D$1315, AF$1)+SUMIFS(DataRegularSeason20242025!$AB$3:$AB$1315,DataRegularSeason20242025!$B$3:$B$1315, "&lt;=" &amp; $A112, DataRegularSeason20242025!$E$3:$E$1315, AF$1)</f>
        <v>32</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18</v>
      </c>
      <c r="C113" s="2">
        <f>SUMIFS(DataRegularSeason20242025!$AA$3:$AA$1315,DataRegularSeason20242025!$B$3:$B$1315, "&lt;=" &amp; $A113, DataRegularSeason20242025!$D$3:$D$1315, C$1)+SUMIFS(DataRegularSeason20242025!$AB$3:$AB$1315,DataRegularSeason20242025!$B$3:$B$1315, "&lt;=" &amp; $A113, DataRegularSeason20242025!$E$3:$E$1315, C$1)</f>
        <v>19</v>
      </c>
      <c r="D113" s="2">
        <f>SUMIFS(DataRegularSeason20242025!$AA$3:$AA$1315,DataRegularSeason20242025!$B$3:$B$1315, "&lt;=" &amp; $A113, DataRegularSeason20242025!$D$3:$D$1315, D$1)+SUMIFS(DataRegularSeason20242025!$AB$3:$AB$1315,DataRegularSeason20242025!$B$3:$B$1315, "&lt;=" &amp; $A113, DataRegularSeason20242025!$E$3:$E$1315, D$1)</f>
        <v>17</v>
      </c>
      <c r="E113" s="2">
        <f>SUMIFS(DataRegularSeason20242025!$AA$3:$AA$1315,DataRegularSeason20242025!$B$3:$B$1315, "&lt;=" &amp; $A113, DataRegularSeason20242025!$D$3:$D$1315, E$1)+SUMIFS(DataRegularSeason20242025!$AB$3:$AB$1315,DataRegularSeason20242025!$B$3:$B$1315, "&lt;=" &amp; $A113, DataRegularSeason20242025!$E$3:$E$1315, E$1)</f>
        <v>26</v>
      </c>
      <c r="F113" s="2">
        <f>SUMIFS(DataRegularSeason20242025!$AA$3:$AA$1315,DataRegularSeason20242025!$B$3:$B$1315, "&lt;=" &amp; $A113, DataRegularSeason20242025!$D$3:$D$1315, F$1)+SUMIFS(DataRegularSeason20242025!$AB$3:$AB$1315,DataRegularSeason20242025!$B$3:$B$1315, "&lt;=" &amp; $A113, DataRegularSeason20242025!$E$3:$E$1315, F$1)</f>
        <v>16</v>
      </c>
      <c r="G113" s="2">
        <f>SUMIFS(DataRegularSeason20242025!$AA$3:$AA$1315,DataRegularSeason20242025!$B$3:$B$1315, "&lt;=" &amp; $A113, DataRegularSeason20242025!$D$3:$D$1315, G$1)+SUMIFS(DataRegularSeason20242025!$AB$3:$AB$1315,DataRegularSeason20242025!$B$3:$B$1315, "&lt;=" &amp; $A113, DataRegularSeason20242025!$E$3:$E$1315, G$1)</f>
        <v>23</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20</v>
      </c>
      <c r="J113" s="2">
        <f>SUMIFS(DataRegularSeason20242025!$AA$3:$AA$1315,DataRegularSeason20242025!$B$3:$B$1315, "&lt;=" &amp; $A113, DataRegularSeason20242025!$D$3:$D$1315, J$1)+SUMIFS(DataRegularSeason20242025!$AB$3:$AB$1315,DataRegularSeason20242025!$B$3:$B$1315, "&lt;=" &amp; $A113, DataRegularSeason20242025!$E$3:$E$1315, J$1)</f>
        <v>22</v>
      </c>
      <c r="K113" s="2">
        <f>SUMIFS(DataRegularSeason20242025!$AA$3:$AA$1315,DataRegularSeason20242025!$B$3:$B$1315, "&lt;=" &amp; $A113, DataRegularSeason20242025!$D$3:$D$1315, K$1)+SUMIFS(DataRegularSeason20242025!$AB$3:$AB$1315,DataRegularSeason20242025!$B$3:$B$1315, "&lt;=" &amp; $A113, DataRegularSeason20242025!$E$3:$E$1315, K$1)</f>
        <v>16</v>
      </c>
      <c r="L113" s="2">
        <f>SUMIFS(DataRegularSeason20242025!$AA$3:$AA$1315,DataRegularSeason20242025!$B$3:$B$1315, "&lt;=" &amp; $A113, DataRegularSeason20242025!$D$3:$D$1315, L$1)+SUMIFS(DataRegularSeason20242025!$AB$3:$AB$1315,DataRegularSeason20242025!$B$3:$B$1315, "&lt;=" &amp; $A113, DataRegularSeason20242025!$E$3:$E$1315, L$1)</f>
        <v>22</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27</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19</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19</v>
      </c>
      <c r="Y113" s="2">
        <f>SUMIFS(DataRegularSeason20242025!$AA$3:$AA$1315,DataRegularSeason20242025!$B$3:$B$1315, "&lt;=" &amp; $A113, DataRegularSeason20242025!$D$3:$D$1315, Y$1)+SUMIFS(DataRegularSeason20242025!$AB$3:$AB$1315,DataRegularSeason20242025!$B$3:$B$1315, "&lt;=" &amp; $A113, DataRegularSeason20242025!$E$3:$E$1315, Y$1)</f>
        <v>16</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21</v>
      </c>
      <c r="AB113" s="2">
        <f>SUMIFS(DataRegularSeason20242025!$AA$3:$AA$1315,DataRegularSeason20242025!$B$3:$B$1315, "&lt;=" &amp; $A113, DataRegularSeason20242025!$D$3:$D$1315, AB$1)+SUMIFS(DataRegularSeason20242025!$AB$3:$AB$1315,DataRegularSeason20242025!$B$3:$B$1315, "&lt;=" &amp; $A113, DataRegularSeason20242025!$E$3:$E$1315, AB$1)</f>
        <v>24</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24</v>
      </c>
      <c r="AF113" s="2">
        <f>SUMIFS(DataRegularSeason20242025!$AA$3:$AA$1315,DataRegularSeason20242025!$B$3:$B$1315, "&lt;=" &amp; $A113, DataRegularSeason20242025!$D$3:$D$1315, AF$1)+SUMIFS(DataRegularSeason20242025!$AB$3:$AB$1315,DataRegularSeason20242025!$B$3:$B$1315, "&lt;=" &amp; $A113, DataRegularSeason20242025!$E$3:$E$1315, AF$1)</f>
        <v>32</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18</v>
      </c>
      <c r="C114" s="2">
        <f>SUMIFS(DataRegularSeason20242025!$AA$3:$AA$1315,DataRegularSeason20242025!$B$3:$B$1315, "&lt;=" &amp; $A114, DataRegularSeason20242025!$D$3:$D$1315, C$1)+SUMIFS(DataRegularSeason20242025!$AB$3:$AB$1315,DataRegularSeason20242025!$B$3:$B$1315, "&lt;=" &amp; $A114, DataRegularSeason20242025!$E$3:$E$1315, C$1)</f>
        <v>19</v>
      </c>
      <c r="D114" s="2">
        <f>SUMIFS(DataRegularSeason20242025!$AA$3:$AA$1315,DataRegularSeason20242025!$B$3:$B$1315, "&lt;=" &amp; $A114, DataRegularSeason20242025!$D$3:$D$1315, D$1)+SUMIFS(DataRegularSeason20242025!$AB$3:$AB$1315,DataRegularSeason20242025!$B$3:$B$1315, "&lt;=" &amp; $A114, DataRegularSeason20242025!$E$3:$E$1315, D$1)</f>
        <v>17</v>
      </c>
      <c r="E114" s="2">
        <f>SUMIFS(DataRegularSeason20242025!$AA$3:$AA$1315,DataRegularSeason20242025!$B$3:$B$1315, "&lt;=" &amp; $A114, DataRegularSeason20242025!$D$3:$D$1315, E$1)+SUMIFS(DataRegularSeason20242025!$AB$3:$AB$1315,DataRegularSeason20242025!$B$3:$B$1315, "&lt;=" &amp; $A114, DataRegularSeason20242025!$E$3:$E$1315, E$1)</f>
        <v>26</v>
      </c>
      <c r="F114" s="2">
        <f>SUMIFS(DataRegularSeason20242025!$AA$3:$AA$1315,DataRegularSeason20242025!$B$3:$B$1315, "&lt;=" &amp; $A114, DataRegularSeason20242025!$D$3:$D$1315, F$1)+SUMIFS(DataRegularSeason20242025!$AB$3:$AB$1315,DataRegularSeason20242025!$B$3:$B$1315, "&lt;=" &amp; $A114, DataRegularSeason20242025!$E$3:$E$1315, F$1)</f>
        <v>16</v>
      </c>
      <c r="G114" s="2">
        <f>SUMIFS(DataRegularSeason20242025!$AA$3:$AA$1315,DataRegularSeason20242025!$B$3:$B$1315, "&lt;=" &amp; $A114, DataRegularSeason20242025!$D$3:$D$1315, G$1)+SUMIFS(DataRegularSeason20242025!$AB$3:$AB$1315,DataRegularSeason20242025!$B$3:$B$1315, "&lt;=" &amp; $A114, DataRegularSeason20242025!$E$3:$E$1315, G$1)</f>
        <v>23</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20</v>
      </c>
      <c r="J114" s="2">
        <f>SUMIFS(DataRegularSeason20242025!$AA$3:$AA$1315,DataRegularSeason20242025!$B$3:$B$1315, "&lt;=" &amp; $A114, DataRegularSeason20242025!$D$3:$D$1315, J$1)+SUMIFS(DataRegularSeason20242025!$AB$3:$AB$1315,DataRegularSeason20242025!$B$3:$B$1315, "&lt;=" &amp; $A114, DataRegularSeason20242025!$E$3:$E$1315, J$1)</f>
        <v>22</v>
      </c>
      <c r="K114" s="2">
        <f>SUMIFS(DataRegularSeason20242025!$AA$3:$AA$1315,DataRegularSeason20242025!$B$3:$B$1315, "&lt;=" &amp; $A114, DataRegularSeason20242025!$D$3:$D$1315, K$1)+SUMIFS(DataRegularSeason20242025!$AB$3:$AB$1315,DataRegularSeason20242025!$B$3:$B$1315, "&lt;=" &amp; $A114, DataRegularSeason20242025!$E$3:$E$1315, K$1)</f>
        <v>16</v>
      </c>
      <c r="L114" s="2">
        <f>SUMIFS(DataRegularSeason20242025!$AA$3:$AA$1315,DataRegularSeason20242025!$B$3:$B$1315, "&lt;=" &amp; $A114, DataRegularSeason20242025!$D$3:$D$1315, L$1)+SUMIFS(DataRegularSeason20242025!$AB$3:$AB$1315,DataRegularSeason20242025!$B$3:$B$1315, "&lt;=" &amp; $A114, DataRegularSeason20242025!$E$3:$E$1315, L$1)</f>
        <v>22</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27</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19</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19</v>
      </c>
      <c r="Y114" s="2">
        <f>SUMIFS(DataRegularSeason20242025!$AA$3:$AA$1315,DataRegularSeason20242025!$B$3:$B$1315, "&lt;=" &amp; $A114, DataRegularSeason20242025!$D$3:$D$1315, Y$1)+SUMIFS(DataRegularSeason20242025!$AB$3:$AB$1315,DataRegularSeason20242025!$B$3:$B$1315, "&lt;=" &amp; $A114, DataRegularSeason20242025!$E$3:$E$1315, Y$1)</f>
        <v>16</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21</v>
      </c>
      <c r="AB114" s="2">
        <f>SUMIFS(DataRegularSeason20242025!$AA$3:$AA$1315,DataRegularSeason20242025!$B$3:$B$1315, "&lt;=" &amp; $A114, DataRegularSeason20242025!$D$3:$D$1315, AB$1)+SUMIFS(DataRegularSeason20242025!$AB$3:$AB$1315,DataRegularSeason20242025!$B$3:$B$1315, "&lt;=" &amp; $A114, DataRegularSeason20242025!$E$3:$E$1315, AB$1)</f>
        <v>24</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24</v>
      </c>
      <c r="AF114" s="2">
        <f>SUMIFS(DataRegularSeason20242025!$AA$3:$AA$1315,DataRegularSeason20242025!$B$3:$B$1315, "&lt;=" &amp; $A114, DataRegularSeason20242025!$D$3:$D$1315, AF$1)+SUMIFS(DataRegularSeason20242025!$AB$3:$AB$1315,DataRegularSeason20242025!$B$3:$B$1315, "&lt;=" &amp; $A114, DataRegularSeason20242025!$E$3:$E$1315, AF$1)</f>
        <v>32</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18</v>
      </c>
      <c r="C115" s="2">
        <f>SUMIFS(DataRegularSeason20242025!$AA$3:$AA$1315,DataRegularSeason20242025!$B$3:$B$1315, "&lt;=" &amp; $A115, DataRegularSeason20242025!$D$3:$D$1315, C$1)+SUMIFS(DataRegularSeason20242025!$AB$3:$AB$1315,DataRegularSeason20242025!$B$3:$B$1315, "&lt;=" &amp; $A115, DataRegularSeason20242025!$E$3:$E$1315, C$1)</f>
        <v>19</v>
      </c>
      <c r="D115" s="2">
        <f>SUMIFS(DataRegularSeason20242025!$AA$3:$AA$1315,DataRegularSeason20242025!$B$3:$B$1315, "&lt;=" &amp; $A115, DataRegularSeason20242025!$D$3:$D$1315, D$1)+SUMIFS(DataRegularSeason20242025!$AB$3:$AB$1315,DataRegularSeason20242025!$B$3:$B$1315, "&lt;=" &amp; $A115, DataRegularSeason20242025!$E$3:$E$1315, D$1)</f>
        <v>17</v>
      </c>
      <c r="E115" s="2">
        <f>SUMIFS(DataRegularSeason20242025!$AA$3:$AA$1315,DataRegularSeason20242025!$B$3:$B$1315, "&lt;=" &amp; $A115, DataRegularSeason20242025!$D$3:$D$1315, E$1)+SUMIFS(DataRegularSeason20242025!$AB$3:$AB$1315,DataRegularSeason20242025!$B$3:$B$1315, "&lt;=" &amp; $A115, DataRegularSeason20242025!$E$3:$E$1315, E$1)</f>
        <v>26</v>
      </c>
      <c r="F115" s="2">
        <f>SUMIFS(DataRegularSeason20242025!$AA$3:$AA$1315,DataRegularSeason20242025!$B$3:$B$1315, "&lt;=" &amp; $A115, DataRegularSeason20242025!$D$3:$D$1315, F$1)+SUMIFS(DataRegularSeason20242025!$AB$3:$AB$1315,DataRegularSeason20242025!$B$3:$B$1315, "&lt;=" &amp; $A115, DataRegularSeason20242025!$E$3:$E$1315, F$1)</f>
        <v>16</v>
      </c>
      <c r="G115" s="2">
        <f>SUMIFS(DataRegularSeason20242025!$AA$3:$AA$1315,DataRegularSeason20242025!$B$3:$B$1315, "&lt;=" &amp; $A115, DataRegularSeason20242025!$D$3:$D$1315, G$1)+SUMIFS(DataRegularSeason20242025!$AB$3:$AB$1315,DataRegularSeason20242025!$B$3:$B$1315, "&lt;=" &amp; $A115, DataRegularSeason20242025!$E$3:$E$1315, G$1)</f>
        <v>23</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20</v>
      </c>
      <c r="J115" s="2">
        <f>SUMIFS(DataRegularSeason20242025!$AA$3:$AA$1315,DataRegularSeason20242025!$B$3:$B$1315, "&lt;=" &amp; $A115, DataRegularSeason20242025!$D$3:$D$1315, J$1)+SUMIFS(DataRegularSeason20242025!$AB$3:$AB$1315,DataRegularSeason20242025!$B$3:$B$1315, "&lt;=" &amp; $A115, DataRegularSeason20242025!$E$3:$E$1315, J$1)</f>
        <v>22</v>
      </c>
      <c r="K115" s="2">
        <f>SUMIFS(DataRegularSeason20242025!$AA$3:$AA$1315,DataRegularSeason20242025!$B$3:$B$1315, "&lt;=" &amp; $A115, DataRegularSeason20242025!$D$3:$D$1315, K$1)+SUMIFS(DataRegularSeason20242025!$AB$3:$AB$1315,DataRegularSeason20242025!$B$3:$B$1315, "&lt;=" &amp; $A115, DataRegularSeason20242025!$E$3:$E$1315, K$1)</f>
        <v>16</v>
      </c>
      <c r="L115" s="2">
        <f>SUMIFS(DataRegularSeason20242025!$AA$3:$AA$1315,DataRegularSeason20242025!$B$3:$B$1315, "&lt;=" &amp; $A115, DataRegularSeason20242025!$D$3:$D$1315, L$1)+SUMIFS(DataRegularSeason20242025!$AB$3:$AB$1315,DataRegularSeason20242025!$B$3:$B$1315, "&lt;=" &amp; $A115, DataRegularSeason20242025!$E$3:$E$1315, L$1)</f>
        <v>22</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27</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19</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19</v>
      </c>
      <c r="Y115" s="2">
        <f>SUMIFS(DataRegularSeason20242025!$AA$3:$AA$1315,DataRegularSeason20242025!$B$3:$B$1315, "&lt;=" &amp; $A115, DataRegularSeason20242025!$D$3:$D$1315, Y$1)+SUMIFS(DataRegularSeason20242025!$AB$3:$AB$1315,DataRegularSeason20242025!$B$3:$B$1315, "&lt;=" &amp; $A115, DataRegularSeason20242025!$E$3:$E$1315, Y$1)</f>
        <v>16</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21</v>
      </c>
      <c r="AB115" s="2">
        <f>SUMIFS(DataRegularSeason20242025!$AA$3:$AA$1315,DataRegularSeason20242025!$B$3:$B$1315, "&lt;=" &amp; $A115, DataRegularSeason20242025!$D$3:$D$1315, AB$1)+SUMIFS(DataRegularSeason20242025!$AB$3:$AB$1315,DataRegularSeason20242025!$B$3:$B$1315, "&lt;=" &amp; $A115, DataRegularSeason20242025!$E$3:$E$1315, AB$1)</f>
        <v>24</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24</v>
      </c>
      <c r="AF115" s="2">
        <f>SUMIFS(DataRegularSeason20242025!$AA$3:$AA$1315,DataRegularSeason20242025!$B$3:$B$1315, "&lt;=" &amp; $A115, DataRegularSeason20242025!$D$3:$D$1315, AF$1)+SUMIFS(DataRegularSeason20242025!$AB$3:$AB$1315,DataRegularSeason20242025!$B$3:$B$1315, "&lt;=" &amp; $A115, DataRegularSeason20242025!$E$3:$E$1315, AF$1)</f>
        <v>32</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18</v>
      </c>
      <c r="C116" s="2">
        <f>SUMIFS(DataRegularSeason20242025!$AA$3:$AA$1315,DataRegularSeason20242025!$B$3:$B$1315, "&lt;=" &amp; $A116, DataRegularSeason20242025!$D$3:$D$1315, C$1)+SUMIFS(DataRegularSeason20242025!$AB$3:$AB$1315,DataRegularSeason20242025!$B$3:$B$1315, "&lt;=" &amp; $A116, DataRegularSeason20242025!$E$3:$E$1315, C$1)</f>
        <v>19</v>
      </c>
      <c r="D116" s="2">
        <f>SUMIFS(DataRegularSeason20242025!$AA$3:$AA$1315,DataRegularSeason20242025!$B$3:$B$1315, "&lt;=" &amp; $A116, DataRegularSeason20242025!$D$3:$D$1315, D$1)+SUMIFS(DataRegularSeason20242025!$AB$3:$AB$1315,DataRegularSeason20242025!$B$3:$B$1315, "&lt;=" &amp; $A116, DataRegularSeason20242025!$E$3:$E$1315, D$1)</f>
        <v>17</v>
      </c>
      <c r="E116" s="2">
        <f>SUMIFS(DataRegularSeason20242025!$AA$3:$AA$1315,DataRegularSeason20242025!$B$3:$B$1315, "&lt;=" &amp; $A116, DataRegularSeason20242025!$D$3:$D$1315, E$1)+SUMIFS(DataRegularSeason20242025!$AB$3:$AB$1315,DataRegularSeason20242025!$B$3:$B$1315, "&lt;=" &amp; $A116, DataRegularSeason20242025!$E$3:$E$1315, E$1)</f>
        <v>26</v>
      </c>
      <c r="F116" s="2">
        <f>SUMIFS(DataRegularSeason20242025!$AA$3:$AA$1315,DataRegularSeason20242025!$B$3:$B$1315, "&lt;=" &amp; $A116, DataRegularSeason20242025!$D$3:$D$1315, F$1)+SUMIFS(DataRegularSeason20242025!$AB$3:$AB$1315,DataRegularSeason20242025!$B$3:$B$1315, "&lt;=" &amp; $A116, DataRegularSeason20242025!$E$3:$E$1315, F$1)</f>
        <v>16</v>
      </c>
      <c r="G116" s="2">
        <f>SUMIFS(DataRegularSeason20242025!$AA$3:$AA$1315,DataRegularSeason20242025!$B$3:$B$1315, "&lt;=" &amp; $A116, DataRegularSeason20242025!$D$3:$D$1315, G$1)+SUMIFS(DataRegularSeason20242025!$AB$3:$AB$1315,DataRegularSeason20242025!$B$3:$B$1315, "&lt;=" &amp; $A116, DataRegularSeason20242025!$E$3:$E$1315, G$1)</f>
        <v>23</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20</v>
      </c>
      <c r="J116" s="2">
        <f>SUMIFS(DataRegularSeason20242025!$AA$3:$AA$1315,DataRegularSeason20242025!$B$3:$B$1315, "&lt;=" &amp; $A116, DataRegularSeason20242025!$D$3:$D$1315, J$1)+SUMIFS(DataRegularSeason20242025!$AB$3:$AB$1315,DataRegularSeason20242025!$B$3:$B$1315, "&lt;=" &amp; $A116, DataRegularSeason20242025!$E$3:$E$1315, J$1)</f>
        <v>22</v>
      </c>
      <c r="K116" s="2">
        <f>SUMIFS(DataRegularSeason20242025!$AA$3:$AA$1315,DataRegularSeason20242025!$B$3:$B$1315, "&lt;=" &amp; $A116, DataRegularSeason20242025!$D$3:$D$1315, K$1)+SUMIFS(DataRegularSeason20242025!$AB$3:$AB$1315,DataRegularSeason20242025!$B$3:$B$1315, "&lt;=" &amp; $A116, DataRegularSeason20242025!$E$3:$E$1315, K$1)</f>
        <v>16</v>
      </c>
      <c r="L116" s="2">
        <f>SUMIFS(DataRegularSeason20242025!$AA$3:$AA$1315,DataRegularSeason20242025!$B$3:$B$1315, "&lt;=" &amp; $A116, DataRegularSeason20242025!$D$3:$D$1315, L$1)+SUMIFS(DataRegularSeason20242025!$AB$3:$AB$1315,DataRegularSeason20242025!$B$3:$B$1315, "&lt;=" &amp; $A116, DataRegularSeason20242025!$E$3:$E$1315, L$1)</f>
        <v>22</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27</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19</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19</v>
      </c>
      <c r="Y116" s="2">
        <f>SUMIFS(DataRegularSeason20242025!$AA$3:$AA$1315,DataRegularSeason20242025!$B$3:$B$1315, "&lt;=" &amp; $A116, DataRegularSeason20242025!$D$3:$D$1315, Y$1)+SUMIFS(DataRegularSeason20242025!$AB$3:$AB$1315,DataRegularSeason20242025!$B$3:$B$1315, "&lt;=" &amp; $A116, DataRegularSeason20242025!$E$3:$E$1315, Y$1)</f>
        <v>16</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21</v>
      </c>
      <c r="AB116" s="2">
        <f>SUMIFS(DataRegularSeason20242025!$AA$3:$AA$1315,DataRegularSeason20242025!$B$3:$B$1315, "&lt;=" &amp; $A116, DataRegularSeason20242025!$D$3:$D$1315, AB$1)+SUMIFS(DataRegularSeason20242025!$AB$3:$AB$1315,DataRegularSeason20242025!$B$3:$B$1315, "&lt;=" &amp; $A116, DataRegularSeason20242025!$E$3:$E$1315, AB$1)</f>
        <v>24</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24</v>
      </c>
      <c r="AF116" s="2">
        <f>SUMIFS(DataRegularSeason20242025!$AA$3:$AA$1315,DataRegularSeason20242025!$B$3:$B$1315, "&lt;=" &amp; $A116, DataRegularSeason20242025!$D$3:$D$1315, AF$1)+SUMIFS(DataRegularSeason20242025!$AB$3:$AB$1315,DataRegularSeason20242025!$B$3:$B$1315, "&lt;=" &amp; $A116, DataRegularSeason20242025!$E$3:$E$1315, AF$1)</f>
        <v>32</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18</v>
      </c>
      <c r="C117" s="2">
        <f>SUMIFS(DataRegularSeason20242025!$AA$3:$AA$1315,DataRegularSeason20242025!$B$3:$B$1315, "&lt;=" &amp; $A117, DataRegularSeason20242025!$D$3:$D$1315, C$1)+SUMIFS(DataRegularSeason20242025!$AB$3:$AB$1315,DataRegularSeason20242025!$B$3:$B$1315, "&lt;=" &amp; $A117, DataRegularSeason20242025!$E$3:$E$1315, C$1)</f>
        <v>19</v>
      </c>
      <c r="D117" s="2">
        <f>SUMIFS(DataRegularSeason20242025!$AA$3:$AA$1315,DataRegularSeason20242025!$B$3:$B$1315, "&lt;=" &amp; $A117, DataRegularSeason20242025!$D$3:$D$1315, D$1)+SUMIFS(DataRegularSeason20242025!$AB$3:$AB$1315,DataRegularSeason20242025!$B$3:$B$1315, "&lt;=" &amp; $A117, DataRegularSeason20242025!$E$3:$E$1315, D$1)</f>
        <v>17</v>
      </c>
      <c r="E117" s="2">
        <f>SUMIFS(DataRegularSeason20242025!$AA$3:$AA$1315,DataRegularSeason20242025!$B$3:$B$1315, "&lt;=" &amp; $A117, DataRegularSeason20242025!$D$3:$D$1315, E$1)+SUMIFS(DataRegularSeason20242025!$AB$3:$AB$1315,DataRegularSeason20242025!$B$3:$B$1315, "&lt;=" &amp; $A117, DataRegularSeason20242025!$E$3:$E$1315, E$1)</f>
        <v>26</v>
      </c>
      <c r="F117" s="2">
        <f>SUMIFS(DataRegularSeason20242025!$AA$3:$AA$1315,DataRegularSeason20242025!$B$3:$B$1315, "&lt;=" &amp; $A117, DataRegularSeason20242025!$D$3:$D$1315, F$1)+SUMIFS(DataRegularSeason20242025!$AB$3:$AB$1315,DataRegularSeason20242025!$B$3:$B$1315, "&lt;=" &amp; $A117, DataRegularSeason20242025!$E$3:$E$1315, F$1)</f>
        <v>16</v>
      </c>
      <c r="G117" s="2">
        <f>SUMIFS(DataRegularSeason20242025!$AA$3:$AA$1315,DataRegularSeason20242025!$B$3:$B$1315, "&lt;=" &amp; $A117, DataRegularSeason20242025!$D$3:$D$1315, G$1)+SUMIFS(DataRegularSeason20242025!$AB$3:$AB$1315,DataRegularSeason20242025!$B$3:$B$1315, "&lt;=" &amp; $A117, DataRegularSeason20242025!$E$3:$E$1315, G$1)</f>
        <v>23</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20</v>
      </c>
      <c r="J117" s="2">
        <f>SUMIFS(DataRegularSeason20242025!$AA$3:$AA$1315,DataRegularSeason20242025!$B$3:$B$1315, "&lt;=" &amp; $A117, DataRegularSeason20242025!$D$3:$D$1315, J$1)+SUMIFS(DataRegularSeason20242025!$AB$3:$AB$1315,DataRegularSeason20242025!$B$3:$B$1315, "&lt;=" &amp; $A117, DataRegularSeason20242025!$E$3:$E$1315, J$1)</f>
        <v>22</v>
      </c>
      <c r="K117" s="2">
        <f>SUMIFS(DataRegularSeason20242025!$AA$3:$AA$1315,DataRegularSeason20242025!$B$3:$B$1315, "&lt;=" &amp; $A117, DataRegularSeason20242025!$D$3:$D$1315, K$1)+SUMIFS(DataRegularSeason20242025!$AB$3:$AB$1315,DataRegularSeason20242025!$B$3:$B$1315, "&lt;=" &amp; $A117, DataRegularSeason20242025!$E$3:$E$1315, K$1)</f>
        <v>16</v>
      </c>
      <c r="L117" s="2">
        <f>SUMIFS(DataRegularSeason20242025!$AA$3:$AA$1315,DataRegularSeason20242025!$B$3:$B$1315, "&lt;=" &amp; $A117, DataRegularSeason20242025!$D$3:$D$1315, L$1)+SUMIFS(DataRegularSeason20242025!$AB$3:$AB$1315,DataRegularSeason20242025!$B$3:$B$1315, "&lt;=" &amp; $A117, DataRegularSeason20242025!$E$3:$E$1315, L$1)</f>
        <v>22</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27</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19</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19</v>
      </c>
      <c r="Y117" s="2">
        <f>SUMIFS(DataRegularSeason20242025!$AA$3:$AA$1315,DataRegularSeason20242025!$B$3:$B$1315, "&lt;=" &amp; $A117, DataRegularSeason20242025!$D$3:$D$1315, Y$1)+SUMIFS(DataRegularSeason20242025!$AB$3:$AB$1315,DataRegularSeason20242025!$B$3:$B$1315, "&lt;=" &amp; $A117, DataRegularSeason20242025!$E$3:$E$1315, Y$1)</f>
        <v>16</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21</v>
      </c>
      <c r="AB117" s="2">
        <f>SUMIFS(DataRegularSeason20242025!$AA$3:$AA$1315,DataRegularSeason20242025!$B$3:$B$1315, "&lt;=" &amp; $A117, DataRegularSeason20242025!$D$3:$D$1315, AB$1)+SUMIFS(DataRegularSeason20242025!$AB$3:$AB$1315,DataRegularSeason20242025!$B$3:$B$1315, "&lt;=" &amp; $A117, DataRegularSeason20242025!$E$3:$E$1315, AB$1)</f>
        <v>24</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24</v>
      </c>
      <c r="AF117" s="2">
        <f>SUMIFS(DataRegularSeason20242025!$AA$3:$AA$1315,DataRegularSeason20242025!$B$3:$B$1315, "&lt;=" &amp; $A117, DataRegularSeason20242025!$D$3:$D$1315, AF$1)+SUMIFS(DataRegularSeason20242025!$AB$3:$AB$1315,DataRegularSeason20242025!$B$3:$B$1315, "&lt;=" &amp; $A117, DataRegularSeason20242025!$E$3:$E$1315, AF$1)</f>
        <v>32</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18</v>
      </c>
      <c r="C118" s="2">
        <f>SUMIFS(DataRegularSeason20242025!$AA$3:$AA$1315,DataRegularSeason20242025!$B$3:$B$1315, "&lt;=" &amp; $A118, DataRegularSeason20242025!$D$3:$D$1315, C$1)+SUMIFS(DataRegularSeason20242025!$AB$3:$AB$1315,DataRegularSeason20242025!$B$3:$B$1315, "&lt;=" &amp; $A118, DataRegularSeason20242025!$E$3:$E$1315, C$1)</f>
        <v>19</v>
      </c>
      <c r="D118" s="2">
        <f>SUMIFS(DataRegularSeason20242025!$AA$3:$AA$1315,DataRegularSeason20242025!$B$3:$B$1315, "&lt;=" &amp; $A118, DataRegularSeason20242025!$D$3:$D$1315, D$1)+SUMIFS(DataRegularSeason20242025!$AB$3:$AB$1315,DataRegularSeason20242025!$B$3:$B$1315, "&lt;=" &amp; $A118, DataRegularSeason20242025!$E$3:$E$1315, D$1)</f>
        <v>17</v>
      </c>
      <c r="E118" s="2">
        <f>SUMIFS(DataRegularSeason20242025!$AA$3:$AA$1315,DataRegularSeason20242025!$B$3:$B$1315, "&lt;=" &amp; $A118, DataRegularSeason20242025!$D$3:$D$1315, E$1)+SUMIFS(DataRegularSeason20242025!$AB$3:$AB$1315,DataRegularSeason20242025!$B$3:$B$1315, "&lt;=" &amp; $A118, DataRegularSeason20242025!$E$3:$E$1315, E$1)</f>
        <v>26</v>
      </c>
      <c r="F118" s="2">
        <f>SUMIFS(DataRegularSeason20242025!$AA$3:$AA$1315,DataRegularSeason20242025!$B$3:$B$1315, "&lt;=" &amp; $A118, DataRegularSeason20242025!$D$3:$D$1315, F$1)+SUMIFS(DataRegularSeason20242025!$AB$3:$AB$1315,DataRegularSeason20242025!$B$3:$B$1315, "&lt;=" &amp; $A118, DataRegularSeason20242025!$E$3:$E$1315, F$1)</f>
        <v>16</v>
      </c>
      <c r="G118" s="2">
        <f>SUMIFS(DataRegularSeason20242025!$AA$3:$AA$1315,DataRegularSeason20242025!$B$3:$B$1315, "&lt;=" &amp; $A118, DataRegularSeason20242025!$D$3:$D$1315, G$1)+SUMIFS(DataRegularSeason20242025!$AB$3:$AB$1315,DataRegularSeason20242025!$B$3:$B$1315, "&lt;=" &amp; $A118, DataRegularSeason20242025!$E$3:$E$1315, G$1)</f>
        <v>23</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20</v>
      </c>
      <c r="J118" s="2">
        <f>SUMIFS(DataRegularSeason20242025!$AA$3:$AA$1315,DataRegularSeason20242025!$B$3:$B$1315, "&lt;=" &amp; $A118, DataRegularSeason20242025!$D$3:$D$1315, J$1)+SUMIFS(DataRegularSeason20242025!$AB$3:$AB$1315,DataRegularSeason20242025!$B$3:$B$1315, "&lt;=" &amp; $A118, DataRegularSeason20242025!$E$3:$E$1315, J$1)</f>
        <v>22</v>
      </c>
      <c r="K118" s="2">
        <f>SUMIFS(DataRegularSeason20242025!$AA$3:$AA$1315,DataRegularSeason20242025!$B$3:$B$1315, "&lt;=" &amp; $A118, DataRegularSeason20242025!$D$3:$D$1315, K$1)+SUMIFS(DataRegularSeason20242025!$AB$3:$AB$1315,DataRegularSeason20242025!$B$3:$B$1315, "&lt;=" &amp; $A118, DataRegularSeason20242025!$E$3:$E$1315, K$1)</f>
        <v>16</v>
      </c>
      <c r="L118" s="2">
        <f>SUMIFS(DataRegularSeason20242025!$AA$3:$AA$1315,DataRegularSeason20242025!$B$3:$B$1315, "&lt;=" &amp; $A118, DataRegularSeason20242025!$D$3:$D$1315, L$1)+SUMIFS(DataRegularSeason20242025!$AB$3:$AB$1315,DataRegularSeason20242025!$B$3:$B$1315, "&lt;=" &amp; $A118, DataRegularSeason20242025!$E$3:$E$1315, L$1)</f>
        <v>22</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27</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19</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19</v>
      </c>
      <c r="Y118" s="2">
        <f>SUMIFS(DataRegularSeason20242025!$AA$3:$AA$1315,DataRegularSeason20242025!$B$3:$B$1315, "&lt;=" &amp; $A118, DataRegularSeason20242025!$D$3:$D$1315, Y$1)+SUMIFS(DataRegularSeason20242025!$AB$3:$AB$1315,DataRegularSeason20242025!$B$3:$B$1315, "&lt;=" &amp; $A118, DataRegularSeason20242025!$E$3:$E$1315, Y$1)</f>
        <v>16</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21</v>
      </c>
      <c r="AB118" s="2">
        <f>SUMIFS(DataRegularSeason20242025!$AA$3:$AA$1315,DataRegularSeason20242025!$B$3:$B$1315, "&lt;=" &amp; $A118, DataRegularSeason20242025!$D$3:$D$1315, AB$1)+SUMIFS(DataRegularSeason20242025!$AB$3:$AB$1315,DataRegularSeason20242025!$B$3:$B$1315, "&lt;=" &amp; $A118, DataRegularSeason20242025!$E$3:$E$1315, AB$1)</f>
        <v>24</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24</v>
      </c>
      <c r="AF118" s="2">
        <f>SUMIFS(DataRegularSeason20242025!$AA$3:$AA$1315,DataRegularSeason20242025!$B$3:$B$1315, "&lt;=" &amp; $A118, DataRegularSeason20242025!$D$3:$D$1315, AF$1)+SUMIFS(DataRegularSeason20242025!$AB$3:$AB$1315,DataRegularSeason20242025!$B$3:$B$1315, "&lt;=" &amp; $A118, DataRegularSeason20242025!$E$3:$E$1315, AF$1)</f>
        <v>32</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18</v>
      </c>
      <c r="C119" s="2">
        <f>SUMIFS(DataRegularSeason20242025!$AA$3:$AA$1315,DataRegularSeason20242025!$B$3:$B$1315, "&lt;=" &amp; $A119, DataRegularSeason20242025!$D$3:$D$1315, C$1)+SUMIFS(DataRegularSeason20242025!$AB$3:$AB$1315,DataRegularSeason20242025!$B$3:$B$1315, "&lt;=" &amp; $A119, DataRegularSeason20242025!$E$3:$E$1315, C$1)</f>
        <v>19</v>
      </c>
      <c r="D119" s="2">
        <f>SUMIFS(DataRegularSeason20242025!$AA$3:$AA$1315,DataRegularSeason20242025!$B$3:$B$1315, "&lt;=" &amp; $A119, DataRegularSeason20242025!$D$3:$D$1315, D$1)+SUMIFS(DataRegularSeason20242025!$AB$3:$AB$1315,DataRegularSeason20242025!$B$3:$B$1315, "&lt;=" &amp; $A119, DataRegularSeason20242025!$E$3:$E$1315, D$1)</f>
        <v>17</v>
      </c>
      <c r="E119" s="2">
        <f>SUMIFS(DataRegularSeason20242025!$AA$3:$AA$1315,DataRegularSeason20242025!$B$3:$B$1315, "&lt;=" &amp; $A119, DataRegularSeason20242025!$D$3:$D$1315, E$1)+SUMIFS(DataRegularSeason20242025!$AB$3:$AB$1315,DataRegularSeason20242025!$B$3:$B$1315, "&lt;=" &amp; $A119, DataRegularSeason20242025!$E$3:$E$1315, E$1)</f>
        <v>26</v>
      </c>
      <c r="F119" s="2">
        <f>SUMIFS(DataRegularSeason20242025!$AA$3:$AA$1315,DataRegularSeason20242025!$B$3:$B$1315, "&lt;=" &amp; $A119, DataRegularSeason20242025!$D$3:$D$1315, F$1)+SUMIFS(DataRegularSeason20242025!$AB$3:$AB$1315,DataRegularSeason20242025!$B$3:$B$1315, "&lt;=" &amp; $A119, DataRegularSeason20242025!$E$3:$E$1315, F$1)</f>
        <v>16</v>
      </c>
      <c r="G119" s="2">
        <f>SUMIFS(DataRegularSeason20242025!$AA$3:$AA$1315,DataRegularSeason20242025!$B$3:$B$1315, "&lt;=" &amp; $A119, DataRegularSeason20242025!$D$3:$D$1315, G$1)+SUMIFS(DataRegularSeason20242025!$AB$3:$AB$1315,DataRegularSeason20242025!$B$3:$B$1315, "&lt;=" &amp; $A119, DataRegularSeason20242025!$E$3:$E$1315, G$1)</f>
        <v>23</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20</v>
      </c>
      <c r="J119" s="2">
        <f>SUMIFS(DataRegularSeason20242025!$AA$3:$AA$1315,DataRegularSeason20242025!$B$3:$B$1315, "&lt;=" &amp; $A119, DataRegularSeason20242025!$D$3:$D$1315, J$1)+SUMIFS(DataRegularSeason20242025!$AB$3:$AB$1315,DataRegularSeason20242025!$B$3:$B$1315, "&lt;=" &amp; $A119, DataRegularSeason20242025!$E$3:$E$1315, J$1)</f>
        <v>22</v>
      </c>
      <c r="K119" s="2">
        <f>SUMIFS(DataRegularSeason20242025!$AA$3:$AA$1315,DataRegularSeason20242025!$B$3:$B$1315, "&lt;=" &amp; $A119, DataRegularSeason20242025!$D$3:$D$1315, K$1)+SUMIFS(DataRegularSeason20242025!$AB$3:$AB$1315,DataRegularSeason20242025!$B$3:$B$1315, "&lt;=" &amp; $A119, DataRegularSeason20242025!$E$3:$E$1315, K$1)</f>
        <v>16</v>
      </c>
      <c r="L119" s="2">
        <f>SUMIFS(DataRegularSeason20242025!$AA$3:$AA$1315,DataRegularSeason20242025!$B$3:$B$1315, "&lt;=" &amp; $A119, DataRegularSeason20242025!$D$3:$D$1315, L$1)+SUMIFS(DataRegularSeason20242025!$AB$3:$AB$1315,DataRegularSeason20242025!$B$3:$B$1315, "&lt;=" &amp; $A119, DataRegularSeason20242025!$E$3:$E$1315, L$1)</f>
        <v>22</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27</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19</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19</v>
      </c>
      <c r="Y119" s="2">
        <f>SUMIFS(DataRegularSeason20242025!$AA$3:$AA$1315,DataRegularSeason20242025!$B$3:$B$1315, "&lt;=" &amp; $A119, DataRegularSeason20242025!$D$3:$D$1315, Y$1)+SUMIFS(DataRegularSeason20242025!$AB$3:$AB$1315,DataRegularSeason20242025!$B$3:$B$1315, "&lt;=" &amp; $A119, DataRegularSeason20242025!$E$3:$E$1315, Y$1)</f>
        <v>16</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21</v>
      </c>
      <c r="AB119" s="2">
        <f>SUMIFS(DataRegularSeason20242025!$AA$3:$AA$1315,DataRegularSeason20242025!$B$3:$B$1315, "&lt;=" &amp; $A119, DataRegularSeason20242025!$D$3:$D$1315, AB$1)+SUMIFS(DataRegularSeason20242025!$AB$3:$AB$1315,DataRegularSeason20242025!$B$3:$B$1315, "&lt;=" &amp; $A119, DataRegularSeason20242025!$E$3:$E$1315, AB$1)</f>
        <v>24</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24</v>
      </c>
      <c r="AF119" s="2">
        <f>SUMIFS(DataRegularSeason20242025!$AA$3:$AA$1315,DataRegularSeason20242025!$B$3:$B$1315, "&lt;=" &amp; $A119, DataRegularSeason20242025!$D$3:$D$1315, AF$1)+SUMIFS(DataRegularSeason20242025!$AB$3:$AB$1315,DataRegularSeason20242025!$B$3:$B$1315, "&lt;=" &amp; $A119, DataRegularSeason20242025!$E$3:$E$1315, AF$1)</f>
        <v>32</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18</v>
      </c>
      <c r="C120" s="2">
        <f>SUMIFS(DataRegularSeason20242025!$AA$3:$AA$1315,DataRegularSeason20242025!$B$3:$B$1315, "&lt;=" &amp; $A120, DataRegularSeason20242025!$D$3:$D$1315, C$1)+SUMIFS(DataRegularSeason20242025!$AB$3:$AB$1315,DataRegularSeason20242025!$B$3:$B$1315, "&lt;=" &amp; $A120, DataRegularSeason20242025!$E$3:$E$1315, C$1)</f>
        <v>19</v>
      </c>
      <c r="D120" s="2">
        <f>SUMIFS(DataRegularSeason20242025!$AA$3:$AA$1315,DataRegularSeason20242025!$B$3:$B$1315, "&lt;=" &amp; $A120, DataRegularSeason20242025!$D$3:$D$1315, D$1)+SUMIFS(DataRegularSeason20242025!$AB$3:$AB$1315,DataRegularSeason20242025!$B$3:$B$1315, "&lt;=" &amp; $A120, DataRegularSeason20242025!$E$3:$E$1315, D$1)</f>
        <v>17</v>
      </c>
      <c r="E120" s="2">
        <f>SUMIFS(DataRegularSeason20242025!$AA$3:$AA$1315,DataRegularSeason20242025!$B$3:$B$1315, "&lt;=" &amp; $A120, DataRegularSeason20242025!$D$3:$D$1315, E$1)+SUMIFS(DataRegularSeason20242025!$AB$3:$AB$1315,DataRegularSeason20242025!$B$3:$B$1315, "&lt;=" &amp; $A120, DataRegularSeason20242025!$E$3:$E$1315, E$1)</f>
        <v>26</v>
      </c>
      <c r="F120" s="2">
        <f>SUMIFS(DataRegularSeason20242025!$AA$3:$AA$1315,DataRegularSeason20242025!$B$3:$B$1315, "&lt;=" &amp; $A120, DataRegularSeason20242025!$D$3:$D$1315, F$1)+SUMIFS(DataRegularSeason20242025!$AB$3:$AB$1315,DataRegularSeason20242025!$B$3:$B$1315, "&lt;=" &amp; $A120, DataRegularSeason20242025!$E$3:$E$1315, F$1)</f>
        <v>16</v>
      </c>
      <c r="G120" s="2">
        <f>SUMIFS(DataRegularSeason20242025!$AA$3:$AA$1315,DataRegularSeason20242025!$B$3:$B$1315, "&lt;=" &amp; $A120, DataRegularSeason20242025!$D$3:$D$1315, G$1)+SUMIFS(DataRegularSeason20242025!$AB$3:$AB$1315,DataRegularSeason20242025!$B$3:$B$1315, "&lt;=" &amp; $A120, DataRegularSeason20242025!$E$3:$E$1315, G$1)</f>
        <v>23</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20</v>
      </c>
      <c r="J120" s="2">
        <f>SUMIFS(DataRegularSeason20242025!$AA$3:$AA$1315,DataRegularSeason20242025!$B$3:$B$1315, "&lt;=" &amp; $A120, DataRegularSeason20242025!$D$3:$D$1315, J$1)+SUMIFS(DataRegularSeason20242025!$AB$3:$AB$1315,DataRegularSeason20242025!$B$3:$B$1315, "&lt;=" &amp; $A120, DataRegularSeason20242025!$E$3:$E$1315, J$1)</f>
        <v>22</v>
      </c>
      <c r="K120" s="2">
        <f>SUMIFS(DataRegularSeason20242025!$AA$3:$AA$1315,DataRegularSeason20242025!$B$3:$B$1315, "&lt;=" &amp; $A120, DataRegularSeason20242025!$D$3:$D$1315, K$1)+SUMIFS(DataRegularSeason20242025!$AB$3:$AB$1315,DataRegularSeason20242025!$B$3:$B$1315, "&lt;=" &amp; $A120, DataRegularSeason20242025!$E$3:$E$1315, K$1)</f>
        <v>16</v>
      </c>
      <c r="L120" s="2">
        <f>SUMIFS(DataRegularSeason20242025!$AA$3:$AA$1315,DataRegularSeason20242025!$B$3:$B$1315, "&lt;=" &amp; $A120, DataRegularSeason20242025!$D$3:$D$1315, L$1)+SUMIFS(DataRegularSeason20242025!$AB$3:$AB$1315,DataRegularSeason20242025!$B$3:$B$1315, "&lt;=" &amp; $A120, DataRegularSeason20242025!$E$3:$E$1315, L$1)</f>
        <v>22</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27</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19</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19</v>
      </c>
      <c r="Y120" s="2">
        <f>SUMIFS(DataRegularSeason20242025!$AA$3:$AA$1315,DataRegularSeason20242025!$B$3:$B$1315, "&lt;=" &amp; $A120, DataRegularSeason20242025!$D$3:$D$1315, Y$1)+SUMIFS(DataRegularSeason20242025!$AB$3:$AB$1315,DataRegularSeason20242025!$B$3:$B$1315, "&lt;=" &amp; $A120, DataRegularSeason20242025!$E$3:$E$1315, Y$1)</f>
        <v>16</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21</v>
      </c>
      <c r="AB120" s="2">
        <f>SUMIFS(DataRegularSeason20242025!$AA$3:$AA$1315,DataRegularSeason20242025!$B$3:$B$1315, "&lt;=" &amp; $A120, DataRegularSeason20242025!$D$3:$D$1315, AB$1)+SUMIFS(DataRegularSeason20242025!$AB$3:$AB$1315,DataRegularSeason20242025!$B$3:$B$1315, "&lt;=" &amp; $A120, DataRegularSeason20242025!$E$3:$E$1315, AB$1)</f>
        <v>24</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24</v>
      </c>
      <c r="AF120" s="2">
        <f>SUMIFS(DataRegularSeason20242025!$AA$3:$AA$1315,DataRegularSeason20242025!$B$3:$B$1315, "&lt;=" &amp; $A120, DataRegularSeason20242025!$D$3:$D$1315, AF$1)+SUMIFS(DataRegularSeason20242025!$AB$3:$AB$1315,DataRegularSeason20242025!$B$3:$B$1315, "&lt;=" &amp; $A120, DataRegularSeason20242025!$E$3:$E$1315, AF$1)</f>
        <v>32</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18</v>
      </c>
      <c r="C121" s="2">
        <f>SUMIFS(DataRegularSeason20242025!$AA$3:$AA$1315,DataRegularSeason20242025!$B$3:$B$1315, "&lt;=" &amp; $A121, DataRegularSeason20242025!$D$3:$D$1315, C$1)+SUMIFS(DataRegularSeason20242025!$AB$3:$AB$1315,DataRegularSeason20242025!$B$3:$B$1315, "&lt;=" &amp; $A121, DataRegularSeason20242025!$E$3:$E$1315, C$1)</f>
        <v>19</v>
      </c>
      <c r="D121" s="2">
        <f>SUMIFS(DataRegularSeason20242025!$AA$3:$AA$1315,DataRegularSeason20242025!$B$3:$B$1315, "&lt;=" &amp; $A121, DataRegularSeason20242025!$D$3:$D$1315, D$1)+SUMIFS(DataRegularSeason20242025!$AB$3:$AB$1315,DataRegularSeason20242025!$B$3:$B$1315, "&lt;=" &amp; $A121, DataRegularSeason20242025!$E$3:$E$1315, D$1)</f>
        <v>17</v>
      </c>
      <c r="E121" s="2">
        <f>SUMIFS(DataRegularSeason20242025!$AA$3:$AA$1315,DataRegularSeason20242025!$B$3:$B$1315, "&lt;=" &amp; $A121, DataRegularSeason20242025!$D$3:$D$1315, E$1)+SUMIFS(DataRegularSeason20242025!$AB$3:$AB$1315,DataRegularSeason20242025!$B$3:$B$1315, "&lt;=" &amp; $A121, DataRegularSeason20242025!$E$3:$E$1315, E$1)</f>
        <v>26</v>
      </c>
      <c r="F121" s="2">
        <f>SUMIFS(DataRegularSeason20242025!$AA$3:$AA$1315,DataRegularSeason20242025!$B$3:$B$1315, "&lt;=" &amp; $A121, DataRegularSeason20242025!$D$3:$D$1315, F$1)+SUMIFS(DataRegularSeason20242025!$AB$3:$AB$1315,DataRegularSeason20242025!$B$3:$B$1315, "&lt;=" &amp; $A121, DataRegularSeason20242025!$E$3:$E$1315, F$1)</f>
        <v>16</v>
      </c>
      <c r="G121" s="2">
        <f>SUMIFS(DataRegularSeason20242025!$AA$3:$AA$1315,DataRegularSeason20242025!$B$3:$B$1315, "&lt;=" &amp; $A121, DataRegularSeason20242025!$D$3:$D$1315, G$1)+SUMIFS(DataRegularSeason20242025!$AB$3:$AB$1315,DataRegularSeason20242025!$B$3:$B$1315, "&lt;=" &amp; $A121, DataRegularSeason20242025!$E$3:$E$1315, G$1)</f>
        <v>23</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20</v>
      </c>
      <c r="J121" s="2">
        <f>SUMIFS(DataRegularSeason20242025!$AA$3:$AA$1315,DataRegularSeason20242025!$B$3:$B$1315, "&lt;=" &amp; $A121, DataRegularSeason20242025!$D$3:$D$1315, J$1)+SUMIFS(DataRegularSeason20242025!$AB$3:$AB$1315,DataRegularSeason20242025!$B$3:$B$1315, "&lt;=" &amp; $A121, DataRegularSeason20242025!$E$3:$E$1315, J$1)</f>
        <v>22</v>
      </c>
      <c r="K121" s="2">
        <f>SUMIFS(DataRegularSeason20242025!$AA$3:$AA$1315,DataRegularSeason20242025!$B$3:$B$1315, "&lt;=" &amp; $A121, DataRegularSeason20242025!$D$3:$D$1315, K$1)+SUMIFS(DataRegularSeason20242025!$AB$3:$AB$1315,DataRegularSeason20242025!$B$3:$B$1315, "&lt;=" &amp; $A121, DataRegularSeason20242025!$E$3:$E$1315, K$1)</f>
        <v>16</v>
      </c>
      <c r="L121" s="2">
        <f>SUMIFS(DataRegularSeason20242025!$AA$3:$AA$1315,DataRegularSeason20242025!$B$3:$B$1315, "&lt;=" &amp; $A121, DataRegularSeason20242025!$D$3:$D$1315, L$1)+SUMIFS(DataRegularSeason20242025!$AB$3:$AB$1315,DataRegularSeason20242025!$B$3:$B$1315, "&lt;=" &amp; $A121, DataRegularSeason20242025!$E$3:$E$1315, L$1)</f>
        <v>22</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27</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19</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19</v>
      </c>
      <c r="Y121" s="2">
        <f>SUMIFS(DataRegularSeason20242025!$AA$3:$AA$1315,DataRegularSeason20242025!$B$3:$B$1315, "&lt;=" &amp; $A121, DataRegularSeason20242025!$D$3:$D$1315, Y$1)+SUMIFS(DataRegularSeason20242025!$AB$3:$AB$1315,DataRegularSeason20242025!$B$3:$B$1315, "&lt;=" &amp; $A121, DataRegularSeason20242025!$E$3:$E$1315, Y$1)</f>
        <v>16</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21</v>
      </c>
      <c r="AB121" s="2">
        <f>SUMIFS(DataRegularSeason20242025!$AA$3:$AA$1315,DataRegularSeason20242025!$B$3:$B$1315, "&lt;=" &amp; $A121, DataRegularSeason20242025!$D$3:$D$1315, AB$1)+SUMIFS(DataRegularSeason20242025!$AB$3:$AB$1315,DataRegularSeason20242025!$B$3:$B$1315, "&lt;=" &amp; $A121, DataRegularSeason20242025!$E$3:$E$1315, AB$1)</f>
        <v>24</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24</v>
      </c>
      <c r="AF121" s="2">
        <f>SUMIFS(DataRegularSeason20242025!$AA$3:$AA$1315,DataRegularSeason20242025!$B$3:$B$1315, "&lt;=" &amp; $A121, DataRegularSeason20242025!$D$3:$D$1315, AF$1)+SUMIFS(DataRegularSeason20242025!$AB$3:$AB$1315,DataRegularSeason20242025!$B$3:$B$1315, "&lt;=" &amp; $A121, DataRegularSeason20242025!$E$3:$E$1315, AF$1)</f>
        <v>32</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18</v>
      </c>
      <c r="C122" s="2">
        <f>SUMIFS(DataRegularSeason20242025!$AA$3:$AA$1315,DataRegularSeason20242025!$B$3:$B$1315, "&lt;=" &amp; $A122, DataRegularSeason20242025!$D$3:$D$1315, C$1)+SUMIFS(DataRegularSeason20242025!$AB$3:$AB$1315,DataRegularSeason20242025!$B$3:$B$1315, "&lt;=" &amp; $A122, DataRegularSeason20242025!$E$3:$E$1315, C$1)</f>
        <v>19</v>
      </c>
      <c r="D122" s="2">
        <f>SUMIFS(DataRegularSeason20242025!$AA$3:$AA$1315,DataRegularSeason20242025!$B$3:$B$1315, "&lt;=" &amp; $A122, DataRegularSeason20242025!$D$3:$D$1315, D$1)+SUMIFS(DataRegularSeason20242025!$AB$3:$AB$1315,DataRegularSeason20242025!$B$3:$B$1315, "&lt;=" &amp; $A122, DataRegularSeason20242025!$E$3:$E$1315, D$1)</f>
        <v>17</v>
      </c>
      <c r="E122" s="2">
        <f>SUMIFS(DataRegularSeason20242025!$AA$3:$AA$1315,DataRegularSeason20242025!$B$3:$B$1315, "&lt;=" &amp; $A122, DataRegularSeason20242025!$D$3:$D$1315, E$1)+SUMIFS(DataRegularSeason20242025!$AB$3:$AB$1315,DataRegularSeason20242025!$B$3:$B$1315, "&lt;=" &amp; $A122, DataRegularSeason20242025!$E$3:$E$1315, E$1)</f>
        <v>26</v>
      </c>
      <c r="F122" s="2">
        <f>SUMIFS(DataRegularSeason20242025!$AA$3:$AA$1315,DataRegularSeason20242025!$B$3:$B$1315, "&lt;=" &amp; $A122, DataRegularSeason20242025!$D$3:$D$1315, F$1)+SUMIFS(DataRegularSeason20242025!$AB$3:$AB$1315,DataRegularSeason20242025!$B$3:$B$1315, "&lt;=" &amp; $A122, DataRegularSeason20242025!$E$3:$E$1315, F$1)</f>
        <v>16</v>
      </c>
      <c r="G122" s="2">
        <f>SUMIFS(DataRegularSeason20242025!$AA$3:$AA$1315,DataRegularSeason20242025!$B$3:$B$1315, "&lt;=" &amp; $A122, DataRegularSeason20242025!$D$3:$D$1315, G$1)+SUMIFS(DataRegularSeason20242025!$AB$3:$AB$1315,DataRegularSeason20242025!$B$3:$B$1315, "&lt;=" &amp; $A122, DataRegularSeason20242025!$E$3:$E$1315, G$1)</f>
        <v>23</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20</v>
      </c>
      <c r="J122" s="2">
        <f>SUMIFS(DataRegularSeason20242025!$AA$3:$AA$1315,DataRegularSeason20242025!$B$3:$B$1315, "&lt;=" &amp; $A122, DataRegularSeason20242025!$D$3:$D$1315, J$1)+SUMIFS(DataRegularSeason20242025!$AB$3:$AB$1315,DataRegularSeason20242025!$B$3:$B$1315, "&lt;=" &amp; $A122, DataRegularSeason20242025!$E$3:$E$1315, J$1)</f>
        <v>22</v>
      </c>
      <c r="K122" s="2">
        <f>SUMIFS(DataRegularSeason20242025!$AA$3:$AA$1315,DataRegularSeason20242025!$B$3:$B$1315, "&lt;=" &amp; $A122, DataRegularSeason20242025!$D$3:$D$1315, K$1)+SUMIFS(DataRegularSeason20242025!$AB$3:$AB$1315,DataRegularSeason20242025!$B$3:$B$1315, "&lt;=" &amp; $A122, DataRegularSeason20242025!$E$3:$E$1315, K$1)</f>
        <v>16</v>
      </c>
      <c r="L122" s="2">
        <f>SUMIFS(DataRegularSeason20242025!$AA$3:$AA$1315,DataRegularSeason20242025!$B$3:$B$1315, "&lt;=" &amp; $A122, DataRegularSeason20242025!$D$3:$D$1315, L$1)+SUMIFS(DataRegularSeason20242025!$AB$3:$AB$1315,DataRegularSeason20242025!$B$3:$B$1315, "&lt;=" &amp; $A122, DataRegularSeason20242025!$E$3:$E$1315, L$1)</f>
        <v>22</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27</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19</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19</v>
      </c>
      <c r="Y122" s="2">
        <f>SUMIFS(DataRegularSeason20242025!$AA$3:$AA$1315,DataRegularSeason20242025!$B$3:$B$1315, "&lt;=" &amp; $A122, DataRegularSeason20242025!$D$3:$D$1315, Y$1)+SUMIFS(DataRegularSeason20242025!$AB$3:$AB$1315,DataRegularSeason20242025!$B$3:$B$1315, "&lt;=" &amp; $A122, DataRegularSeason20242025!$E$3:$E$1315, Y$1)</f>
        <v>16</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21</v>
      </c>
      <c r="AB122" s="2">
        <f>SUMIFS(DataRegularSeason20242025!$AA$3:$AA$1315,DataRegularSeason20242025!$B$3:$B$1315, "&lt;=" &amp; $A122, DataRegularSeason20242025!$D$3:$D$1315, AB$1)+SUMIFS(DataRegularSeason20242025!$AB$3:$AB$1315,DataRegularSeason20242025!$B$3:$B$1315, "&lt;=" &amp; $A122, DataRegularSeason20242025!$E$3:$E$1315, AB$1)</f>
        <v>24</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24</v>
      </c>
      <c r="AF122" s="2">
        <f>SUMIFS(DataRegularSeason20242025!$AA$3:$AA$1315,DataRegularSeason20242025!$B$3:$B$1315, "&lt;=" &amp; $A122, DataRegularSeason20242025!$D$3:$D$1315, AF$1)+SUMIFS(DataRegularSeason20242025!$AB$3:$AB$1315,DataRegularSeason20242025!$B$3:$B$1315, "&lt;=" &amp; $A122, DataRegularSeason20242025!$E$3:$E$1315, AF$1)</f>
        <v>32</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18</v>
      </c>
      <c r="C123" s="2">
        <f>SUMIFS(DataRegularSeason20242025!$AA$3:$AA$1315,DataRegularSeason20242025!$B$3:$B$1315, "&lt;=" &amp; $A123, DataRegularSeason20242025!$D$3:$D$1315, C$1)+SUMIFS(DataRegularSeason20242025!$AB$3:$AB$1315,DataRegularSeason20242025!$B$3:$B$1315, "&lt;=" &amp; $A123, DataRegularSeason20242025!$E$3:$E$1315, C$1)</f>
        <v>19</v>
      </c>
      <c r="D123" s="2">
        <f>SUMIFS(DataRegularSeason20242025!$AA$3:$AA$1315,DataRegularSeason20242025!$B$3:$B$1315, "&lt;=" &amp; $A123, DataRegularSeason20242025!$D$3:$D$1315, D$1)+SUMIFS(DataRegularSeason20242025!$AB$3:$AB$1315,DataRegularSeason20242025!$B$3:$B$1315, "&lt;=" &amp; $A123, DataRegularSeason20242025!$E$3:$E$1315, D$1)</f>
        <v>17</v>
      </c>
      <c r="E123" s="2">
        <f>SUMIFS(DataRegularSeason20242025!$AA$3:$AA$1315,DataRegularSeason20242025!$B$3:$B$1315, "&lt;=" &amp; $A123, DataRegularSeason20242025!$D$3:$D$1315, E$1)+SUMIFS(DataRegularSeason20242025!$AB$3:$AB$1315,DataRegularSeason20242025!$B$3:$B$1315, "&lt;=" &amp; $A123, DataRegularSeason20242025!$E$3:$E$1315, E$1)</f>
        <v>26</v>
      </c>
      <c r="F123" s="2">
        <f>SUMIFS(DataRegularSeason20242025!$AA$3:$AA$1315,DataRegularSeason20242025!$B$3:$B$1315, "&lt;=" &amp; $A123, DataRegularSeason20242025!$D$3:$D$1315, F$1)+SUMIFS(DataRegularSeason20242025!$AB$3:$AB$1315,DataRegularSeason20242025!$B$3:$B$1315, "&lt;=" &amp; $A123, DataRegularSeason20242025!$E$3:$E$1315, F$1)</f>
        <v>16</v>
      </c>
      <c r="G123" s="2">
        <f>SUMIFS(DataRegularSeason20242025!$AA$3:$AA$1315,DataRegularSeason20242025!$B$3:$B$1315, "&lt;=" &amp; $A123, DataRegularSeason20242025!$D$3:$D$1315, G$1)+SUMIFS(DataRegularSeason20242025!$AB$3:$AB$1315,DataRegularSeason20242025!$B$3:$B$1315, "&lt;=" &amp; $A123, DataRegularSeason20242025!$E$3:$E$1315, G$1)</f>
        <v>23</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20</v>
      </c>
      <c r="J123" s="2">
        <f>SUMIFS(DataRegularSeason20242025!$AA$3:$AA$1315,DataRegularSeason20242025!$B$3:$B$1315, "&lt;=" &amp; $A123, DataRegularSeason20242025!$D$3:$D$1315, J$1)+SUMIFS(DataRegularSeason20242025!$AB$3:$AB$1315,DataRegularSeason20242025!$B$3:$B$1315, "&lt;=" &amp; $A123, DataRegularSeason20242025!$E$3:$E$1315, J$1)</f>
        <v>22</v>
      </c>
      <c r="K123" s="2">
        <f>SUMIFS(DataRegularSeason20242025!$AA$3:$AA$1315,DataRegularSeason20242025!$B$3:$B$1315, "&lt;=" &amp; $A123, DataRegularSeason20242025!$D$3:$D$1315, K$1)+SUMIFS(DataRegularSeason20242025!$AB$3:$AB$1315,DataRegularSeason20242025!$B$3:$B$1315, "&lt;=" &amp; $A123, DataRegularSeason20242025!$E$3:$E$1315, K$1)</f>
        <v>16</v>
      </c>
      <c r="L123" s="2">
        <f>SUMIFS(DataRegularSeason20242025!$AA$3:$AA$1315,DataRegularSeason20242025!$B$3:$B$1315, "&lt;=" &amp; $A123, DataRegularSeason20242025!$D$3:$D$1315, L$1)+SUMIFS(DataRegularSeason20242025!$AB$3:$AB$1315,DataRegularSeason20242025!$B$3:$B$1315, "&lt;=" &amp; $A123, DataRegularSeason20242025!$E$3:$E$1315, L$1)</f>
        <v>22</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27</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19</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19</v>
      </c>
      <c r="Y123" s="2">
        <f>SUMIFS(DataRegularSeason20242025!$AA$3:$AA$1315,DataRegularSeason20242025!$B$3:$B$1315, "&lt;=" &amp; $A123, DataRegularSeason20242025!$D$3:$D$1315, Y$1)+SUMIFS(DataRegularSeason20242025!$AB$3:$AB$1315,DataRegularSeason20242025!$B$3:$B$1315, "&lt;=" &amp; $A123, DataRegularSeason20242025!$E$3:$E$1315, Y$1)</f>
        <v>16</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21</v>
      </c>
      <c r="AB123" s="2">
        <f>SUMIFS(DataRegularSeason20242025!$AA$3:$AA$1315,DataRegularSeason20242025!$B$3:$B$1315, "&lt;=" &amp; $A123, DataRegularSeason20242025!$D$3:$D$1315, AB$1)+SUMIFS(DataRegularSeason20242025!$AB$3:$AB$1315,DataRegularSeason20242025!$B$3:$B$1315, "&lt;=" &amp; $A123, DataRegularSeason20242025!$E$3:$E$1315, AB$1)</f>
        <v>24</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24</v>
      </c>
      <c r="AF123" s="2">
        <f>SUMIFS(DataRegularSeason20242025!$AA$3:$AA$1315,DataRegularSeason20242025!$B$3:$B$1315, "&lt;=" &amp; $A123, DataRegularSeason20242025!$D$3:$D$1315, AF$1)+SUMIFS(DataRegularSeason20242025!$AB$3:$AB$1315,DataRegularSeason20242025!$B$3:$B$1315, "&lt;=" &amp; $A123, DataRegularSeason20242025!$E$3:$E$1315, AF$1)</f>
        <v>32</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18</v>
      </c>
      <c r="C124" s="2">
        <f>SUMIFS(DataRegularSeason20242025!$AA$3:$AA$1315,DataRegularSeason20242025!$B$3:$B$1315, "&lt;=" &amp; $A124, DataRegularSeason20242025!$D$3:$D$1315, C$1)+SUMIFS(DataRegularSeason20242025!$AB$3:$AB$1315,DataRegularSeason20242025!$B$3:$B$1315, "&lt;=" &amp; $A124, DataRegularSeason20242025!$E$3:$E$1315, C$1)</f>
        <v>19</v>
      </c>
      <c r="D124" s="2">
        <f>SUMIFS(DataRegularSeason20242025!$AA$3:$AA$1315,DataRegularSeason20242025!$B$3:$B$1315, "&lt;=" &amp; $A124, DataRegularSeason20242025!$D$3:$D$1315, D$1)+SUMIFS(DataRegularSeason20242025!$AB$3:$AB$1315,DataRegularSeason20242025!$B$3:$B$1315, "&lt;=" &amp; $A124, DataRegularSeason20242025!$E$3:$E$1315, D$1)</f>
        <v>17</v>
      </c>
      <c r="E124" s="2">
        <f>SUMIFS(DataRegularSeason20242025!$AA$3:$AA$1315,DataRegularSeason20242025!$B$3:$B$1315, "&lt;=" &amp; $A124, DataRegularSeason20242025!$D$3:$D$1315, E$1)+SUMIFS(DataRegularSeason20242025!$AB$3:$AB$1315,DataRegularSeason20242025!$B$3:$B$1315, "&lt;=" &amp; $A124, DataRegularSeason20242025!$E$3:$E$1315, E$1)</f>
        <v>26</v>
      </c>
      <c r="F124" s="2">
        <f>SUMIFS(DataRegularSeason20242025!$AA$3:$AA$1315,DataRegularSeason20242025!$B$3:$B$1315, "&lt;=" &amp; $A124, DataRegularSeason20242025!$D$3:$D$1315, F$1)+SUMIFS(DataRegularSeason20242025!$AB$3:$AB$1315,DataRegularSeason20242025!$B$3:$B$1315, "&lt;=" &amp; $A124, DataRegularSeason20242025!$E$3:$E$1315, F$1)</f>
        <v>16</v>
      </c>
      <c r="G124" s="2">
        <f>SUMIFS(DataRegularSeason20242025!$AA$3:$AA$1315,DataRegularSeason20242025!$B$3:$B$1315, "&lt;=" &amp; $A124, DataRegularSeason20242025!$D$3:$D$1315, G$1)+SUMIFS(DataRegularSeason20242025!$AB$3:$AB$1315,DataRegularSeason20242025!$B$3:$B$1315, "&lt;=" &amp; $A124, DataRegularSeason20242025!$E$3:$E$1315, G$1)</f>
        <v>23</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20</v>
      </c>
      <c r="J124" s="2">
        <f>SUMIFS(DataRegularSeason20242025!$AA$3:$AA$1315,DataRegularSeason20242025!$B$3:$B$1315, "&lt;=" &amp; $A124, DataRegularSeason20242025!$D$3:$D$1315, J$1)+SUMIFS(DataRegularSeason20242025!$AB$3:$AB$1315,DataRegularSeason20242025!$B$3:$B$1315, "&lt;=" &amp; $A124, DataRegularSeason20242025!$E$3:$E$1315, J$1)</f>
        <v>22</v>
      </c>
      <c r="K124" s="2">
        <f>SUMIFS(DataRegularSeason20242025!$AA$3:$AA$1315,DataRegularSeason20242025!$B$3:$B$1315, "&lt;=" &amp; $A124, DataRegularSeason20242025!$D$3:$D$1315, K$1)+SUMIFS(DataRegularSeason20242025!$AB$3:$AB$1315,DataRegularSeason20242025!$B$3:$B$1315, "&lt;=" &amp; $A124, DataRegularSeason20242025!$E$3:$E$1315, K$1)</f>
        <v>16</v>
      </c>
      <c r="L124" s="2">
        <f>SUMIFS(DataRegularSeason20242025!$AA$3:$AA$1315,DataRegularSeason20242025!$B$3:$B$1315, "&lt;=" &amp; $A124, DataRegularSeason20242025!$D$3:$D$1315, L$1)+SUMIFS(DataRegularSeason20242025!$AB$3:$AB$1315,DataRegularSeason20242025!$B$3:$B$1315, "&lt;=" &amp; $A124, DataRegularSeason20242025!$E$3:$E$1315, L$1)</f>
        <v>22</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27</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19</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19</v>
      </c>
      <c r="Y124" s="2">
        <f>SUMIFS(DataRegularSeason20242025!$AA$3:$AA$1315,DataRegularSeason20242025!$B$3:$B$1315, "&lt;=" &amp; $A124, DataRegularSeason20242025!$D$3:$D$1315, Y$1)+SUMIFS(DataRegularSeason20242025!$AB$3:$AB$1315,DataRegularSeason20242025!$B$3:$B$1315, "&lt;=" &amp; $A124, DataRegularSeason20242025!$E$3:$E$1315, Y$1)</f>
        <v>16</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21</v>
      </c>
      <c r="AB124" s="2">
        <f>SUMIFS(DataRegularSeason20242025!$AA$3:$AA$1315,DataRegularSeason20242025!$B$3:$B$1315, "&lt;=" &amp; $A124, DataRegularSeason20242025!$D$3:$D$1315, AB$1)+SUMIFS(DataRegularSeason20242025!$AB$3:$AB$1315,DataRegularSeason20242025!$B$3:$B$1315, "&lt;=" &amp; $A124, DataRegularSeason20242025!$E$3:$E$1315, AB$1)</f>
        <v>24</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24</v>
      </c>
      <c r="AF124" s="2">
        <f>SUMIFS(DataRegularSeason20242025!$AA$3:$AA$1315,DataRegularSeason20242025!$B$3:$B$1315, "&lt;=" &amp; $A124, DataRegularSeason20242025!$D$3:$D$1315, AF$1)+SUMIFS(DataRegularSeason20242025!$AB$3:$AB$1315,DataRegularSeason20242025!$B$3:$B$1315, "&lt;=" &amp; $A124, DataRegularSeason20242025!$E$3:$E$1315, AF$1)</f>
        <v>32</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18</v>
      </c>
      <c r="C125" s="2">
        <f>SUMIFS(DataRegularSeason20242025!$AA$3:$AA$1315,DataRegularSeason20242025!$B$3:$B$1315, "&lt;=" &amp; $A125, DataRegularSeason20242025!$D$3:$D$1315, C$1)+SUMIFS(DataRegularSeason20242025!$AB$3:$AB$1315,DataRegularSeason20242025!$B$3:$B$1315, "&lt;=" &amp; $A125, DataRegularSeason20242025!$E$3:$E$1315, C$1)</f>
        <v>19</v>
      </c>
      <c r="D125" s="2">
        <f>SUMIFS(DataRegularSeason20242025!$AA$3:$AA$1315,DataRegularSeason20242025!$B$3:$B$1315, "&lt;=" &amp; $A125, DataRegularSeason20242025!$D$3:$D$1315, D$1)+SUMIFS(DataRegularSeason20242025!$AB$3:$AB$1315,DataRegularSeason20242025!$B$3:$B$1315, "&lt;=" &amp; $A125, DataRegularSeason20242025!$E$3:$E$1315, D$1)</f>
        <v>17</v>
      </c>
      <c r="E125" s="2">
        <f>SUMIFS(DataRegularSeason20242025!$AA$3:$AA$1315,DataRegularSeason20242025!$B$3:$B$1315, "&lt;=" &amp; $A125, DataRegularSeason20242025!$D$3:$D$1315, E$1)+SUMIFS(DataRegularSeason20242025!$AB$3:$AB$1315,DataRegularSeason20242025!$B$3:$B$1315, "&lt;=" &amp; $A125, DataRegularSeason20242025!$E$3:$E$1315, E$1)</f>
        <v>26</v>
      </c>
      <c r="F125" s="2">
        <f>SUMIFS(DataRegularSeason20242025!$AA$3:$AA$1315,DataRegularSeason20242025!$B$3:$B$1315, "&lt;=" &amp; $A125, DataRegularSeason20242025!$D$3:$D$1315, F$1)+SUMIFS(DataRegularSeason20242025!$AB$3:$AB$1315,DataRegularSeason20242025!$B$3:$B$1315, "&lt;=" &amp; $A125, DataRegularSeason20242025!$E$3:$E$1315, F$1)</f>
        <v>16</v>
      </c>
      <c r="G125" s="2">
        <f>SUMIFS(DataRegularSeason20242025!$AA$3:$AA$1315,DataRegularSeason20242025!$B$3:$B$1315, "&lt;=" &amp; $A125, DataRegularSeason20242025!$D$3:$D$1315, G$1)+SUMIFS(DataRegularSeason20242025!$AB$3:$AB$1315,DataRegularSeason20242025!$B$3:$B$1315, "&lt;=" &amp; $A125, DataRegularSeason20242025!$E$3:$E$1315, G$1)</f>
        <v>23</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20</v>
      </c>
      <c r="J125" s="2">
        <f>SUMIFS(DataRegularSeason20242025!$AA$3:$AA$1315,DataRegularSeason20242025!$B$3:$B$1315, "&lt;=" &amp; $A125, DataRegularSeason20242025!$D$3:$D$1315, J$1)+SUMIFS(DataRegularSeason20242025!$AB$3:$AB$1315,DataRegularSeason20242025!$B$3:$B$1315, "&lt;=" &amp; $A125, DataRegularSeason20242025!$E$3:$E$1315, J$1)</f>
        <v>22</v>
      </c>
      <c r="K125" s="2">
        <f>SUMIFS(DataRegularSeason20242025!$AA$3:$AA$1315,DataRegularSeason20242025!$B$3:$B$1315, "&lt;=" &amp; $A125, DataRegularSeason20242025!$D$3:$D$1315, K$1)+SUMIFS(DataRegularSeason20242025!$AB$3:$AB$1315,DataRegularSeason20242025!$B$3:$B$1315, "&lt;=" &amp; $A125, DataRegularSeason20242025!$E$3:$E$1315, K$1)</f>
        <v>16</v>
      </c>
      <c r="L125" s="2">
        <f>SUMIFS(DataRegularSeason20242025!$AA$3:$AA$1315,DataRegularSeason20242025!$B$3:$B$1315, "&lt;=" &amp; $A125, DataRegularSeason20242025!$D$3:$D$1315, L$1)+SUMIFS(DataRegularSeason20242025!$AB$3:$AB$1315,DataRegularSeason20242025!$B$3:$B$1315, "&lt;=" &amp; $A125, DataRegularSeason20242025!$E$3:$E$1315, L$1)</f>
        <v>22</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27</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19</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19</v>
      </c>
      <c r="Y125" s="2">
        <f>SUMIFS(DataRegularSeason20242025!$AA$3:$AA$1315,DataRegularSeason20242025!$B$3:$B$1315, "&lt;=" &amp; $A125, DataRegularSeason20242025!$D$3:$D$1315, Y$1)+SUMIFS(DataRegularSeason20242025!$AB$3:$AB$1315,DataRegularSeason20242025!$B$3:$B$1315, "&lt;=" &amp; $A125, DataRegularSeason20242025!$E$3:$E$1315, Y$1)</f>
        <v>16</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21</v>
      </c>
      <c r="AB125" s="2">
        <f>SUMIFS(DataRegularSeason20242025!$AA$3:$AA$1315,DataRegularSeason20242025!$B$3:$B$1315, "&lt;=" &amp; $A125, DataRegularSeason20242025!$D$3:$D$1315, AB$1)+SUMIFS(DataRegularSeason20242025!$AB$3:$AB$1315,DataRegularSeason20242025!$B$3:$B$1315, "&lt;=" &amp; $A125, DataRegularSeason20242025!$E$3:$E$1315, AB$1)</f>
        <v>24</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24</v>
      </c>
      <c r="AF125" s="2">
        <f>SUMIFS(DataRegularSeason20242025!$AA$3:$AA$1315,DataRegularSeason20242025!$B$3:$B$1315, "&lt;=" &amp; $A125, DataRegularSeason20242025!$D$3:$D$1315, AF$1)+SUMIFS(DataRegularSeason20242025!$AB$3:$AB$1315,DataRegularSeason20242025!$B$3:$B$1315, "&lt;=" &amp; $A125, DataRegularSeason20242025!$E$3:$E$1315, AF$1)</f>
        <v>32</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18</v>
      </c>
      <c r="C126" s="2">
        <f>SUMIFS(DataRegularSeason20242025!$AA$3:$AA$1315,DataRegularSeason20242025!$B$3:$B$1315, "&lt;=" &amp; $A126, DataRegularSeason20242025!$D$3:$D$1315, C$1)+SUMIFS(DataRegularSeason20242025!$AB$3:$AB$1315,DataRegularSeason20242025!$B$3:$B$1315, "&lt;=" &amp; $A126, DataRegularSeason20242025!$E$3:$E$1315, C$1)</f>
        <v>19</v>
      </c>
      <c r="D126" s="2">
        <f>SUMIFS(DataRegularSeason20242025!$AA$3:$AA$1315,DataRegularSeason20242025!$B$3:$B$1315, "&lt;=" &amp; $A126, DataRegularSeason20242025!$D$3:$D$1315, D$1)+SUMIFS(DataRegularSeason20242025!$AB$3:$AB$1315,DataRegularSeason20242025!$B$3:$B$1315, "&lt;=" &amp; $A126, DataRegularSeason20242025!$E$3:$E$1315, D$1)</f>
        <v>17</v>
      </c>
      <c r="E126" s="2">
        <f>SUMIFS(DataRegularSeason20242025!$AA$3:$AA$1315,DataRegularSeason20242025!$B$3:$B$1315, "&lt;=" &amp; $A126, DataRegularSeason20242025!$D$3:$D$1315, E$1)+SUMIFS(DataRegularSeason20242025!$AB$3:$AB$1315,DataRegularSeason20242025!$B$3:$B$1315, "&lt;=" &amp; $A126, DataRegularSeason20242025!$E$3:$E$1315, E$1)</f>
        <v>26</v>
      </c>
      <c r="F126" s="2">
        <f>SUMIFS(DataRegularSeason20242025!$AA$3:$AA$1315,DataRegularSeason20242025!$B$3:$B$1315, "&lt;=" &amp; $A126, DataRegularSeason20242025!$D$3:$D$1315, F$1)+SUMIFS(DataRegularSeason20242025!$AB$3:$AB$1315,DataRegularSeason20242025!$B$3:$B$1315, "&lt;=" &amp; $A126, DataRegularSeason20242025!$E$3:$E$1315, F$1)</f>
        <v>16</v>
      </c>
      <c r="G126" s="2">
        <f>SUMIFS(DataRegularSeason20242025!$AA$3:$AA$1315,DataRegularSeason20242025!$B$3:$B$1315, "&lt;=" &amp; $A126, DataRegularSeason20242025!$D$3:$D$1315, G$1)+SUMIFS(DataRegularSeason20242025!$AB$3:$AB$1315,DataRegularSeason20242025!$B$3:$B$1315, "&lt;=" &amp; $A126, DataRegularSeason20242025!$E$3:$E$1315, G$1)</f>
        <v>23</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20</v>
      </c>
      <c r="J126" s="2">
        <f>SUMIFS(DataRegularSeason20242025!$AA$3:$AA$1315,DataRegularSeason20242025!$B$3:$B$1315, "&lt;=" &amp; $A126, DataRegularSeason20242025!$D$3:$D$1315, J$1)+SUMIFS(DataRegularSeason20242025!$AB$3:$AB$1315,DataRegularSeason20242025!$B$3:$B$1315, "&lt;=" &amp; $A126, DataRegularSeason20242025!$E$3:$E$1315, J$1)</f>
        <v>22</v>
      </c>
      <c r="K126" s="2">
        <f>SUMIFS(DataRegularSeason20242025!$AA$3:$AA$1315,DataRegularSeason20242025!$B$3:$B$1315, "&lt;=" &amp; $A126, DataRegularSeason20242025!$D$3:$D$1315, K$1)+SUMIFS(DataRegularSeason20242025!$AB$3:$AB$1315,DataRegularSeason20242025!$B$3:$B$1315, "&lt;=" &amp; $A126, DataRegularSeason20242025!$E$3:$E$1315, K$1)</f>
        <v>16</v>
      </c>
      <c r="L126" s="2">
        <f>SUMIFS(DataRegularSeason20242025!$AA$3:$AA$1315,DataRegularSeason20242025!$B$3:$B$1315, "&lt;=" &amp; $A126, DataRegularSeason20242025!$D$3:$D$1315, L$1)+SUMIFS(DataRegularSeason20242025!$AB$3:$AB$1315,DataRegularSeason20242025!$B$3:$B$1315, "&lt;=" &amp; $A126, DataRegularSeason20242025!$E$3:$E$1315, L$1)</f>
        <v>22</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27</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19</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19</v>
      </c>
      <c r="Y126" s="2">
        <f>SUMIFS(DataRegularSeason20242025!$AA$3:$AA$1315,DataRegularSeason20242025!$B$3:$B$1315, "&lt;=" &amp; $A126, DataRegularSeason20242025!$D$3:$D$1315, Y$1)+SUMIFS(DataRegularSeason20242025!$AB$3:$AB$1315,DataRegularSeason20242025!$B$3:$B$1315, "&lt;=" &amp; $A126, DataRegularSeason20242025!$E$3:$E$1315, Y$1)</f>
        <v>16</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21</v>
      </c>
      <c r="AB126" s="2">
        <f>SUMIFS(DataRegularSeason20242025!$AA$3:$AA$1315,DataRegularSeason20242025!$B$3:$B$1315, "&lt;=" &amp; $A126, DataRegularSeason20242025!$D$3:$D$1315, AB$1)+SUMIFS(DataRegularSeason20242025!$AB$3:$AB$1315,DataRegularSeason20242025!$B$3:$B$1315, "&lt;=" &amp; $A126, DataRegularSeason20242025!$E$3:$E$1315, AB$1)</f>
        <v>24</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24</v>
      </c>
      <c r="AF126" s="2">
        <f>SUMIFS(DataRegularSeason20242025!$AA$3:$AA$1315,DataRegularSeason20242025!$B$3:$B$1315, "&lt;=" &amp; $A126, DataRegularSeason20242025!$D$3:$D$1315, AF$1)+SUMIFS(DataRegularSeason20242025!$AB$3:$AB$1315,DataRegularSeason20242025!$B$3:$B$1315, "&lt;=" &amp; $A126, DataRegularSeason20242025!$E$3:$E$1315, AF$1)</f>
        <v>32</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18</v>
      </c>
      <c r="C127" s="2">
        <f>SUMIFS(DataRegularSeason20242025!$AA$3:$AA$1315,DataRegularSeason20242025!$B$3:$B$1315, "&lt;=" &amp; $A127, DataRegularSeason20242025!$D$3:$D$1315, C$1)+SUMIFS(DataRegularSeason20242025!$AB$3:$AB$1315,DataRegularSeason20242025!$B$3:$B$1315, "&lt;=" &amp; $A127, DataRegularSeason20242025!$E$3:$E$1315, C$1)</f>
        <v>19</v>
      </c>
      <c r="D127" s="2">
        <f>SUMIFS(DataRegularSeason20242025!$AA$3:$AA$1315,DataRegularSeason20242025!$B$3:$B$1315, "&lt;=" &amp; $A127, DataRegularSeason20242025!$D$3:$D$1315, D$1)+SUMIFS(DataRegularSeason20242025!$AB$3:$AB$1315,DataRegularSeason20242025!$B$3:$B$1315, "&lt;=" &amp; $A127, DataRegularSeason20242025!$E$3:$E$1315, D$1)</f>
        <v>17</v>
      </c>
      <c r="E127" s="2">
        <f>SUMIFS(DataRegularSeason20242025!$AA$3:$AA$1315,DataRegularSeason20242025!$B$3:$B$1315, "&lt;=" &amp; $A127, DataRegularSeason20242025!$D$3:$D$1315, E$1)+SUMIFS(DataRegularSeason20242025!$AB$3:$AB$1315,DataRegularSeason20242025!$B$3:$B$1315, "&lt;=" &amp; $A127, DataRegularSeason20242025!$E$3:$E$1315, E$1)</f>
        <v>26</v>
      </c>
      <c r="F127" s="2">
        <f>SUMIFS(DataRegularSeason20242025!$AA$3:$AA$1315,DataRegularSeason20242025!$B$3:$B$1315, "&lt;=" &amp; $A127, DataRegularSeason20242025!$D$3:$D$1315, F$1)+SUMIFS(DataRegularSeason20242025!$AB$3:$AB$1315,DataRegularSeason20242025!$B$3:$B$1315, "&lt;=" &amp; $A127, DataRegularSeason20242025!$E$3:$E$1315, F$1)</f>
        <v>16</v>
      </c>
      <c r="G127" s="2">
        <f>SUMIFS(DataRegularSeason20242025!$AA$3:$AA$1315,DataRegularSeason20242025!$B$3:$B$1315, "&lt;=" &amp; $A127, DataRegularSeason20242025!$D$3:$D$1315, G$1)+SUMIFS(DataRegularSeason20242025!$AB$3:$AB$1315,DataRegularSeason20242025!$B$3:$B$1315, "&lt;=" &amp; $A127, DataRegularSeason20242025!$E$3:$E$1315, G$1)</f>
        <v>23</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20</v>
      </c>
      <c r="J127" s="2">
        <f>SUMIFS(DataRegularSeason20242025!$AA$3:$AA$1315,DataRegularSeason20242025!$B$3:$B$1315, "&lt;=" &amp; $A127, DataRegularSeason20242025!$D$3:$D$1315, J$1)+SUMIFS(DataRegularSeason20242025!$AB$3:$AB$1315,DataRegularSeason20242025!$B$3:$B$1315, "&lt;=" &amp; $A127, DataRegularSeason20242025!$E$3:$E$1315, J$1)</f>
        <v>22</v>
      </c>
      <c r="K127" s="2">
        <f>SUMIFS(DataRegularSeason20242025!$AA$3:$AA$1315,DataRegularSeason20242025!$B$3:$B$1315, "&lt;=" &amp; $A127, DataRegularSeason20242025!$D$3:$D$1315, K$1)+SUMIFS(DataRegularSeason20242025!$AB$3:$AB$1315,DataRegularSeason20242025!$B$3:$B$1315, "&lt;=" &amp; $A127, DataRegularSeason20242025!$E$3:$E$1315, K$1)</f>
        <v>16</v>
      </c>
      <c r="L127" s="2">
        <f>SUMIFS(DataRegularSeason20242025!$AA$3:$AA$1315,DataRegularSeason20242025!$B$3:$B$1315, "&lt;=" &amp; $A127, DataRegularSeason20242025!$D$3:$D$1315, L$1)+SUMIFS(DataRegularSeason20242025!$AB$3:$AB$1315,DataRegularSeason20242025!$B$3:$B$1315, "&lt;=" &amp; $A127, DataRegularSeason20242025!$E$3:$E$1315, L$1)</f>
        <v>22</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27</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19</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19</v>
      </c>
      <c r="Y127" s="2">
        <f>SUMIFS(DataRegularSeason20242025!$AA$3:$AA$1315,DataRegularSeason20242025!$B$3:$B$1315, "&lt;=" &amp; $A127, DataRegularSeason20242025!$D$3:$D$1315, Y$1)+SUMIFS(DataRegularSeason20242025!$AB$3:$AB$1315,DataRegularSeason20242025!$B$3:$B$1315, "&lt;=" &amp; $A127, DataRegularSeason20242025!$E$3:$E$1315, Y$1)</f>
        <v>16</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21</v>
      </c>
      <c r="AB127" s="2">
        <f>SUMIFS(DataRegularSeason20242025!$AA$3:$AA$1315,DataRegularSeason20242025!$B$3:$B$1315, "&lt;=" &amp; $A127, DataRegularSeason20242025!$D$3:$D$1315, AB$1)+SUMIFS(DataRegularSeason20242025!$AB$3:$AB$1315,DataRegularSeason20242025!$B$3:$B$1315, "&lt;=" &amp; $A127, DataRegularSeason20242025!$E$3:$E$1315, AB$1)</f>
        <v>24</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24</v>
      </c>
      <c r="AF127" s="2">
        <f>SUMIFS(DataRegularSeason20242025!$AA$3:$AA$1315,DataRegularSeason20242025!$B$3:$B$1315, "&lt;=" &amp; $A127, DataRegularSeason20242025!$D$3:$D$1315, AF$1)+SUMIFS(DataRegularSeason20242025!$AB$3:$AB$1315,DataRegularSeason20242025!$B$3:$B$1315, "&lt;=" &amp; $A127, DataRegularSeason20242025!$E$3:$E$1315, AF$1)</f>
        <v>32</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18</v>
      </c>
      <c r="C128" s="2">
        <f>SUMIFS(DataRegularSeason20242025!$AA$3:$AA$1315,DataRegularSeason20242025!$B$3:$B$1315, "&lt;=" &amp; $A128, DataRegularSeason20242025!$D$3:$D$1315, C$1)+SUMIFS(DataRegularSeason20242025!$AB$3:$AB$1315,DataRegularSeason20242025!$B$3:$B$1315, "&lt;=" &amp; $A128, DataRegularSeason20242025!$E$3:$E$1315, C$1)</f>
        <v>19</v>
      </c>
      <c r="D128" s="2">
        <f>SUMIFS(DataRegularSeason20242025!$AA$3:$AA$1315,DataRegularSeason20242025!$B$3:$B$1315, "&lt;=" &amp; $A128, DataRegularSeason20242025!$D$3:$D$1315, D$1)+SUMIFS(DataRegularSeason20242025!$AB$3:$AB$1315,DataRegularSeason20242025!$B$3:$B$1315, "&lt;=" &amp; $A128, DataRegularSeason20242025!$E$3:$E$1315, D$1)</f>
        <v>17</v>
      </c>
      <c r="E128" s="2">
        <f>SUMIFS(DataRegularSeason20242025!$AA$3:$AA$1315,DataRegularSeason20242025!$B$3:$B$1315, "&lt;=" &amp; $A128, DataRegularSeason20242025!$D$3:$D$1315, E$1)+SUMIFS(DataRegularSeason20242025!$AB$3:$AB$1315,DataRegularSeason20242025!$B$3:$B$1315, "&lt;=" &amp; $A128, DataRegularSeason20242025!$E$3:$E$1315, E$1)</f>
        <v>26</v>
      </c>
      <c r="F128" s="2">
        <f>SUMIFS(DataRegularSeason20242025!$AA$3:$AA$1315,DataRegularSeason20242025!$B$3:$B$1315, "&lt;=" &amp; $A128, DataRegularSeason20242025!$D$3:$D$1315, F$1)+SUMIFS(DataRegularSeason20242025!$AB$3:$AB$1315,DataRegularSeason20242025!$B$3:$B$1315, "&lt;=" &amp; $A128, DataRegularSeason20242025!$E$3:$E$1315, F$1)</f>
        <v>16</v>
      </c>
      <c r="G128" s="2">
        <f>SUMIFS(DataRegularSeason20242025!$AA$3:$AA$1315,DataRegularSeason20242025!$B$3:$B$1315, "&lt;=" &amp; $A128, DataRegularSeason20242025!$D$3:$D$1315, G$1)+SUMIFS(DataRegularSeason20242025!$AB$3:$AB$1315,DataRegularSeason20242025!$B$3:$B$1315, "&lt;=" &amp; $A128, DataRegularSeason20242025!$E$3:$E$1315, G$1)</f>
        <v>23</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20</v>
      </c>
      <c r="J128" s="2">
        <f>SUMIFS(DataRegularSeason20242025!$AA$3:$AA$1315,DataRegularSeason20242025!$B$3:$B$1315, "&lt;=" &amp; $A128, DataRegularSeason20242025!$D$3:$D$1315, J$1)+SUMIFS(DataRegularSeason20242025!$AB$3:$AB$1315,DataRegularSeason20242025!$B$3:$B$1315, "&lt;=" &amp; $A128, DataRegularSeason20242025!$E$3:$E$1315, J$1)</f>
        <v>22</v>
      </c>
      <c r="K128" s="2">
        <f>SUMIFS(DataRegularSeason20242025!$AA$3:$AA$1315,DataRegularSeason20242025!$B$3:$B$1315, "&lt;=" &amp; $A128, DataRegularSeason20242025!$D$3:$D$1315, K$1)+SUMIFS(DataRegularSeason20242025!$AB$3:$AB$1315,DataRegularSeason20242025!$B$3:$B$1315, "&lt;=" &amp; $A128, DataRegularSeason20242025!$E$3:$E$1315, K$1)</f>
        <v>16</v>
      </c>
      <c r="L128" s="2">
        <f>SUMIFS(DataRegularSeason20242025!$AA$3:$AA$1315,DataRegularSeason20242025!$B$3:$B$1315, "&lt;=" &amp; $A128, DataRegularSeason20242025!$D$3:$D$1315, L$1)+SUMIFS(DataRegularSeason20242025!$AB$3:$AB$1315,DataRegularSeason20242025!$B$3:$B$1315, "&lt;=" &amp; $A128, DataRegularSeason20242025!$E$3:$E$1315, L$1)</f>
        <v>22</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27</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19</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19</v>
      </c>
      <c r="Y128" s="2">
        <f>SUMIFS(DataRegularSeason20242025!$AA$3:$AA$1315,DataRegularSeason20242025!$B$3:$B$1315, "&lt;=" &amp; $A128, DataRegularSeason20242025!$D$3:$D$1315, Y$1)+SUMIFS(DataRegularSeason20242025!$AB$3:$AB$1315,DataRegularSeason20242025!$B$3:$B$1315, "&lt;=" &amp; $A128, DataRegularSeason20242025!$E$3:$E$1315, Y$1)</f>
        <v>16</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21</v>
      </c>
      <c r="AB128" s="2">
        <f>SUMIFS(DataRegularSeason20242025!$AA$3:$AA$1315,DataRegularSeason20242025!$B$3:$B$1315, "&lt;=" &amp; $A128, DataRegularSeason20242025!$D$3:$D$1315, AB$1)+SUMIFS(DataRegularSeason20242025!$AB$3:$AB$1315,DataRegularSeason20242025!$B$3:$B$1315, "&lt;=" &amp; $A128, DataRegularSeason20242025!$E$3:$E$1315, AB$1)</f>
        <v>24</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24</v>
      </c>
      <c r="AF128" s="2">
        <f>SUMIFS(DataRegularSeason20242025!$AA$3:$AA$1315,DataRegularSeason20242025!$B$3:$B$1315, "&lt;=" &amp; $A128, DataRegularSeason20242025!$D$3:$D$1315, AF$1)+SUMIFS(DataRegularSeason20242025!$AB$3:$AB$1315,DataRegularSeason20242025!$B$3:$B$1315, "&lt;=" &amp; $A128, DataRegularSeason20242025!$E$3:$E$1315, AF$1)</f>
        <v>32</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18</v>
      </c>
      <c r="C129" s="2">
        <f>SUMIFS(DataRegularSeason20242025!$AA$3:$AA$1315,DataRegularSeason20242025!$B$3:$B$1315, "&lt;=" &amp; $A129, DataRegularSeason20242025!$D$3:$D$1315, C$1)+SUMIFS(DataRegularSeason20242025!$AB$3:$AB$1315,DataRegularSeason20242025!$B$3:$B$1315, "&lt;=" &amp; $A129, DataRegularSeason20242025!$E$3:$E$1315, C$1)</f>
        <v>19</v>
      </c>
      <c r="D129" s="2">
        <f>SUMIFS(DataRegularSeason20242025!$AA$3:$AA$1315,DataRegularSeason20242025!$B$3:$B$1315, "&lt;=" &amp; $A129, DataRegularSeason20242025!$D$3:$D$1315, D$1)+SUMIFS(DataRegularSeason20242025!$AB$3:$AB$1315,DataRegularSeason20242025!$B$3:$B$1315, "&lt;=" &amp; $A129, DataRegularSeason20242025!$E$3:$E$1315, D$1)</f>
        <v>17</v>
      </c>
      <c r="E129" s="2">
        <f>SUMIFS(DataRegularSeason20242025!$AA$3:$AA$1315,DataRegularSeason20242025!$B$3:$B$1315, "&lt;=" &amp; $A129, DataRegularSeason20242025!$D$3:$D$1315, E$1)+SUMIFS(DataRegularSeason20242025!$AB$3:$AB$1315,DataRegularSeason20242025!$B$3:$B$1315, "&lt;=" &amp; $A129, DataRegularSeason20242025!$E$3:$E$1315, E$1)</f>
        <v>26</v>
      </c>
      <c r="F129" s="2">
        <f>SUMIFS(DataRegularSeason20242025!$AA$3:$AA$1315,DataRegularSeason20242025!$B$3:$B$1315, "&lt;=" &amp; $A129, DataRegularSeason20242025!$D$3:$D$1315, F$1)+SUMIFS(DataRegularSeason20242025!$AB$3:$AB$1315,DataRegularSeason20242025!$B$3:$B$1315, "&lt;=" &amp; $A129, DataRegularSeason20242025!$E$3:$E$1315, F$1)</f>
        <v>16</v>
      </c>
      <c r="G129" s="2">
        <f>SUMIFS(DataRegularSeason20242025!$AA$3:$AA$1315,DataRegularSeason20242025!$B$3:$B$1315, "&lt;=" &amp; $A129, DataRegularSeason20242025!$D$3:$D$1315, G$1)+SUMIFS(DataRegularSeason20242025!$AB$3:$AB$1315,DataRegularSeason20242025!$B$3:$B$1315, "&lt;=" &amp; $A129, DataRegularSeason20242025!$E$3:$E$1315, G$1)</f>
        <v>23</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20</v>
      </c>
      <c r="J129" s="2">
        <f>SUMIFS(DataRegularSeason20242025!$AA$3:$AA$1315,DataRegularSeason20242025!$B$3:$B$1315, "&lt;=" &amp; $A129, DataRegularSeason20242025!$D$3:$D$1315, J$1)+SUMIFS(DataRegularSeason20242025!$AB$3:$AB$1315,DataRegularSeason20242025!$B$3:$B$1315, "&lt;=" &amp; $A129, DataRegularSeason20242025!$E$3:$E$1315, J$1)</f>
        <v>22</v>
      </c>
      <c r="K129" s="2">
        <f>SUMIFS(DataRegularSeason20242025!$AA$3:$AA$1315,DataRegularSeason20242025!$B$3:$B$1315, "&lt;=" &amp; $A129, DataRegularSeason20242025!$D$3:$D$1315, K$1)+SUMIFS(DataRegularSeason20242025!$AB$3:$AB$1315,DataRegularSeason20242025!$B$3:$B$1315, "&lt;=" &amp; $A129, DataRegularSeason20242025!$E$3:$E$1315, K$1)</f>
        <v>16</v>
      </c>
      <c r="L129" s="2">
        <f>SUMIFS(DataRegularSeason20242025!$AA$3:$AA$1315,DataRegularSeason20242025!$B$3:$B$1315, "&lt;=" &amp; $A129, DataRegularSeason20242025!$D$3:$D$1315, L$1)+SUMIFS(DataRegularSeason20242025!$AB$3:$AB$1315,DataRegularSeason20242025!$B$3:$B$1315, "&lt;=" &amp; $A129, DataRegularSeason20242025!$E$3:$E$1315, L$1)</f>
        <v>22</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27</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19</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19</v>
      </c>
      <c r="Y129" s="2">
        <f>SUMIFS(DataRegularSeason20242025!$AA$3:$AA$1315,DataRegularSeason20242025!$B$3:$B$1315, "&lt;=" &amp; $A129, DataRegularSeason20242025!$D$3:$D$1315, Y$1)+SUMIFS(DataRegularSeason20242025!$AB$3:$AB$1315,DataRegularSeason20242025!$B$3:$B$1315, "&lt;=" &amp; $A129, DataRegularSeason20242025!$E$3:$E$1315, Y$1)</f>
        <v>16</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21</v>
      </c>
      <c r="AB129" s="2">
        <f>SUMIFS(DataRegularSeason20242025!$AA$3:$AA$1315,DataRegularSeason20242025!$B$3:$B$1315, "&lt;=" &amp; $A129, DataRegularSeason20242025!$D$3:$D$1315, AB$1)+SUMIFS(DataRegularSeason20242025!$AB$3:$AB$1315,DataRegularSeason20242025!$B$3:$B$1315, "&lt;=" &amp; $A129, DataRegularSeason20242025!$E$3:$E$1315, AB$1)</f>
        <v>24</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24</v>
      </c>
      <c r="AF129" s="2">
        <f>SUMIFS(DataRegularSeason20242025!$AA$3:$AA$1315,DataRegularSeason20242025!$B$3:$B$1315, "&lt;=" &amp; $A129, DataRegularSeason20242025!$D$3:$D$1315, AF$1)+SUMIFS(DataRegularSeason20242025!$AB$3:$AB$1315,DataRegularSeason20242025!$B$3:$B$1315, "&lt;=" &amp; $A129, DataRegularSeason20242025!$E$3:$E$1315, AF$1)</f>
        <v>32</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18</v>
      </c>
      <c r="C130" s="2">
        <f>SUMIFS(DataRegularSeason20242025!$AA$3:$AA$1315,DataRegularSeason20242025!$B$3:$B$1315, "&lt;=" &amp; $A130, DataRegularSeason20242025!$D$3:$D$1315, C$1)+SUMIFS(DataRegularSeason20242025!$AB$3:$AB$1315,DataRegularSeason20242025!$B$3:$B$1315, "&lt;=" &amp; $A130, DataRegularSeason20242025!$E$3:$E$1315, C$1)</f>
        <v>19</v>
      </c>
      <c r="D130" s="2">
        <f>SUMIFS(DataRegularSeason20242025!$AA$3:$AA$1315,DataRegularSeason20242025!$B$3:$B$1315, "&lt;=" &amp; $A130, DataRegularSeason20242025!$D$3:$D$1315, D$1)+SUMIFS(DataRegularSeason20242025!$AB$3:$AB$1315,DataRegularSeason20242025!$B$3:$B$1315, "&lt;=" &amp; $A130, DataRegularSeason20242025!$E$3:$E$1315, D$1)</f>
        <v>17</v>
      </c>
      <c r="E130" s="2">
        <f>SUMIFS(DataRegularSeason20242025!$AA$3:$AA$1315,DataRegularSeason20242025!$B$3:$B$1315, "&lt;=" &amp; $A130, DataRegularSeason20242025!$D$3:$D$1315, E$1)+SUMIFS(DataRegularSeason20242025!$AB$3:$AB$1315,DataRegularSeason20242025!$B$3:$B$1315, "&lt;=" &amp; $A130, DataRegularSeason20242025!$E$3:$E$1315, E$1)</f>
        <v>26</v>
      </c>
      <c r="F130" s="2">
        <f>SUMIFS(DataRegularSeason20242025!$AA$3:$AA$1315,DataRegularSeason20242025!$B$3:$B$1315, "&lt;=" &amp; $A130, DataRegularSeason20242025!$D$3:$D$1315, F$1)+SUMIFS(DataRegularSeason20242025!$AB$3:$AB$1315,DataRegularSeason20242025!$B$3:$B$1315, "&lt;=" &amp; $A130, DataRegularSeason20242025!$E$3:$E$1315, F$1)</f>
        <v>16</v>
      </c>
      <c r="G130" s="2">
        <f>SUMIFS(DataRegularSeason20242025!$AA$3:$AA$1315,DataRegularSeason20242025!$B$3:$B$1315, "&lt;=" &amp; $A130, DataRegularSeason20242025!$D$3:$D$1315, G$1)+SUMIFS(DataRegularSeason20242025!$AB$3:$AB$1315,DataRegularSeason20242025!$B$3:$B$1315, "&lt;=" &amp; $A130, DataRegularSeason20242025!$E$3:$E$1315, G$1)</f>
        <v>23</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20</v>
      </c>
      <c r="J130" s="2">
        <f>SUMIFS(DataRegularSeason20242025!$AA$3:$AA$1315,DataRegularSeason20242025!$B$3:$B$1315, "&lt;=" &amp; $A130, DataRegularSeason20242025!$D$3:$D$1315, J$1)+SUMIFS(DataRegularSeason20242025!$AB$3:$AB$1315,DataRegularSeason20242025!$B$3:$B$1315, "&lt;=" &amp; $A130, DataRegularSeason20242025!$E$3:$E$1315, J$1)</f>
        <v>22</v>
      </c>
      <c r="K130" s="2">
        <f>SUMIFS(DataRegularSeason20242025!$AA$3:$AA$1315,DataRegularSeason20242025!$B$3:$B$1315, "&lt;=" &amp; $A130, DataRegularSeason20242025!$D$3:$D$1315, K$1)+SUMIFS(DataRegularSeason20242025!$AB$3:$AB$1315,DataRegularSeason20242025!$B$3:$B$1315, "&lt;=" &amp; $A130, DataRegularSeason20242025!$E$3:$E$1315, K$1)</f>
        <v>16</v>
      </c>
      <c r="L130" s="2">
        <f>SUMIFS(DataRegularSeason20242025!$AA$3:$AA$1315,DataRegularSeason20242025!$B$3:$B$1315, "&lt;=" &amp; $A130, DataRegularSeason20242025!$D$3:$D$1315, L$1)+SUMIFS(DataRegularSeason20242025!$AB$3:$AB$1315,DataRegularSeason20242025!$B$3:$B$1315, "&lt;=" &amp; $A130, DataRegularSeason20242025!$E$3:$E$1315, L$1)</f>
        <v>22</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27</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19</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19</v>
      </c>
      <c r="Y130" s="2">
        <f>SUMIFS(DataRegularSeason20242025!$AA$3:$AA$1315,DataRegularSeason20242025!$B$3:$B$1315, "&lt;=" &amp; $A130, DataRegularSeason20242025!$D$3:$D$1315, Y$1)+SUMIFS(DataRegularSeason20242025!$AB$3:$AB$1315,DataRegularSeason20242025!$B$3:$B$1315, "&lt;=" &amp; $A130, DataRegularSeason20242025!$E$3:$E$1315, Y$1)</f>
        <v>16</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21</v>
      </c>
      <c r="AB130" s="2">
        <f>SUMIFS(DataRegularSeason20242025!$AA$3:$AA$1315,DataRegularSeason20242025!$B$3:$B$1315, "&lt;=" &amp; $A130, DataRegularSeason20242025!$D$3:$D$1315, AB$1)+SUMIFS(DataRegularSeason20242025!$AB$3:$AB$1315,DataRegularSeason20242025!$B$3:$B$1315, "&lt;=" &amp; $A130, DataRegularSeason20242025!$E$3:$E$1315, AB$1)</f>
        <v>24</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24</v>
      </c>
      <c r="AF130" s="2">
        <f>SUMIFS(DataRegularSeason20242025!$AA$3:$AA$1315,DataRegularSeason20242025!$B$3:$B$1315, "&lt;=" &amp; $A130, DataRegularSeason20242025!$D$3:$D$1315, AF$1)+SUMIFS(DataRegularSeason20242025!$AB$3:$AB$1315,DataRegularSeason20242025!$B$3:$B$1315, "&lt;=" &amp; $A130, DataRegularSeason20242025!$E$3:$E$1315, AF$1)</f>
        <v>32</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18</v>
      </c>
      <c r="C131" s="2">
        <f>SUMIFS(DataRegularSeason20242025!$AA$3:$AA$1315,DataRegularSeason20242025!$B$3:$B$1315, "&lt;=" &amp; $A131, DataRegularSeason20242025!$D$3:$D$1315, C$1)+SUMIFS(DataRegularSeason20242025!$AB$3:$AB$1315,DataRegularSeason20242025!$B$3:$B$1315, "&lt;=" &amp; $A131, DataRegularSeason20242025!$E$3:$E$1315, C$1)</f>
        <v>19</v>
      </c>
      <c r="D131" s="2">
        <f>SUMIFS(DataRegularSeason20242025!$AA$3:$AA$1315,DataRegularSeason20242025!$B$3:$B$1315, "&lt;=" &amp; $A131, DataRegularSeason20242025!$D$3:$D$1315, D$1)+SUMIFS(DataRegularSeason20242025!$AB$3:$AB$1315,DataRegularSeason20242025!$B$3:$B$1315, "&lt;=" &amp; $A131, DataRegularSeason20242025!$E$3:$E$1315, D$1)</f>
        <v>17</v>
      </c>
      <c r="E131" s="2">
        <f>SUMIFS(DataRegularSeason20242025!$AA$3:$AA$1315,DataRegularSeason20242025!$B$3:$B$1315, "&lt;=" &amp; $A131, DataRegularSeason20242025!$D$3:$D$1315, E$1)+SUMIFS(DataRegularSeason20242025!$AB$3:$AB$1315,DataRegularSeason20242025!$B$3:$B$1315, "&lt;=" &amp; $A131, DataRegularSeason20242025!$E$3:$E$1315, E$1)</f>
        <v>26</v>
      </c>
      <c r="F131" s="2">
        <f>SUMIFS(DataRegularSeason20242025!$AA$3:$AA$1315,DataRegularSeason20242025!$B$3:$B$1315, "&lt;=" &amp; $A131, DataRegularSeason20242025!$D$3:$D$1315, F$1)+SUMIFS(DataRegularSeason20242025!$AB$3:$AB$1315,DataRegularSeason20242025!$B$3:$B$1315, "&lt;=" &amp; $A131, DataRegularSeason20242025!$E$3:$E$1315, F$1)</f>
        <v>16</v>
      </c>
      <c r="G131" s="2">
        <f>SUMIFS(DataRegularSeason20242025!$AA$3:$AA$1315,DataRegularSeason20242025!$B$3:$B$1315, "&lt;=" &amp; $A131, DataRegularSeason20242025!$D$3:$D$1315, G$1)+SUMIFS(DataRegularSeason20242025!$AB$3:$AB$1315,DataRegularSeason20242025!$B$3:$B$1315, "&lt;=" &amp; $A131, DataRegularSeason20242025!$E$3:$E$1315, G$1)</f>
        <v>23</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20</v>
      </c>
      <c r="J131" s="2">
        <f>SUMIFS(DataRegularSeason20242025!$AA$3:$AA$1315,DataRegularSeason20242025!$B$3:$B$1315, "&lt;=" &amp; $A131, DataRegularSeason20242025!$D$3:$D$1315, J$1)+SUMIFS(DataRegularSeason20242025!$AB$3:$AB$1315,DataRegularSeason20242025!$B$3:$B$1315, "&lt;=" &amp; $A131, DataRegularSeason20242025!$E$3:$E$1315, J$1)</f>
        <v>22</v>
      </c>
      <c r="K131" s="2">
        <f>SUMIFS(DataRegularSeason20242025!$AA$3:$AA$1315,DataRegularSeason20242025!$B$3:$B$1315, "&lt;=" &amp; $A131, DataRegularSeason20242025!$D$3:$D$1315, K$1)+SUMIFS(DataRegularSeason20242025!$AB$3:$AB$1315,DataRegularSeason20242025!$B$3:$B$1315, "&lt;=" &amp; $A131, DataRegularSeason20242025!$E$3:$E$1315, K$1)</f>
        <v>16</v>
      </c>
      <c r="L131" s="2">
        <f>SUMIFS(DataRegularSeason20242025!$AA$3:$AA$1315,DataRegularSeason20242025!$B$3:$B$1315, "&lt;=" &amp; $A131, DataRegularSeason20242025!$D$3:$D$1315, L$1)+SUMIFS(DataRegularSeason20242025!$AB$3:$AB$1315,DataRegularSeason20242025!$B$3:$B$1315, "&lt;=" &amp; $A131, DataRegularSeason20242025!$E$3:$E$1315, L$1)</f>
        <v>22</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27</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19</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19</v>
      </c>
      <c r="Y131" s="2">
        <f>SUMIFS(DataRegularSeason20242025!$AA$3:$AA$1315,DataRegularSeason20242025!$B$3:$B$1315, "&lt;=" &amp; $A131, DataRegularSeason20242025!$D$3:$D$1315, Y$1)+SUMIFS(DataRegularSeason20242025!$AB$3:$AB$1315,DataRegularSeason20242025!$B$3:$B$1315, "&lt;=" &amp; $A131, DataRegularSeason20242025!$E$3:$E$1315, Y$1)</f>
        <v>16</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21</v>
      </c>
      <c r="AB131" s="2">
        <f>SUMIFS(DataRegularSeason20242025!$AA$3:$AA$1315,DataRegularSeason20242025!$B$3:$B$1315, "&lt;=" &amp; $A131, DataRegularSeason20242025!$D$3:$D$1315, AB$1)+SUMIFS(DataRegularSeason20242025!$AB$3:$AB$1315,DataRegularSeason20242025!$B$3:$B$1315, "&lt;=" &amp; $A131, DataRegularSeason20242025!$E$3:$E$1315, AB$1)</f>
        <v>24</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24</v>
      </c>
      <c r="AF131" s="2">
        <f>SUMIFS(DataRegularSeason20242025!$AA$3:$AA$1315,DataRegularSeason20242025!$B$3:$B$1315, "&lt;=" &amp; $A131, DataRegularSeason20242025!$D$3:$D$1315, AF$1)+SUMIFS(DataRegularSeason20242025!$AB$3:$AB$1315,DataRegularSeason20242025!$B$3:$B$1315, "&lt;=" &amp; $A131, DataRegularSeason20242025!$E$3:$E$1315, AF$1)</f>
        <v>32</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18</v>
      </c>
      <c r="C132" s="2">
        <f>SUMIFS(DataRegularSeason20242025!$AA$3:$AA$1315,DataRegularSeason20242025!$B$3:$B$1315, "&lt;=" &amp; $A132, DataRegularSeason20242025!$D$3:$D$1315, C$1)+SUMIFS(DataRegularSeason20242025!$AB$3:$AB$1315,DataRegularSeason20242025!$B$3:$B$1315, "&lt;=" &amp; $A132, DataRegularSeason20242025!$E$3:$E$1315, C$1)</f>
        <v>19</v>
      </c>
      <c r="D132" s="2">
        <f>SUMIFS(DataRegularSeason20242025!$AA$3:$AA$1315,DataRegularSeason20242025!$B$3:$B$1315, "&lt;=" &amp; $A132, DataRegularSeason20242025!$D$3:$D$1315, D$1)+SUMIFS(DataRegularSeason20242025!$AB$3:$AB$1315,DataRegularSeason20242025!$B$3:$B$1315, "&lt;=" &amp; $A132, DataRegularSeason20242025!$E$3:$E$1315, D$1)</f>
        <v>17</v>
      </c>
      <c r="E132" s="2">
        <f>SUMIFS(DataRegularSeason20242025!$AA$3:$AA$1315,DataRegularSeason20242025!$B$3:$B$1315, "&lt;=" &amp; $A132, DataRegularSeason20242025!$D$3:$D$1315, E$1)+SUMIFS(DataRegularSeason20242025!$AB$3:$AB$1315,DataRegularSeason20242025!$B$3:$B$1315, "&lt;=" &amp; $A132, DataRegularSeason20242025!$E$3:$E$1315, E$1)</f>
        <v>26</v>
      </c>
      <c r="F132" s="2">
        <f>SUMIFS(DataRegularSeason20242025!$AA$3:$AA$1315,DataRegularSeason20242025!$B$3:$B$1315, "&lt;=" &amp; $A132, DataRegularSeason20242025!$D$3:$D$1315, F$1)+SUMIFS(DataRegularSeason20242025!$AB$3:$AB$1315,DataRegularSeason20242025!$B$3:$B$1315, "&lt;=" &amp; $A132, DataRegularSeason20242025!$E$3:$E$1315, F$1)</f>
        <v>16</v>
      </c>
      <c r="G132" s="2">
        <f>SUMIFS(DataRegularSeason20242025!$AA$3:$AA$1315,DataRegularSeason20242025!$B$3:$B$1315, "&lt;=" &amp; $A132, DataRegularSeason20242025!$D$3:$D$1315, G$1)+SUMIFS(DataRegularSeason20242025!$AB$3:$AB$1315,DataRegularSeason20242025!$B$3:$B$1315, "&lt;=" &amp; $A132, DataRegularSeason20242025!$E$3:$E$1315, G$1)</f>
        <v>23</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20</v>
      </c>
      <c r="J132" s="2">
        <f>SUMIFS(DataRegularSeason20242025!$AA$3:$AA$1315,DataRegularSeason20242025!$B$3:$B$1315, "&lt;=" &amp; $A132, DataRegularSeason20242025!$D$3:$D$1315, J$1)+SUMIFS(DataRegularSeason20242025!$AB$3:$AB$1315,DataRegularSeason20242025!$B$3:$B$1315, "&lt;=" &amp; $A132, DataRegularSeason20242025!$E$3:$E$1315, J$1)</f>
        <v>22</v>
      </c>
      <c r="K132" s="2">
        <f>SUMIFS(DataRegularSeason20242025!$AA$3:$AA$1315,DataRegularSeason20242025!$B$3:$B$1315, "&lt;=" &amp; $A132, DataRegularSeason20242025!$D$3:$D$1315, K$1)+SUMIFS(DataRegularSeason20242025!$AB$3:$AB$1315,DataRegularSeason20242025!$B$3:$B$1315, "&lt;=" &amp; $A132, DataRegularSeason20242025!$E$3:$E$1315, K$1)</f>
        <v>16</v>
      </c>
      <c r="L132" s="2">
        <f>SUMIFS(DataRegularSeason20242025!$AA$3:$AA$1315,DataRegularSeason20242025!$B$3:$B$1315, "&lt;=" &amp; $A132, DataRegularSeason20242025!$D$3:$D$1315, L$1)+SUMIFS(DataRegularSeason20242025!$AB$3:$AB$1315,DataRegularSeason20242025!$B$3:$B$1315, "&lt;=" &amp; $A132, DataRegularSeason20242025!$E$3:$E$1315, L$1)</f>
        <v>22</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27</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19</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19</v>
      </c>
      <c r="Y132" s="2">
        <f>SUMIFS(DataRegularSeason20242025!$AA$3:$AA$1315,DataRegularSeason20242025!$B$3:$B$1315, "&lt;=" &amp; $A132, DataRegularSeason20242025!$D$3:$D$1315, Y$1)+SUMIFS(DataRegularSeason20242025!$AB$3:$AB$1315,DataRegularSeason20242025!$B$3:$B$1315, "&lt;=" &amp; $A132, DataRegularSeason20242025!$E$3:$E$1315, Y$1)</f>
        <v>16</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21</v>
      </c>
      <c r="AB132" s="2">
        <f>SUMIFS(DataRegularSeason20242025!$AA$3:$AA$1315,DataRegularSeason20242025!$B$3:$B$1315, "&lt;=" &amp; $A132, DataRegularSeason20242025!$D$3:$D$1315, AB$1)+SUMIFS(DataRegularSeason20242025!$AB$3:$AB$1315,DataRegularSeason20242025!$B$3:$B$1315, "&lt;=" &amp; $A132, DataRegularSeason20242025!$E$3:$E$1315, AB$1)</f>
        <v>24</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24</v>
      </c>
      <c r="AF132" s="2">
        <f>SUMIFS(DataRegularSeason20242025!$AA$3:$AA$1315,DataRegularSeason20242025!$B$3:$B$1315, "&lt;=" &amp; $A132, DataRegularSeason20242025!$D$3:$D$1315, AF$1)+SUMIFS(DataRegularSeason20242025!$AB$3:$AB$1315,DataRegularSeason20242025!$B$3:$B$1315, "&lt;=" &amp; $A132, DataRegularSeason20242025!$E$3:$E$1315, AF$1)</f>
        <v>32</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18</v>
      </c>
      <c r="C133" s="2">
        <f>SUMIFS(DataRegularSeason20242025!$AA$3:$AA$1315,DataRegularSeason20242025!$B$3:$B$1315, "&lt;=" &amp; $A133, DataRegularSeason20242025!$D$3:$D$1315, C$1)+SUMIFS(DataRegularSeason20242025!$AB$3:$AB$1315,DataRegularSeason20242025!$B$3:$B$1315, "&lt;=" &amp; $A133, DataRegularSeason20242025!$E$3:$E$1315, C$1)</f>
        <v>19</v>
      </c>
      <c r="D133" s="2">
        <f>SUMIFS(DataRegularSeason20242025!$AA$3:$AA$1315,DataRegularSeason20242025!$B$3:$B$1315, "&lt;=" &amp; $A133, DataRegularSeason20242025!$D$3:$D$1315, D$1)+SUMIFS(DataRegularSeason20242025!$AB$3:$AB$1315,DataRegularSeason20242025!$B$3:$B$1315, "&lt;=" &amp; $A133, DataRegularSeason20242025!$E$3:$E$1315, D$1)</f>
        <v>17</v>
      </c>
      <c r="E133" s="2">
        <f>SUMIFS(DataRegularSeason20242025!$AA$3:$AA$1315,DataRegularSeason20242025!$B$3:$B$1315, "&lt;=" &amp; $A133, DataRegularSeason20242025!$D$3:$D$1315, E$1)+SUMIFS(DataRegularSeason20242025!$AB$3:$AB$1315,DataRegularSeason20242025!$B$3:$B$1315, "&lt;=" &amp; $A133, DataRegularSeason20242025!$E$3:$E$1315, E$1)</f>
        <v>26</v>
      </c>
      <c r="F133" s="2">
        <f>SUMIFS(DataRegularSeason20242025!$AA$3:$AA$1315,DataRegularSeason20242025!$B$3:$B$1315, "&lt;=" &amp; $A133, DataRegularSeason20242025!$D$3:$D$1315, F$1)+SUMIFS(DataRegularSeason20242025!$AB$3:$AB$1315,DataRegularSeason20242025!$B$3:$B$1315, "&lt;=" &amp; $A133, DataRegularSeason20242025!$E$3:$E$1315, F$1)</f>
        <v>16</v>
      </c>
      <c r="G133" s="2">
        <f>SUMIFS(DataRegularSeason20242025!$AA$3:$AA$1315,DataRegularSeason20242025!$B$3:$B$1315, "&lt;=" &amp; $A133, DataRegularSeason20242025!$D$3:$D$1315, G$1)+SUMIFS(DataRegularSeason20242025!$AB$3:$AB$1315,DataRegularSeason20242025!$B$3:$B$1315, "&lt;=" &amp; $A133, DataRegularSeason20242025!$E$3:$E$1315, G$1)</f>
        <v>23</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20</v>
      </c>
      <c r="J133" s="2">
        <f>SUMIFS(DataRegularSeason20242025!$AA$3:$AA$1315,DataRegularSeason20242025!$B$3:$B$1315, "&lt;=" &amp; $A133, DataRegularSeason20242025!$D$3:$D$1315, J$1)+SUMIFS(DataRegularSeason20242025!$AB$3:$AB$1315,DataRegularSeason20242025!$B$3:$B$1315, "&lt;=" &amp; $A133, DataRegularSeason20242025!$E$3:$E$1315, J$1)</f>
        <v>22</v>
      </c>
      <c r="K133" s="2">
        <f>SUMIFS(DataRegularSeason20242025!$AA$3:$AA$1315,DataRegularSeason20242025!$B$3:$B$1315, "&lt;=" &amp; $A133, DataRegularSeason20242025!$D$3:$D$1315, K$1)+SUMIFS(DataRegularSeason20242025!$AB$3:$AB$1315,DataRegularSeason20242025!$B$3:$B$1315, "&lt;=" &amp; $A133, DataRegularSeason20242025!$E$3:$E$1315, K$1)</f>
        <v>16</v>
      </c>
      <c r="L133" s="2">
        <f>SUMIFS(DataRegularSeason20242025!$AA$3:$AA$1315,DataRegularSeason20242025!$B$3:$B$1315, "&lt;=" &amp; $A133, DataRegularSeason20242025!$D$3:$D$1315, L$1)+SUMIFS(DataRegularSeason20242025!$AB$3:$AB$1315,DataRegularSeason20242025!$B$3:$B$1315, "&lt;=" &amp; $A133, DataRegularSeason20242025!$E$3:$E$1315, L$1)</f>
        <v>22</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27</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19</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19</v>
      </c>
      <c r="Y133" s="2">
        <f>SUMIFS(DataRegularSeason20242025!$AA$3:$AA$1315,DataRegularSeason20242025!$B$3:$B$1315, "&lt;=" &amp; $A133, DataRegularSeason20242025!$D$3:$D$1315, Y$1)+SUMIFS(DataRegularSeason20242025!$AB$3:$AB$1315,DataRegularSeason20242025!$B$3:$B$1315, "&lt;=" &amp; $A133, DataRegularSeason20242025!$E$3:$E$1315, Y$1)</f>
        <v>16</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21</v>
      </c>
      <c r="AB133" s="2">
        <f>SUMIFS(DataRegularSeason20242025!$AA$3:$AA$1315,DataRegularSeason20242025!$B$3:$B$1315, "&lt;=" &amp; $A133, DataRegularSeason20242025!$D$3:$D$1315, AB$1)+SUMIFS(DataRegularSeason20242025!$AB$3:$AB$1315,DataRegularSeason20242025!$B$3:$B$1315, "&lt;=" &amp; $A133, DataRegularSeason20242025!$E$3:$E$1315, AB$1)</f>
        <v>24</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24</v>
      </c>
      <c r="AF133" s="2">
        <f>SUMIFS(DataRegularSeason20242025!$AA$3:$AA$1315,DataRegularSeason20242025!$B$3:$B$1315, "&lt;=" &amp; $A133, DataRegularSeason20242025!$D$3:$D$1315, AF$1)+SUMIFS(DataRegularSeason20242025!$AB$3:$AB$1315,DataRegularSeason20242025!$B$3:$B$1315, "&lt;=" &amp; $A133, DataRegularSeason20242025!$E$3:$E$1315, AF$1)</f>
        <v>32</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18</v>
      </c>
      <c r="C134" s="2">
        <f>SUMIFS(DataRegularSeason20242025!$AA$3:$AA$1315,DataRegularSeason20242025!$B$3:$B$1315, "&lt;=" &amp; $A134, DataRegularSeason20242025!$D$3:$D$1315, C$1)+SUMIFS(DataRegularSeason20242025!$AB$3:$AB$1315,DataRegularSeason20242025!$B$3:$B$1315, "&lt;=" &amp; $A134, DataRegularSeason20242025!$E$3:$E$1315, C$1)</f>
        <v>19</v>
      </c>
      <c r="D134" s="2">
        <f>SUMIFS(DataRegularSeason20242025!$AA$3:$AA$1315,DataRegularSeason20242025!$B$3:$B$1315, "&lt;=" &amp; $A134, DataRegularSeason20242025!$D$3:$D$1315, D$1)+SUMIFS(DataRegularSeason20242025!$AB$3:$AB$1315,DataRegularSeason20242025!$B$3:$B$1315, "&lt;=" &amp; $A134, DataRegularSeason20242025!$E$3:$E$1315, D$1)</f>
        <v>17</v>
      </c>
      <c r="E134" s="2">
        <f>SUMIFS(DataRegularSeason20242025!$AA$3:$AA$1315,DataRegularSeason20242025!$B$3:$B$1315, "&lt;=" &amp; $A134, DataRegularSeason20242025!$D$3:$D$1315, E$1)+SUMIFS(DataRegularSeason20242025!$AB$3:$AB$1315,DataRegularSeason20242025!$B$3:$B$1315, "&lt;=" &amp; $A134, DataRegularSeason20242025!$E$3:$E$1315, E$1)</f>
        <v>26</v>
      </c>
      <c r="F134" s="2">
        <f>SUMIFS(DataRegularSeason20242025!$AA$3:$AA$1315,DataRegularSeason20242025!$B$3:$B$1315, "&lt;=" &amp; $A134, DataRegularSeason20242025!$D$3:$D$1315, F$1)+SUMIFS(DataRegularSeason20242025!$AB$3:$AB$1315,DataRegularSeason20242025!$B$3:$B$1315, "&lt;=" &amp; $A134, DataRegularSeason20242025!$E$3:$E$1315, F$1)</f>
        <v>16</v>
      </c>
      <c r="G134" s="2">
        <f>SUMIFS(DataRegularSeason20242025!$AA$3:$AA$1315,DataRegularSeason20242025!$B$3:$B$1315, "&lt;=" &amp; $A134, DataRegularSeason20242025!$D$3:$D$1315, G$1)+SUMIFS(DataRegularSeason20242025!$AB$3:$AB$1315,DataRegularSeason20242025!$B$3:$B$1315, "&lt;=" &amp; $A134, DataRegularSeason20242025!$E$3:$E$1315, G$1)</f>
        <v>23</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20</v>
      </c>
      <c r="J134" s="2">
        <f>SUMIFS(DataRegularSeason20242025!$AA$3:$AA$1315,DataRegularSeason20242025!$B$3:$B$1315, "&lt;=" &amp; $A134, DataRegularSeason20242025!$D$3:$D$1315, J$1)+SUMIFS(DataRegularSeason20242025!$AB$3:$AB$1315,DataRegularSeason20242025!$B$3:$B$1315, "&lt;=" &amp; $A134, DataRegularSeason20242025!$E$3:$E$1315, J$1)</f>
        <v>22</v>
      </c>
      <c r="K134" s="2">
        <f>SUMIFS(DataRegularSeason20242025!$AA$3:$AA$1315,DataRegularSeason20242025!$B$3:$B$1315, "&lt;=" &amp; $A134, DataRegularSeason20242025!$D$3:$D$1315, K$1)+SUMIFS(DataRegularSeason20242025!$AB$3:$AB$1315,DataRegularSeason20242025!$B$3:$B$1315, "&lt;=" &amp; $A134, DataRegularSeason20242025!$E$3:$E$1315, K$1)</f>
        <v>16</v>
      </c>
      <c r="L134" s="2">
        <f>SUMIFS(DataRegularSeason20242025!$AA$3:$AA$1315,DataRegularSeason20242025!$B$3:$B$1315, "&lt;=" &amp; $A134, DataRegularSeason20242025!$D$3:$D$1315, L$1)+SUMIFS(DataRegularSeason20242025!$AB$3:$AB$1315,DataRegularSeason20242025!$B$3:$B$1315, "&lt;=" &amp; $A134, DataRegularSeason20242025!$E$3:$E$1315, L$1)</f>
        <v>22</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27</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19</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19</v>
      </c>
      <c r="Y134" s="2">
        <f>SUMIFS(DataRegularSeason20242025!$AA$3:$AA$1315,DataRegularSeason20242025!$B$3:$B$1315, "&lt;=" &amp; $A134, DataRegularSeason20242025!$D$3:$D$1315, Y$1)+SUMIFS(DataRegularSeason20242025!$AB$3:$AB$1315,DataRegularSeason20242025!$B$3:$B$1315, "&lt;=" &amp; $A134, DataRegularSeason20242025!$E$3:$E$1315, Y$1)</f>
        <v>16</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21</v>
      </c>
      <c r="AB134" s="2">
        <f>SUMIFS(DataRegularSeason20242025!$AA$3:$AA$1315,DataRegularSeason20242025!$B$3:$B$1315, "&lt;=" &amp; $A134, DataRegularSeason20242025!$D$3:$D$1315, AB$1)+SUMIFS(DataRegularSeason20242025!$AB$3:$AB$1315,DataRegularSeason20242025!$B$3:$B$1315, "&lt;=" &amp; $A134, DataRegularSeason20242025!$E$3:$E$1315, AB$1)</f>
        <v>24</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24</v>
      </c>
      <c r="AF134" s="2">
        <f>SUMIFS(DataRegularSeason20242025!$AA$3:$AA$1315,DataRegularSeason20242025!$B$3:$B$1315, "&lt;=" &amp; $A134, DataRegularSeason20242025!$D$3:$D$1315, AF$1)+SUMIFS(DataRegularSeason20242025!$AB$3:$AB$1315,DataRegularSeason20242025!$B$3:$B$1315, "&lt;=" &amp; $A134, DataRegularSeason20242025!$E$3:$E$1315, AF$1)</f>
        <v>32</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18</v>
      </c>
      <c r="C135" s="2">
        <f>SUMIFS(DataRegularSeason20242025!$AA$3:$AA$1315,DataRegularSeason20242025!$B$3:$B$1315, "&lt;=" &amp; $A135, DataRegularSeason20242025!$D$3:$D$1315, C$1)+SUMIFS(DataRegularSeason20242025!$AB$3:$AB$1315,DataRegularSeason20242025!$B$3:$B$1315, "&lt;=" &amp; $A135, DataRegularSeason20242025!$E$3:$E$1315, C$1)</f>
        <v>19</v>
      </c>
      <c r="D135" s="2">
        <f>SUMIFS(DataRegularSeason20242025!$AA$3:$AA$1315,DataRegularSeason20242025!$B$3:$B$1315, "&lt;=" &amp; $A135, DataRegularSeason20242025!$D$3:$D$1315, D$1)+SUMIFS(DataRegularSeason20242025!$AB$3:$AB$1315,DataRegularSeason20242025!$B$3:$B$1315, "&lt;=" &amp; $A135, DataRegularSeason20242025!$E$3:$E$1315, D$1)</f>
        <v>17</v>
      </c>
      <c r="E135" s="2">
        <f>SUMIFS(DataRegularSeason20242025!$AA$3:$AA$1315,DataRegularSeason20242025!$B$3:$B$1315, "&lt;=" &amp; $A135, DataRegularSeason20242025!$D$3:$D$1315, E$1)+SUMIFS(DataRegularSeason20242025!$AB$3:$AB$1315,DataRegularSeason20242025!$B$3:$B$1315, "&lt;=" &amp; $A135, DataRegularSeason20242025!$E$3:$E$1315, E$1)</f>
        <v>26</v>
      </c>
      <c r="F135" s="2">
        <f>SUMIFS(DataRegularSeason20242025!$AA$3:$AA$1315,DataRegularSeason20242025!$B$3:$B$1315, "&lt;=" &amp; $A135, DataRegularSeason20242025!$D$3:$D$1315, F$1)+SUMIFS(DataRegularSeason20242025!$AB$3:$AB$1315,DataRegularSeason20242025!$B$3:$B$1315, "&lt;=" &amp; $A135, DataRegularSeason20242025!$E$3:$E$1315, F$1)</f>
        <v>16</v>
      </c>
      <c r="G135" s="2">
        <f>SUMIFS(DataRegularSeason20242025!$AA$3:$AA$1315,DataRegularSeason20242025!$B$3:$B$1315, "&lt;=" &amp; $A135, DataRegularSeason20242025!$D$3:$D$1315, G$1)+SUMIFS(DataRegularSeason20242025!$AB$3:$AB$1315,DataRegularSeason20242025!$B$3:$B$1315, "&lt;=" &amp; $A135, DataRegularSeason20242025!$E$3:$E$1315, G$1)</f>
        <v>23</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20</v>
      </c>
      <c r="J135" s="2">
        <f>SUMIFS(DataRegularSeason20242025!$AA$3:$AA$1315,DataRegularSeason20242025!$B$3:$B$1315, "&lt;=" &amp; $A135, DataRegularSeason20242025!$D$3:$D$1315, J$1)+SUMIFS(DataRegularSeason20242025!$AB$3:$AB$1315,DataRegularSeason20242025!$B$3:$B$1315, "&lt;=" &amp; $A135, DataRegularSeason20242025!$E$3:$E$1315, J$1)</f>
        <v>22</v>
      </c>
      <c r="K135" s="2">
        <f>SUMIFS(DataRegularSeason20242025!$AA$3:$AA$1315,DataRegularSeason20242025!$B$3:$B$1315, "&lt;=" &amp; $A135, DataRegularSeason20242025!$D$3:$D$1315, K$1)+SUMIFS(DataRegularSeason20242025!$AB$3:$AB$1315,DataRegularSeason20242025!$B$3:$B$1315, "&lt;=" &amp; $A135, DataRegularSeason20242025!$E$3:$E$1315, K$1)</f>
        <v>16</v>
      </c>
      <c r="L135" s="2">
        <f>SUMIFS(DataRegularSeason20242025!$AA$3:$AA$1315,DataRegularSeason20242025!$B$3:$B$1315, "&lt;=" &amp; $A135, DataRegularSeason20242025!$D$3:$D$1315, L$1)+SUMIFS(DataRegularSeason20242025!$AB$3:$AB$1315,DataRegularSeason20242025!$B$3:$B$1315, "&lt;=" &amp; $A135, DataRegularSeason20242025!$E$3:$E$1315, L$1)</f>
        <v>22</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27</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19</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19</v>
      </c>
      <c r="Y135" s="2">
        <f>SUMIFS(DataRegularSeason20242025!$AA$3:$AA$1315,DataRegularSeason20242025!$B$3:$B$1315, "&lt;=" &amp; $A135, DataRegularSeason20242025!$D$3:$D$1315, Y$1)+SUMIFS(DataRegularSeason20242025!$AB$3:$AB$1315,DataRegularSeason20242025!$B$3:$B$1315, "&lt;=" &amp; $A135, DataRegularSeason20242025!$E$3:$E$1315, Y$1)</f>
        <v>16</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21</v>
      </c>
      <c r="AB135" s="2">
        <f>SUMIFS(DataRegularSeason20242025!$AA$3:$AA$1315,DataRegularSeason20242025!$B$3:$B$1315, "&lt;=" &amp; $A135, DataRegularSeason20242025!$D$3:$D$1315, AB$1)+SUMIFS(DataRegularSeason20242025!$AB$3:$AB$1315,DataRegularSeason20242025!$B$3:$B$1315, "&lt;=" &amp; $A135, DataRegularSeason20242025!$E$3:$E$1315, AB$1)</f>
        <v>24</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24</v>
      </c>
      <c r="AF135" s="2">
        <f>SUMIFS(DataRegularSeason20242025!$AA$3:$AA$1315,DataRegularSeason20242025!$B$3:$B$1315, "&lt;=" &amp; $A135, DataRegularSeason20242025!$D$3:$D$1315, AF$1)+SUMIFS(DataRegularSeason20242025!$AB$3:$AB$1315,DataRegularSeason20242025!$B$3:$B$1315, "&lt;=" &amp; $A135, DataRegularSeason20242025!$E$3:$E$1315, AF$1)</f>
        <v>32</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18</v>
      </c>
      <c r="C136" s="2">
        <f>SUMIFS(DataRegularSeason20242025!$AA$3:$AA$1315,DataRegularSeason20242025!$B$3:$B$1315, "&lt;=" &amp; $A136, DataRegularSeason20242025!$D$3:$D$1315, C$1)+SUMIFS(DataRegularSeason20242025!$AB$3:$AB$1315,DataRegularSeason20242025!$B$3:$B$1315, "&lt;=" &amp; $A136, DataRegularSeason20242025!$E$3:$E$1315, C$1)</f>
        <v>19</v>
      </c>
      <c r="D136" s="2">
        <f>SUMIFS(DataRegularSeason20242025!$AA$3:$AA$1315,DataRegularSeason20242025!$B$3:$B$1315, "&lt;=" &amp; $A136, DataRegularSeason20242025!$D$3:$D$1315, D$1)+SUMIFS(DataRegularSeason20242025!$AB$3:$AB$1315,DataRegularSeason20242025!$B$3:$B$1315, "&lt;=" &amp; $A136, DataRegularSeason20242025!$E$3:$E$1315, D$1)</f>
        <v>17</v>
      </c>
      <c r="E136" s="2">
        <f>SUMIFS(DataRegularSeason20242025!$AA$3:$AA$1315,DataRegularSeason20242025!$B$3:$B$1315, "&lt;=" &amp; $A136, DataRegularSeason20242025!$D$3:$D$1315, E$1)+SUMIFS(DataRegularSeason20242025!$AB$3:$AB$1315,DataRegularSeason20242025!$B$3:$B$1315, "&lt;=" &amp; $A136, DataRegularSeason20242025!$E$3:$E$1315, E$1)</f>
        <v>26</v>
      </c>
      <c r="F136" s="2">
        <f>SUMIFS(DataRegularSeason20242025!$AA$3:$AA$1315,DataRegularSeason20242025!$B$3:$B$1315, "&lt;=" &amp; $A136, DataRegularSeason20242025!$D$3:$D$1315, F$1)+SUMIFS(DataRegularSeason20242025!$AB$3:$AB$1315,DataRegularSeason20242025!$B$3:$B$1315, "&lt;=" &amp; $A136, DataRegularSeason20242025!$E$3:$E$1315, F$1)</f>
        <v>16</v>
      </c>
      <c r="G136" s="2">
        <f>SUMIFS(DataRegularSeason20242025!$AA$3:$AA$1315,DataRegularSeason20242025!$B$3:$B$1315, "&lt;=" &amp; $A136, DataRegularSeason20242025!$D$3:$D$1315, G$1)+SUMIFS(DataRegularSeason20242025!$AB$3:$AB$1315,DataRegularSeason20242025!$B$3:$B$1315, "&lt;=" &amp; $A136, DataRegularSeason20242025!$E$3:$E$1315, G$1)</f>
        <v>23</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20</v>
      </c>
      <c r="J136" s="2">
        <f>SUMIFS(DataRegularSeason20242025!$AA$3:$AA$1315,DataRegularSeason20242025!$B$3:$B$1315, "&lt;=" &amp; $A136, DataRegularSeason20242025!$D$3:$D$1315, J$1)+SUMIFS(DataRegularSeason20242025!$AB$3:$AB$1315,DataRegularSeason20242025!$B$3:$B$1315, "&lt;=" &amp; $A136, DataRegularSeason20242025!$E$3:$E$1315, J$1)</f>
        <v>22</v>
      </c>
      <c r="K136" s="2">
        <f>SUMIFS(DataRegularSeason20242025!$AA$3:$AA$1315,DataRegularSeason20242025!$B$3:$B$1315, "&lt;=" &amp; $A136, DataRegularSeason20242025!$D$3:$D$1315, K$1)+SUMIFS(DataRegularSeason20242025!$AB$3:$AB$1315,DataRegularSeason20242025!$B$3:$B$1315, "&lt;=" &amp; $A136, DataRegularSeason20242025!$E$3:$E$1315, K$1)</f>
        <v>16</v>
      </c>
      <c r="L136" s="2">
        <f>SUMIFS(DataRegularSeason20242025!$AA$3:$AA$1315,DataRegularSeason20242025!$B$3:$B$1315, "&lt;=" &amp; $A136, DataRegularSeason20242025!$D$3:$D$1315, L$1)+SUMIFS(DataRegularSeason20242025!$AB$3:$AB$1315,DataRegularSeason20242025!$B$3:$B$1315, "&lt;=" &amp; $A136, DataRegularSeason20242025!$E$3:$E$1315, L$1)</f>
        <v>22</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27</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19</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19</v>
      </c>
      <c r="Y136" s="2">
        <f>SUMIFS(DataRegularSeason20242025!$AA$3:$AA$1315,DataRegularSeason20242025!$B$3:$B$1315, "&lt;=" &amp; $A136, DataRegularSeason20242025!$D$3:$D$1315, Y$1)+SUMIFS(DataRegularSeason20242025!$AB$3:$AB$1315,DataRegularSeason20242025!$B$3:$B$1315, "&lt;=" &amp; $A136, DataRegularSeason20242025!$E$3:$E$1315, Y$1)</f>
        <v>16</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21</v>
      </c>
      <c r="AB136" s="2">
        <f>SUMIFS(DataRegularSeason20242025!$AA$3:$AA$1315,DataRegularSeason20242025!$B$3:$B$1315, "&lt;=" &amp; $A136, DataRegularSeason20242025!$D$3:$D$1315, AB$1)+SUMIFS(DataRegularSeason20242025!$AB$3:$AB$1315,DataRegularSeason20242025!$B$3:$B$1315, "&lt;=" &amp; $A136, DataRegularSeason20242025!$E$3:$E$1315, AB$1)</f>
        <v>24</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24</v>
      </c>
      <c r="AF136" s="2">
        <f>SUMIFS(DataRegularSeason20242025!$AA$3:$AA$1315,DataRegularSeason20242025!$B$3:$B$1315, "&lt;=" &amp; $A136, DataRegularSeason20242025!$D$3:$D$1315, AF$1)+SUMIFS(DataRegularSeason20242025!$AB$3:$AB$1315,DataRegularSeason20242025!$B$3:$B$1315, "&lt;=" &amp; $A136, DataRegularSeason20242025!$E$3:$E$1315, AF$1)</f>
        <v>32</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18</v>
      </c>
      <c r="C137" s="2">
        <f>SUMIFS(DataRegularSeason20242025!$AA$3:$AA$1315,DataRegularSeason20242025!$B$3:$B$1315, "&lt;=" &amp; $A137, DataRegularSeason20242025!$D$3:$D$1315, C$1)+SUMIFS(DataRegularSeason20242025!$AB$3:$AB$1315,DataRegularSeason20242025!$B$3:$B$1315, "&lt;=" &amp; $A137, DataRegularSeason20242025!$E$3:$E$1315, C$1)</f>
        <v>19</v>
      </c>
      <c r="D137" s="2">
        <f>SUMIFS(DataRegularSeason20242025!$AA$3:$AA$1315,DataRegularSeason20242025!$B$3:$B$1315, "&lt;=" &amp; $A137, DataRegularSeason20242025!$D$3:$D$1315, D$1)+SUMIFS(DataRegularSeason20242025!$AB$3:$AB$1315,DataRegularSeason20242025!$B$3:$B$1315, "&lt;=" &amp; $A137, DataRegularSeason20242025!$E$3:$E$1315, D$1)</f>
        <v>17</v>
      </c>
      <c r="E137" s="2">
        <f>SUMIFS(DataRegularSeason20242025!$AA$3:$AA$1315,DataRegularSeason20242025!$B$3:$B$1315, "&lt;=" &amp; $A137, DataRegularSeason20242025!$D$3:$D$1315, E$1)+SUMIFS(DataRegularSeason20242025!$AB$3:$AB$1315,DataRegularSeason20242025!$B$3:$B$1315, "&lt;=" &amp; $A137, DataRegularSeason20242025!$E$3:$E$1315, E$1)</f>
        <v>26</v>
      </c>
      <c r="F137" s="2">
        <f>SUMIFS(DataRegularSeason20242025!$AA$3:$AA$1315,DataRegularSeason20242025!$B$3:$B$1315, "&lt;=" &amp; $A137, DataRegularSeason20242025!$D$3:$D$1315, F$1)+SUMIFS(DataRegularSeason20242025!$AB$3:$AB$1315,DataRegularSeason20242025!$B$3:$B$1315, "&lt;=" &amp; $A137, DataRegularSeason20242025!$E$3:$E$1315, F$1)</f>
        <v>16</v>
      </c>
      <c r="G137" s="2">
        <f>SUMIFS(DataRegularSeason20242025!$AA$3:$AA$1315,DataRegularSeason20242025!$B$3:$B$1315, "&lt;=" &amp; $A137, DataRegularSeason20242025!$D$3:$D$1315, G$1)+SUMIFS(DataRegularSeason20242025!$AB$3:$AB$1315,DataRegularSeason20242025!$B$3:$B$1315, "&lt;=" &amp; $A137, DataRegularSeason20242025!$E$3:$E$1315, G$1)</f>
        <v>23</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20</v>
      </c>
      <c r="J137" s="2">
        <f>SUMIFS(DataRegularSeason20242025!$AA$3:$AA$1315,DataRegularSeason20242025!$B$3:$B$1315, "&lt;=" &amp; $A137, DataRegularSeason20242025!$D$3:$D$1315, J$1)+SUMIFS(DataRegularSeason20242025!$AB$3:$AB$1315,DataRegularSeason20242025!$B$3:$B$1315, "&lt;=" &amp; $A137, DataRegularSeason20242025!$E$3:$E$1315, J$1)</f>
        <v>22</v>
      </c>
      <c r="K137" s="2">
        <f>SUMIFS(DataRegularSeason20242025!$AA$3:$AA$1315,DataRegularSeason20242025!$B$3:$B$1315, "&lt;=" &amp; $A137, DataRegularSeason20242025!$D$3:$D$1315, K$1)+SUMIFS(DataRegularSeason20242025!$AB$3:$AB$1315,DataRegularSeason20242025!$B$3:$B$1315, "&lt;=" &amp; $A137, DataRegularSeason20242025!$E$3:$E$1315, K$1)</f>
        <v>16</v>
      </c>
      <c r="L137" s="2">
        <f>SUMIFS(DataRegularSeason20242025!$AA$3:$AA$1315,DataRegularSeason20242025!$B$3:$B$1315, "&lt;=" &amp; $A137, DataRegularSeason20242025!$D$3:$D$1315, L$1)+SUMIFS(DataRegularSeason20242025!$AB$3:$AB$1315,DataRegularSeason20242025!$B$3:$B$1315, "&lt;=" &amp; $A137, DataRegularSeason20242025!$E$3:$E$1315, L$1)</f>
        <v>22</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27</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19</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19</v>
      </c>
      <c r="Y137" s="2">
        <f>SUMIFS(DataRegularSeason20242025!$AA$3:$AA$1315,DataRegularSeason20242025!$B$3:$B$1315, "&lt;=" &amp; $A137, DataRegularSeason20242025!$D$3:$D$1315, Y$1)+SUMIFS(DataRegularSeason20242025!$AB$3:$AB$1315,DataRegularSeason20242025!$B$3:$B$1315, "&lt;=" &amp; $A137, DataRegularSeason20242025!$E$3:$E$1315, Y$1)</f>
        <v>16</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21</v>
      </c>
      <c r="AB137" s="2">
        <f>SUMIFS(DataRegularSeason20242025!$AA$3:$AA$1315,DataRegularSeason20242025!$B$3:$B$1315, "&lt;=" &amp; $A137, DataRegularSeason20242025!$D$3:$D$1315, AB$1)+SUMIFS(DataRegularSeason20242025!$AB$3:$AB$1315,DataRegularSeason20242025!$B$3:$B$1315, "&lt;=" &amp; $A137, DataRegularSeason20242025!$E$3:$E$1315, AB$1)</f>
        <v>24</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24</v>
      </c>
      <c r="AF137" s="2">
        <f>SUMIFS(DataRegularSeason20242025!$AA$3:$AA$1315,DataRegularSeason20242025!$B$3:$B$1315, "&lt;=" &amp; $A137, DataRegularSeason20242025!$D$3:$D$1315, AF$1)+SUMIFS(DataRegularSeason20242025!$AB$3:$AB$1315,DataRegularSeason20242025!$B$3:$B$1315, "&lt;=" &amp; $A137, DataRegularSeason20242025!$E$3:$E$1315, AF$1)</f>
        <v>32</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18</v>
      </c>
      <c r="C138" s="2">
        <f>SUMIFS(DataRegularSeason20242025!$AA$3:$AA$1315,DataRegularSeason20242025!$B$3:$B$1315, "&lt;=" &amp; $A138, DataRegularSeason20242025!$D$3:$D$1315, C$1)+SUMIFS(DataRegularSeason20242025!$AB$3:$AB$1315,DataRegularSeason20242025!$B$3:$B$1315, "&lt;=" &amp; $A138, DataRegularSeason20242025!$E$3:$E$1315, C$1)</f>
        <v>19</v>
      </c>
      <c r="D138" s="2">
        <f>SUMIFS(DataRegularSeason20242025!$AA$3:$AA$1315,DataRegularSeason20242025!$B$3:$B$1315, "&lt;=" &amp; $A138, DataRegularSeason20242025!$D$3:$D$1315, D$1)+SUMIFS(DataRegularSeason20242025!$AB$3:$AB$1315,DataRegularSeason20242025!$B$3:$B$1315, "&lt;=" &amp; $A138, DataRegularSeason20242025!$E$3:$E$1315, D$1)</f>
        <v>17</v>
      </c>
      <c r="E138" s="2">
        <f>SUMIFS(DataRegularSeason20242025!$AA$3:$AA$1315,DataRegularSeason20242025!$B$3:$B$1315, "&lt;=" &amp; $A138, DataRegularSeason20242025!$D$3:$D$1315, E$1)+SUMIFS(DataRegularSeason20242025!$AB$3:$AB$1315,DataRegularSeason20242025!$B$3:$B$1315, "&lt;=" &amp; $A138, DataRegularSeason20242025!$E$3:$E$1315, E$1)</f>
        <v>26</v>
      </c>
      <c r="F138" s="2">
        <f>SUMIFS(DataRegularSeason20242025!$AA$3:$AA$1315,DataRegularSeason20242025!$B$3:$B$1315, "&lt;=" &amp; $A138, DataRegularSeason20242025!$D$3:$D$1315, F$1)+SUMIFS(DataRegularSeason20242025!$AB$3:$AB$1315,DataRegularSeason20242025!$B$3:$B$1315, "&lt;=" &amp; $A138, DataRegularSeason20242025!$E$3:$E$1315, F$1)</f>
        <v>16</v>
      </c>
      <c r="G138" s="2">
        <f>SUMIFS(DataRegularSeason20242025!$AA$3:$AA$1315,DataRegularSeason20242025!$B$3:$B$1315, "&lt;=" &amp; $A138, DataRegularSeason20242025!$D$3:$D$1315, G$1)+SUMIFS(DataRegularSeason20242025!$AB$3:$AB$1315,DataRegularSeason20242025!$B$3:$B$1315, "&lt;=" &amp; $A138, DataRegularSeason20242025!$E$3:$E$1315, G$1)</f>
        <v>23</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20</v>
      </c>
      <c r="J138" s="2">
        <f>SUMIFS(DataRegularSeason20242025!$AA$3:$AA$1315,DataRegularSeason20242025!$B$3:$B$1315, "&lt;=" &amp; $A138, DataRegularSeason20242025!$D$3:$D$1315, J$1)+SUMIFS(DataRegularSeason20242025!$AB$3:$AB$1315,DataRegularSeason20242025!$B$3:$B$1315, "&lt;=" &amp; $A138, DataRegularSeason20242025!$E$3:$E$1315, J$1)</f>
        <v>22</v>
      </c>
      <c r="K138" s="2">
        <f>SUMIFS(DataRegularSeason20242025!$AA$3:$AA$1315,DataRegularSeason20242025!$B$3:$B$1315, "&lt;=" &amp; $A138, DataRegularSeason20242025!$D$3:$D$1315, K$1)+SUMIFS(DataRegularSeason20242025!$AB$3:$AB$1315,DataRegularSeason20242025!$B$3:$B$1315, "&lt;=" &amp; $A138, DataRegularSeason20242025!$E$3:$E$1315, K$1)</f>
        <v>16</v>
      </c>
      <c r="L138" s="2">
        <f>SUMIFS(DataRegularSeason20242025!$AA$3:$AA$1315,DataRegularSeason20242025!$B$3:$B$1315, "&lt;=" &amp; $A138, DataRegularSeason20242025!$D$3:$D$1315, L$1)+SUMIFS(DataRegularSeason20242025!$AB$3:$AB$1315,DataRegularSeason20242025!$B$3:$B$1315, "&lt;=" &amp; $A138, DataRegularSeason20242025!$E$3:$E$1315, L$1)</f>
        <v>22</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27</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19</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19</v>
      </c>
      <c r="Y138" s="2">
        <f>SUMIFS(DataRegularSeason20242025!$AA$3:$AA$1315,DataRegularSeason20242025!$B$3:$B$1315, "&lt;=" &amp; $A138, DataRegularSeason20242025!$D$3:$D$1315, Y$1)+SUMIFS(DataRegularSeason20242025!$AB$3:$AB$1315,DataRegularSeason20242025!$B$3:$B$1315, "&lt;=" &amp; $A138, DataRegularSeason20242025!$E$3:$E$1315, Y$1)</f>
        <v>16</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21</v>
      </c>
      <c r="AB138" s="2">
        <f>SUMIFS(DataRegularSeason20242025!$AA$3:$AA$1315,DataRegularSeason20242025!$B$3:$B$1315, "&lt;=" &amp; $A138, DataRegularSeason20242025!$D$3:$D$1315, AB$1)+SUMIFS(DataRegularSeason20242025!$AB$3:$AB$1315,DataRegularSeason20242025!$B$3:$B$1315, "&lt;=" &amp; $A138, DataRegularSeason20242025!$E$3:$E$1315, AB$1)</f>
        <v>24</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24</v>
      </c>
      <c r="AF138" s="2">
        <f>SUMIFS(DataRegularSeason20242025!$AA$3:$AA$1315,DataRegularSeason20242025!$B$3:$B$1315, "&lt;=" &amp; $A138, DataRegularSeason20242025!$D$3:$D$1315, AF$1)+SUMIFS(DataRegularSeason20242025!$AB$3:$AB$1315,DataRegularSeason20242025!$B$3:$B$1315, "&lt;=" &amp; $A138, DataRegularSeason20242025!$E$3:$E$1315, AF$1)</f>
        <v>32</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18</v>
      </c>
      <c r="C139" s="2">
        <f>SUMIFS(DataRegularSeason20242025!$AA$3:$AA$1315,DataRegularSeason20242025!$B$3:$B$1315, "&lt;=" &amp; $A139, DataRegularSeason20242025!$D$3:$D$1315, C$1)+SUMIFS(DataRegularSeason20242025!$AB$3:$AB$1315,DataRegularSeason20242025!$B$3:$B$1315, "&lt;=" &amp; $A139, DataRegularSeason20242025!$E$3:$E$1315, C$1)</f>
        <v>19</v>
      </c>
      <c r="D139" s="2">
        <f>SUMIFS(DataRegularSeason20242025!$AA$3:$AA$1315,DataRegularSeason20242025!$B$3:$B$1315, "&lt;=" &amp; $A139, DataRegularSeason20242025!$D$3:$D$1315, D$1)+SUMIFS(DataRegularSeason20242025!$AB$3:$AB$1315,DataRegularSeason20242025!$B$3:$B$1315, "&lt;=" &amp; $A139, DataRegularSeason20242025!$E$3:$E$1315, D$1)</f>
        <v>17</v>
      </c>
      <c r="E139" s="2">
        <f>SUMIFS(DataRegularSeason20242025!$AA$3:$AA$1315,DataRegularSeason20242025!$B$3:$B$1315, "&lt;=" &amp; $A139, DataRegularSeason20242025!$D$3:$D$1315, E$1)+SUMIFS(DataRegularSeason20242025!$AB$3:$AB$1315,DataRegularSeason20242025!$B$3:$B$1315, "&lt;=" &amp; $A139, DataRegularSeason20242025!$E$3:$E$1315, E$1)</f>
        <v>26</v>
      </c>
      <c r="F139" s="2">
        <f>SUMIFS(DataRegularSeason20242025!$AA$3:$AA$1315,DataRegularSeason20242025!$B$3:$B$1315, "&lt;=" &amp; $A139, DataRegularSeason20242025!$D$3:$D$1315, F$1)+SUMIFS(DataRegularSeason20242025!$AB$3:$AB$1315,DataRegularSeason20242025!$B$3:$B$1315, "&lt;=" &amp; $A139, DataRegularSeason20242025!$E$3:$E$1315, F$1)</f>
        <v>16</v>
      </c>
      <c r="G139" s="2">
        <f>SUMIFS(DataRegularSeason20242025!$AA$3:$AA$1315,DataRegularSeason20242025!$B$3:$B$1315, "&lt;=" &amp; $A139, DataRegularSeason20242025!$D$3:$D$1315, G$1)+SUMIFS(DataRegularSeason20242025!$AB$3:$AB$1315,DataRegularSeason20242025!$B$3:$B$1315, "&lt;=" &amp; $A139, DataRegularSeason20242025!$E$3:$E$1315, G$1)</f>
        <v>23</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20</v>
      </c>
      <c r="J139" s="2">
        <f>SUMIFS(DataRegularSeason20242025!$AA$3:$AA$1315,DataRegularSeason20242025!$B$3:$B$1315, "&lt;=" &amp; $A139, DataRegularSeason20242025!$D$3:$D$1315, J$1)+SUMIFS(DataRegularSeason20242025!$AB$3:$AB$1315,DataRegularSeason20242025!$B$3:$B$1315, "&lt;=" &amp; $A139, DataRegularSeason20242025!$E$3:$E$1315, J$1)</f>
        <v>22</v>
      </c>
      <c r="K139" s="2">
        <f>SUMIFS(DataRegularSeason20242025!$AA$3:$AA$1315,DataRegularSeason20242025!$B$3:$B$1315, "&lt;=" &amp; $A139, DataRegularSeason20242025!$D$3:$D$1315, K$1)+SUMIFS(DataRegularSeason20242025!$AB$3:$AB$1315,DataRegularSeason20242025!$B$3:$B$1315, "&lt;=" &amp; $A139, DataRegularSeason20242025!$E$3:$E$1315, K$1)</f>
        <v>16</v>
      </c>
      <c r="L139" s="2">
        <f>SUMIFS(DataRegularSeason20242025!$AA$3:$AA$1315,DataRegularSeason20242025!$B$3:$B$1315, "&lt;=" &amp; $A139, DataRegularSeason20242025!$D$3:$D$1315, L$1)+SUMIFS(DataRegularSeason20242025!$AB$3:$AB$1315,DataRegularSeason20242025!$B$3:$B$1315, "&lt;=" &amp; $A139, DataRegularSeason20242025!$E$3:$E$1315, L$1)</f>
        <v>22</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27</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19</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19</v>
      </c>
      <c r="Y139" s="2">
        <f>SUMIFS(DataRegularSeason20242025!$AA$3:$AA$1315,DataRegularSeason20242025!$B$3:$B$1315, "&lt;=" &amp; $A139, DataRegularSeason20242025!$D$3:$D$1315, Y$1)+SUMIFS(DataRegularSeason20242025!$AB$3:$AB$1315,DataRegularSeason20242025!$B$3:$B$1315, "&lt;=" &amp; $A139, DataRegularSeason20242025!$E$3:$E$1315, Y$1)</f>
        <v>16</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21</v>
      </c>
      <c r="AB139" s="2">
        <f>SUMIFS(DataRegularSeason20242025!$AA$3:$AA$1315,DataRegularSeason20242025!$B$3:$B$1315, "&lt;=" &amp; $A139, DataRegularSeason20242025!$D$3:$D$1315, AB$1)+SUMIFS(DataRegularSeason20242025!$AB$3:$AB$1315,DataRegularSeason20242025!$B$3:$B$1315, "&lt;=" &amp; $A139, DataRegularSeason20242025!$E$3:$E$1315, AB$1)</f>
        <v>24</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24</v>
      </c>
      <c r="AF139" s="2">
        <f>SUMIFS(DataRegularSeason20242025!$AA$3:$AA$1315,DataRegularSeason20242025!$B$3:$B$1315, "&lt;=" &amp; $A139, DataRegularSeason20242025!$D$3:$D$1315, AF$1)+SUMIFS(DataRegularSeason20242025!$AB$3:$AB$1315,DataRegularSeason20242025!$B$3:$B$1315, "&lt;=" &amp; $A139, DataRegularSeason20242025!$E$3:$E$1315, AF$1)</f>
        <v>32</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18</v>
      </c>
      <c r="C140" s="2">
        <f>SUMIFS(DataRegularSeason20242025!$AA$3:$AA$1315,DataRegularSeason20242025!$B$3:$B$1315, "&lt;=" &amp; $A140, DataRegularSeason20242025!$D$3:$D$1315, C$1)+SUMIFS(DataRegularSeason20242025!$AB$3:$AB$1315,DataRegularSeason20242025!$B$3:$B$1315, "&lt;=" &amp; $A140, DataRegularSeason20242025!$E$3:$E$1315, C$1)</f>
        <v>19</v>
      </c>
      <c r="D140" s="2">
        <f>SUMIFS(DataRegularSeason20242025!$AA$3:$AA$1315,DataRegularSeason20242025!$B$3:$B$1315, "&lt;=" &amp; $A140, DataRegularSeason20242025!$D$3:$D$1315, D$1)+SUMIFS(DataRegularSeason20242025!$AB$3:$AB$1315,DataRegularSeason20242025!$B$3:$B$1315, "&lt;=" &amp; $A140, DataRegularSeason20242025!$E$3:$E$1315, D$1)</f>
        <v>17</v>
      </c>
      <c r="E140" s="2">
        <f>SUMIFS(DataRegularSeason20242025!$AA$3:$AA$1315,DataRegularSeason20242025!$B$3:$B$1315, "&lt;=" &amp; $A140, DataRegularSeason20242025!$D$3:$D$1315, E$1)+SUMIFS(DataRegularSeason20242025!$AB$3:$AB$1315,DataRegularSeason20242025!$B$3:$B$1315, "&lt;=" &amp; $A140, DataRegularSeason20242025!$E$3:$E$1315, E$1)</f>
        <v>26</v>
      </c>
      <c r="F140" s="2">
        <f>SUMIFS(DataRegularSeason20242025!$AA$3:$AA$1315,DataRegularSeason20242025!$B$3:$B$1315, "&lt;=" &amp; $A140, DataRegularSeason20242025!$D$3:$D$1315, F$1)+SUMIFS(DataRegularSeason20242025!$AB$3:$AB$1315,DataRegularSeason20242025!$B$3:$B$1315, "&lt;=" &amp; $A140, DataRegularSeason20242025!$E$3:$E$1315, F$1)</f>
        <v>16</v>
      </c>
      <c r="G140" s="2">
        <f>SUMIFS(DataRegularSeason20242025!$AA$3:$AA$1315,DataRegularSeason20242025!$B$3:$B$1315, "&lt;=" &amp; $A140, DataRegularSeason20242025!$D$3:$D$1315, G$1)+SUMIFS(DataRegularSeason20242025!$AB$3:$AB$1315,DataRegularSeason20242025!$B$3:$B$1315, "&lt;=" &amp; $A140, DataRegularSeason20242025!$E$3:$E$1315, G$1)</f>
        <v>23</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20</v>
      </c>
      <c r="J140" s="2">
        <f>SUMIFS(DataRegularSeason20242025!$AA$3:$AA$1315,DataRegularSeason20242025!$B$3:$B$1315, "&lt;=" &amp; $A140, DataRegularSeason20242025!$D$3:$D$1315, J$1)+SUMIFS(DataRegularSeason20242025!$AB$3:$AB$1315,DataRegularSeason20242025!$B$3:$B$1315, "&lt;=" &amp; $A140, DataRegularSeason20242025!$E$3:$E$1315, J$1)</f>
        <v>22</v>
      </c>
      <c r="K140" s="2">
        <f>SUMIFS(DataRegularSeason20242025!$AA$3:$AA$1315,DataRegularSeason20242025!$B$3:$B$1315, "&lt;=" &amp; $A140, DataRegularSeason20242025!$D$3:$D$1315, K$1)+SUMIFS(DataRegularSeason20242025!$AB$3:$AB$1315,DataRegularSeason20242025!$B$3:$B$1315, "&lt;=" &amp; $A140, DataRegularSeason20242025!$E$3:$E$1315, K$1)</f>
        <v>16</v>
      </c>
      <c r="L140" s="2">
        <f>SUMIFS(DataRegularSeason20242025!$AA$3:$AA$1315,DataRegularSeason20242025!$B$3:$B$1315, "&lt;=" &amp; $A140, DataRegularSeason20242025!$D$3:$D$1315, L$1)+SUMIFS(DataRegularSeason20242025!$AB$3:$AB$1315,DataRegularSeason20242025!$B$3:$B$1315, "&lt;=" &amp; $A140, DataRegularSeason20242025!$E$3:$E$1315, L$1)</f>
        <v>22</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27</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19</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19</v>
      </c>
      <c r="Y140" s="2">
        <f>SUMIFS(DataRegularSeason20242025!$AA$3:$AA$1315,DataRegularSeason20242025!$B$3:$B$1315, "&lt;=" &amp; $A140, DataRegularSeason20242025!$D$3:$D$1315, Y$1)+SUMIFS(DataRegularSeason20242025!$AB$3:$AB$1315,DataRegularSeason20242025!$B$3:$B$1315, "&lt;=" &amp; $A140, DataRegularSeason20242025!$E$3:$E$1315, Y$1)</f>
        <v>16</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21</v>
      </c>
      <c r="AB140" s="2">
        <f>SUMIFS(DataRegularSeason20242025!$AA$3:$AA$1315,DataRegularSeason20242025!$B$3:$B$1315, "&lt;=" &amp; $A140, DataRegularSeason20242025!$D$3:$D$1315, AB$1)+SUMIFS(DataRegularSeason20242025!$AB$3:$AB$1315,DataRegularSeason20242025!$B$3:$B$1315, "&lt;=" &amp; $A140, DataRegularSeason20242025!$E$3:$E$1315, AB$1)</f>
        <v>24</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24</v>
      </c>
      <c r="AF140" s="2">
        <f>SUMIFS(DataRegularSeason20242025!$AA$3:$AA$1315,DataRegularSeason20242025!$B$3:$B$1315, "&lt;=" &amp; $A140, DataRegularSeason20242025!$D$3:$D$1315, AF$1)+SUMIFS(DataRegularSeason20242025!$AB$3:$AB$1315,DataRegularSeason20242025!$B$3:$B$1315, "&lt;=" &amp; $A140, DataRegularSeason20242025!$E$3:$E$1315, AF$1)</f>
        <v>32</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18</v>
      </c>
      <c r="C141" s="2">
        <f>SUMIFS(DataRegularSeason20242025!$AA$3:$AA$1315,DataRegularSeason20242025!$B$3:$B$1315, "&lt;=" &amp; $A141, DataRegularSeason20242025!$D$3:$D$1315, C$1)+SUMIFS(DataRegularSeason20242025!$AB$3:$AB$1315,DataRegularSeason20242025!$B$3:$B$1315, "&lt;=" &amp; $A141, DataRegularSeason20242025!$E$3:$E$1315, C$1)</f>
        <v>19</v>
      </c>
      <c r="D141" s="2">
        <f>SUMIFS(DataRegularSeason20242025!$AA$3:$AA$1315,DataRegularSeason20242025!$B$3:$B$1315, "&lt;=" &amp; $A141, DataRegularSeason20242025!$D$3:$D$1315, D$1)+SUMIFS(DataRegularSeason20242025!$AB$3:$AB$1315,DataRegularSeason20242025!$B$3:$B$1315, "&lt;=" &amp; $A141, DataRegularSeason20242025!$E$3:$E$1315, D$1)</f>
        <v>17</v>
      </c>
      <c r="E141" s="2">
        <f>SUMIFS(DataRegularSeason20242025!$AA$3:$AA$1315,DataRegularSeason20242025!$B$3:$B$1315, "&lt;=" &amp; $A141, DataRegularSeason20242025!$D$3:$D$1315, E$1)+SUMIFS(DataRegularSeason20242025!$AB$3:$AB$1315,DataRegularSeason20242025!$B$3:$B$1315, "&lt;=" &amp; $A141, DataRegularSeason20242025!$E$3:$E$1315, E$1)</f>
        <v>26</v>
      </c>
      <c r="F141" s="2">
        <f>SUMIFS(DataRegularSeason20242025!$AA$3:$AA$1315,DataRegularSeason20242025!$B$3:$B$1315, "&lt;=" &amp; $A141, DataRegularSeason20242025!$D$3:$D$1315, F$1)+SUMIFS(DataRegularSeason20242025!$AB$3:$AB$1315,DataRegularSeason20242025!$B$3:$B$1315, "&lt;=" &amp; $A141, DataRegularSeason20242025!$E$3:$E$1315, F$1)</f>
        <v>16</v>
      </c>
      <c r="G141" s="2">
        <f>SUMIFS(DataRegularSeason20242025!$AA$3:$AA$1315,DataRegularSeason20242025!$B$3:$B$1315, "&lt;=" &amp; $A141, DataRegularSeason20242025!$D$3:$D$1315, G$1)+SUMIFS(DataRegularSeason20242025!$AB$3:$AB$1315,DataRegularSeason20242025!$B$3:$B$1315, "&lt;=" &amp; $A141, DataRegularSeason20242025!$E$3:$E$1315, G$1)</f>
        <v>23</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20</v>
      </c>
      <c r="J141" s="2">
        <f>SUMIFS(DataRegularSeason20242025!$AA$3:$AA$1315,DataRegularSeason20242025!$B$3:$B$1315, "&lt;=" &amp; $A141, DataRegularSeason20242025!$D$3:$D$1315, J$1)+SUMIFS(DataRegularSeason20242025!$AB$3:$AB$1315,DataRegularSeason20242025!$B$3:$B$1315, "&lt;=" &amp; $A141, DataRegularSeason20242025!$E$3:$E$1315, J$1)</f>
        <v>22</v>
      </c>
      <c r="K141" s="2">
        <f>SUMIFS(DataRegularSeason20242025!$AA$3:$AA$1315,DataRegularSeason20242025!$B$3:$B$1315, "&lt;=" &amp; $A141, DataRegularSeason20242025!$D$3:$D$1315, K$1)+SUMIFS(DataRegularSeason20242025!$AB$3:$AB$1315,DataRegularSeason20242025!$B$3:$B$1315, "&lt;=" &amp; $A141, DataRegularSeason20242025!$E$3:$E$1315, K$1)</f>
        <v>16</v>
      </c>
      <c r="L141" s="2">
        <f>SUMIFS(DataRegularSeason20242025!$AA$3:$AA$1315,DataRegularSeason20242025!$B$3:$B$1315, "&lt;=" &amp; $A141, DataRegularSeason20242025!$D$3:$D$1315, L$1)+SUMIFS(DataRegularSeason20242025!$AB$3:$AB$1315,DataRegularSeason20242025!$B$3:$B$1315, "&lt;=" &amp; $A141, DataRegularSeason20242025!$E$3:$E$1315, L$1)</f>
        <v>22</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27</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19</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19</v>
      </c>
      <c r="Y141" s="2">
        <f>SUMIFS(DataRegularSeason20242025!$AA$3:$AA$1315,DataRegularSeason20242025!$B$3:$B$1315, "&lt;=" &amp; $A141, DataRegularSeason20242025!$D$3:$D$1315, Y$1)+SUMIFS(DataRegularSeason20242025!$AB$3:$AB$1315,DataRegularSeason20242025!$B$3:$B$1315, "&lt;=" &amp; $A141, DataRegularSeason20242025!$E$3:$E$1315, Y$1)</f>
        <v>16</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21</v>
      </c>
      <c r="AB141" s="2">
        <f>SUMIFS(DataRegularSeason20242025!$AA$3:$AA$1315,DataRegularSeason20242025!$B$3:$B$1315, "&lt;=" &amp; $A141, DataRegularSeason20242025!$D$3:$D$1315, AB$1)+SUMIFS(DataRegularSeason20242025!$AB$3:$AB$1315,DataRegularSeason20242025!$B$3:$B$1315, "&lt;=" &amp; $A141, DataRegularSeason20242025!$E$3:$E$1315, AB$1)</f>
        <v>24</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24</v>
      </c>
      <c r="AF141" s="2">
        <f>SUMIFS(DataRegularSeason20242025!$AA$3:$AA$1315,DataRegularSeason20242025!$B$3:$B$1315, "&lt;=" &amp; $A141, DataRegularSeason20242025!$D$3:$D$1315, AF$1)+SUMIFS(DataRegularSeason20242025!$AB$3:$AB$1315,DataRegularSeason20242025!$B$3:$B$1315, "&lt;=" &amp; $A141, DataRegularSeason20242025!$E$3:$E$1315, AF$1)</f>
        <v>32</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18</v>
      </c>
      <c r="C142" s="2">
        <f>SUMIFS(DataRegularSeason20242025!$AA$3:$AA$1315,DataRegularSeason20242025!$B$3:$B$1315, "&lt;=" &amp; $A142, DataRegularSeason20242025!$D$3:$D$1315, C$1)+SUMIFS(DataRegularSeason20242025!$AB$3:$AB$1315,DataRegularSeason20242025!$B$3:$B$1315, "&lt;=" &amp; $A142, DataRegularSeason20242025!$E$3:$E$1315, C$1)</f>
        <v>19</v>
      </c>
      <c r="D142" s="2">
        <f>SUMIFS(DataRegularSeason20242025!$AA$3:$AA$1315,DataRegularSeason20242025!$B$3:$B$1315, "&lt;=" &amp; $A142, DataRegularSeason20242025!$D$3:$D$1315, D$1)+SUMIFS(DataRegularSeason20242025!$AB$3:$AB$1315,DataRegularSeason20242025!$B$3:$B$1315, "&lt;=" &amp; $A142, DataRegularSeason20242025!$E$3:$E$1315, D$1)</f>
        <v>17</v>
      </c>
      <c r="E142" s="2">
        <f>SUMIFS(DataRegularSeason20242025!$AA$3:$AA$1315,DataRegularSeason20242025!$B$3:$B$1315, "&lt;=" &amp; $A142, DataRegularSeason20242025!$D$3:$D$1315, E$1)+SUMIFS(DataRegularSeason20242025!$AB$3:$AB$1315,DataRegularSeason20242025!$B$3:$B$1315, "&lt;=" &amp; $A142, DataRegularSeason20242025!$E$3:$E$1315, E$1)</f>
        <v>26</v>
      </c>
      <c r="F142" s="2">
        <f>SUMIFS(DataRegularSeason20242025!$AA$3:$AA$1315,DataRegularSeason20242025!$B$3:$B$1315, "&lt;=" &amp; $A142, DataRegularSeason20242025!$D$3:$D$1315, F$1)+SUMIFS(DataRegularSeason20242025!$AB$3:$AB$1315,DataRegularSeason20242025!$B$3:$B$1315, "&lt;=" &amp; $A142, DataRegularSeason20242025!$E$3:$E$1315, F$1)</f>
        <v>16</v>
      </c>
      <c r="G142" s="2">
        <f>SUMIFS(DataRegularSeason20242025!$AA$3:$AA$1315,DataRegularSeason20242025!$B$3:$B$1315, "&lt;=" &amp; $A142, DataRegularSeason20242025!$D$3:$D$1315, G$1)+SUMIFS(DataRegularSeason20242025!$AB$3:$AB$1315,DataRegularSeason20242025!$B$3:$B$1315, "&lt;=" &amp; $A142, DataRegularSeason20242025!$E$3:$E$1315, G$1)</f>
        <v>23</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20</v>
      </c>
      <c r="J142" s="2">
        <f>SUMIFS(DataRegularSeason20242025!$AA$3:$AA$1315,DataRegularSeason20242025!$B$3:$B$1315, "&lt;=" &amp; $A142, DataRegularSeason20242025!$D$3:$D$1315, J$1)+SUMIFS(DataRegularSeason20242025!$AB$3:$AB$1315,DataRegularSeason20242025!$B$3:$B$1315, "&lt;=" &amp; $A142, DataRegularSeason20242025!$E$3:$E$1315, J$1)</f>
        <v>22</v>
      </c>
      <c r="K142" s="2">
        <f>SUMIFS(DataRegularSeason20242025!$AA$3:$AA$1315,DataRegularSeason20242025!$B$3:$B$1315, "&lt;=" &amp; $A142, DataRegularSeason20242025!$D$3:$D$1315, K$1)+SUMIFS(DataRegularSeason20242025!$AB$3:$AB$1315,DataRegularSeason20242025!$B$3:$B$1315, "&lt;=" &amp; $A142, DataRegularSeason20242025!$E$3:$E$1315, K$1)</f>
        <v>16</v>
      </c>
      <c r="L142" s="2">
        <f>SUMIFS(DataRegularSeason20242025!$AA$3:$AA$1315,DataRegularSeason20242025!$B$3:$B$1315, "&lt;=" &amp; $A142, DataRegularSeason20242025!$D$3:$D$1315, L$1)+SUMIFS(DataRegularSeason20242025!$AB$3:$AB$1315,DataRegularSeason20242025!$B$3:$B$1315, "&lt;=" &amp; $A142, DataRegularSeason20242025!$E$3:$E$1315, L$1)</f>
        <v>22</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27</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19</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19</v>
      </c>
      <c r="Y142" s="2">
        <f>SUMIFS(DataRegularSeason20242025!$AA$3:$AA$1315,DataRegularSeason20242025!$B$3:$B$1315, "&lt;=" &amp; $A142, DataRegularSeason20242025!$D$3:$D$1315, Y$1)+SUMIFS(DataRegularSeason20242025!$AB$3:$AB$1315,DataRegularSeason20242025!$B$3:$B$1315, "&lt;=" &amp; $A142, DataRegularSeason20242025!$E$3:$E$1315, Y$1)</f>
        <v>16</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21</v>
      </c>
      <c r="AB142" s="2">
        <f>SUMIFS(DataRegularSeason20242025!$AA$3:$AA$1315,DataRegularSeason20242025!$B$3:$B$1315, "&lt;=" &amp; $A142, DataRegularSeason20242025!$D$3:$D$1315, AB$1)+SUMIFS(DataRegularSeason20242025!$AB$3:$AB$1315,DataRegularSeason20242025!$B$3:$B$1315, "&lt;=" &amp; $A142, DataRegularSeason20242025!$E$3:$E$1315, AB$1)</f>
        <v>24</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24</v>
      </c>
      <c r="AF142" s="2">
        <f>SUMIFS(DataRegularSeason20242025!$AA$3:$AA$1315,DataRegularSeason20242025!$B$3:$B$1315, "&lt;=" &amp; $A142, DataRegularSeason20242025!$D$3:$D$1315, AF$1)+SUMIFS(DataRegularSeason20242025!$AB$3:$AB$1315,DataRegularSeason20242025!$B$3:$B$1315, "&lt;=" &amp; $A142, DataRegularSeason20242025!$E$3:$E$1315, AF$1)</f>
        <v>32</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18</v>
      </c>
      <c r="C143" s="2">
        <f>SUMIFS(DataRegularSeason20242025!$AA$3:$AA$1315,DataRegularSeason20242025!$B$3:$B$1315, "&lt;=" &amp; $A143, DataRegularSeason20242025!$D$3:$D$1315, C$1)+SUMIFS(DataRegularSeason20242025!$AB$3:$AB$1315,DataRegularSeason20242025!$B$3:$B$1315, "&lt;=" &amp; $A143, DataRegularSeason20242025!$E$3:$E$1315, C$1)</f>
        <v>19</v>
      </c>
      <c r="D143" s="2">
        <f>SUMIFS(DataRegularSeason20242025!$AA$3:$AA$1315,DataRegularSeason20242025!$B$3:$B$1315, "&lt;=" &amp; $A143, DataRegularSeason20242025!$D$3:$D$1315, D$1)+SUMIFS(DataRegularSeason20242025!$AB$3:$AB$1315,DataRegularSeason20242025!$B$3:$B$1315, "&lt;=" &amp; $A143, DataRegularSeason20242025!$E$3:$E$1315, D$1)</f>
        <v>17</v>
      </c>
      <c r="E143" s="2">
        <f>SUMIFS(DataRegularSeason20242025!$AA$3:$AA$1315,DataRegularSeason20242025!$B$3:$B$1315, "&lt;=" &amp; $A143, DataRegularSeason20242025!$D$3:$D$1315, E$1)+SUMIFS(DataRegularSeason20242025!$AB$3:$AB$1315,DataRegularSeason20242025!$B$3:$B$1315, "&lt;=" &amp; $A143, DataRegularSeason20242025!$E$3:$E$1315, E$1)</f>
        <v>26</v>
      </c>
      <c r="F143" s="2">
        <f>SUMIFS(DataRegularSeason20242025!$AA$3:$AA$1315,DataRegularSeason20242025!$B$3:$B$1315, "&lt;=" &amp; $A143, DataRegularSeason20242025!$D$3:$D$1315, F$1)+SUMIFS(DataRegularSeason20242025!$AB$3:$AB$1315,DataRegularSeason20242025!$B$3:$B$1315, "&lt;=" &amp; $A143, DataRegularSeason20242025!$E$3:$E$1315, F$1)</f>
        <v>16</v>
      </c>
      <c r="G143" s="2">
        <f>SUMIFS(DataRegularSeason20242025!$AA$3:$AA$1315,DataRegularSeason20242025!$B$3:$B$1315, "&lt;=" &amp; $A143, DataRegularSeason20242025!$D$3:$D$1315, G$1)+SUMIFS(DataRegularSeason20242025!$AB$3:$AB$1315,DataRegularSeason20242025!$B$3:$B$1315, "&lt;=" &amp; $A143, DataRegularSeason20242025!$E$3:$E$1315, G$1)</f>
        <v>23</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20</v>
      </c>
      <c r="J143" s="2">
        <f>SUMIFS(DataRegularSeason20242025!$AA$3:$AA$1315,DataRegularSeason20242025!$B$3:$B$1315, "&lt;=" &amp; $A143, DataRegularSeason20242025!$D$3:$D$1315, J$1)+SUMIFS(DataRegularSeason20242025!$AB$3:$AB$1315,DataRegularSeason20242025!$B$3:$B$1315, "&lt;=" &amp; $A143, DataRegularSeason20242025!$E$3:$E$1315, J$1)</f>
        <v>22</v>
      </c>
      <c r="K143" s="2">
        <f>SUMIFS(DataRegularSeason20242025!$AA$3:$AA$1315,DataRegularSeason20242025!$B$3:$B$1315, "&lt;=" &amp; $A143, DataRegularSeason20242025!$D$3:$D$1315, K$1)+SUMIFS(DataRegularSeason20242025!$AB$3:$AB$1315,DataRegularSeason20242025!$B$3:$B$1315, "&lt;=" &amp; $A143, DataRegularSeason20242025!$E$3:$E$1315, K$1)</f>
        <v>16</v>
      </c>
      <c r="L143" s="2">
        <f>SUMIFS(DataRegularSeason20242025!$AA$3:$AA$1315,DataRegularSeason20242025!$B$3:$B$1315, "&lt;=" &amp; $A143, DataRegularSeason20242025!$D$3:$D$1315, L$1)+SUMIFS(DataRegularSeason20242025!$AB$3:$AB$1315,DataRegularSeason20242025!$B$3:$B$1315, "&lt;=" &amp; $A143, DataRegularSeason20242025!$E$3:$E$1315, L$1)</f>
        <v>22</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27</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19</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19</v>
      </c>
      <c r="Y143" s="2">
        <f>SUMIFS(DataRegularSeason20242025!$AA$3:$AA$1315,DataRegularSeason20242025!$B$3:$B$1315, "&lt;=" &amp; $A143, DataRegularSeason20242025!$D$3:$D$1315, Y$1)+SUMIFS(DataRegularSeason20242025!$AB$3:$AB$1315,DataRegularSeason20242025!$B$3:$B$1315, "&lt;=" &amp; $A143, DataRegularSeason20242025!$E$3:$E$1315, Y$1)</f>
        <v>16</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21</v>
      </c>
      <c r="AB143" s="2">
        <f>SUMIFS(DataRegularSeason20242025!$AA$3:$AA$1315,DataRegularSeason20242025!$B$3:$B$1315, "&lt;=" &amp; $A143, DataRegularSeason20242025!$D$3:$D$1315, AB$1)+SUMIFS(DataRegularSeason20242025!$AB$3:$AB$1315,DataRegularSeason20242025!$B$3:$B$1315, "&lt;=" &amp; $A143, DataRegularSeason20242025!$E$3:$E$1315, AB$1)</f>
        <v>24</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24</v>
      </c>
      <c r="AF143" s="2">
        <f>SUMIFS(DataRegularSeason20242025!$AA$3:$AA$1315,DataRegularSeason20242025!$B$3:$B$1315, "&lt;=" &amp; $A143, DataRegularSeason20242025!$D$3:$D$1315, AF$1)+SUMIFS(DataRegularSeason20242025!$AB$3:$AB$1315,DataRegularSeason20242025!$B$3:$B$1315, "&lt;=" &amp; $A143, DataRegularSeason20242025!$E$3:$E$1315, AF$1)</f>
        <v>32</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18</v>
      </c>
      <c r="C144" s="2">
        <f>SUMIFS(DataRegularSeason20242025!$AA$3:$AA$1315,DataRegularSeason20242025!$B$3:$B$1315, "&lt;=" &amp; $A144, DataRegularSeason20242025!$D$3:$D$1315, C$1)+SUMIFS(DataRegularSeason20242025!$AB$3:$AB$1315,DataRegularSeason20242025!$B$3:$B$1315, "&lt;=" &amp; $A144, DataRegularSeason20242025!$E$3:$E$1315, C$1)</f>
        <v>19</v>
      </c>
      <c r="D144" s="2">
        <f>SUMIFS(DataRegularSeason20242025!$AA$3:$AA$1315,DataRegularSeason20242025!$B$3:$B$1315, "&lt;=" &amp; $A144, DataRegularSeason20242025!$D$3:$D$1315, D$1)+SUMIFS(DataRegularSeason20242025!$AB$3:$AB$1315,DataRegularSeason20242025!$B$3:$B$1315, "&lt;=" &amp; $A144, DataRegularSeason20242025!$E$3:$E$1315, D$1)</f>
        <v>17</v>
      </c>
      <c r="E144" s="2">
        <f>SUMIFS(DataRegularSeason20242025!$AA$3:$AA$1315,DataRegularSeason20242025!$B$3:$B$1315, "&lt;=" &amp; $A144, DataRegularSeason20242025!$D$3:$D$1315, E$1)+SUMIFS(DataRegularSeason20242025!$AB$3:$AB$1315,DataRegularSeason20242025!$B$3:$B$1315, "&lt;=" &amp; $A144, DataRegularSeason20242025!$E$3:$E$1315, E$1)</f>
        <v>26</v>
      </c>
      <c r="F144" s="2">
        <f>SUMIFS(DataRegularSeason20242025!$AA$3:$AA$1315,DataRegularSeason20242025!$B$3:$B$1315, "&lt;=" &amp; $A144, DataRegularSeason20242025!$D$3:$D$1315, F$1)+SUMIFS(DataRegularSeason20242025!$AB$3:$AB$1315,DataRegularSeason20242025!$B$3:$B$1315, "&lt;=" &amp; $A144, DataRegularSeason20242025!$E$3:$E$1315, F$1)</f>
        <v>16</v>
      </c>
      <c r="G144" s="2">
        <f>SUMIFS(DataRegularSeason20242025!$AA$3:$AA$1315,DataRegularSeason20242025!$B$3:$B$1315, "&lt;=" &amp; $A144, DataRegularSeason20242025!$D$3:$D$1315, G$1)+SUMIFS(DataRegularSeason20242025!$AB$3:$AB$1315,DataRegularSeason20242025!$B$3:$B$1315, "&lt;=" &amp; $A144, DataRegularSeason20242025!$E$3:$E$1315, G$1)</f>
        <v>23</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20</v>
      </c>
      <c r="J144" s="2">
        <f>SUMIFS(DataRegularSeason20242025!$AA$3:$AA$1315,DataRegularSeason20242025!$B$3:$B$1315, "&lt;=" &amp; $A144, DataRegularSeason20242025!$D$3:$D$1315, J$1)+SUMIFS(DataRegularSeason20242025!$AB$3:$AB$1315,DataRegularSeason20242025!$B$3:$B$1315, "&lt;=" &amp; $A144, DataRegularSeason20242025!$E$3:$E$1315, J$1)</f>
        <v>22</v>
      </c>
      <c r="K144" s="2">
        <f>SUMIFS(DataRegularSeason20242025!$AA$3:$AA$1315,DataRegularSeason20242025!$B$3:$B$1315, "&lt;=" &amp; $A144, DataRegularSeason20242025!$D$3:$D$1315, K$1)+SUMIFS(DataRegularSeason20242025!$AB$3:$AB$1315,DataRegularSeason20242025!$B$3:$B$1315, "&lt;=" &amp; $A144, DataRegularSeason20242025!$E$3:$E$1315, K$1)</f>
        <v>16</v>
      </c>
      <c r="L144" s="2">
        <f>SUMIFS(DataRegularSeason20242025!$AA$3:$AA$1315,DataRegularSeason20242025!$B$3:$B$1315, "&lt;=" &amp; $A144, DataRegularSeason20242025!$D$3:$D$1315, L$1)+SUMIFS(DataRegularSeason20242025!$AB$3:$AB$1315,DataRegularSeason20242025!$B$3:$B$1315, "&lt;=" &amp; $A144, DataRegularSeason20242025!$E$3:$E$1315, L$1)</f>
        <v>22</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27</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19</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19</v>
      </c>
      <c r="Y144" s="2">
        <f>SUMIFS(DataRegularSeason20242025!$AA$3:$AA$1315,DataRegularSeason20242025!$B$3:$B$1315, "&lt;=" &amp; $A144, DataRegularSeason20242025!$D$3:$D$1315, Y$1)+SUMIFS(DataRegularSeason20242025!$AB$3:$AB$1315,DataRegularSeason20242025!$B$3:$B$1315, "&lt;=" &amp; $A144, DataRegularSeason20242025!$E$3:$E$1315, Y$1)</f>
        <v>16</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21</v>
      </c>
      <c r="AB144" s="2">
        <f>SUMIFS(DataRegularSeason20242025!$AA$3:$AA$1315,DataRegularSeason20242025!$B$3:$B$1315, "&lt;=" &amp; $A144, DataRegularSeason20242025!$D$3:$D$1315, AB$1)+SUMIFS(DataRegularSeason20242025!$AB$3:$AB$1315,DataRegularSeason20242025!$B$3:$B$1315, "&lt;=" &amp; $A144, DataRegularSeason20242025!$E$3:$E$1315, AB$1)</f>
        <v>24</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24</v>
      </c>
      <c r="AF144" s="2">
        <f>SUMIFS(DataRegularSeason20242025!$AA$3:$AA$1315,DataRegularSeason20242025!$B$3:$B$1315, "&lt;=" &amp; $A144, DataRegularSeason20242025!$D$3:$D$1315, AF$1)+SUMIFS(DataRegularSeason20242025!$AB$3:$AB$1315,DataRegularSeason20242025!$B$3:$B$1315, "&lt;=" &amp; $A144, DataRegularSeason20242025!$E$3:$E$1315, AF$1)</f>
        <v>32</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18</v>
      </c>
      <c r="C145" s="2">
        <f>SUMIFS(DataRegularSeason20242025!$AA$3:$AA$1315,DataRegularSeason20242025!$B$3:$B$1315, "&lt;=" &amp; $A145, DataRegularSeason20242025!$D$3:$D$1315, C$1)+SUMIFS(DataRegularSeason20242025!$AB$3:$AB$1315,DataRegularSeason20242025!$B$3:$B$1315, "&lt;=" &amp; $A145, DataRegularSeason20242025!$E$3:$E$1315, C$1)</f>
        <v>19</v>
      </c>
      <c r="D145" s="2">
        <f>SUMIFS(DataRegularSeason20242025!$AA$3:$AA$1315,DataRegularSeason20242025!$B$3:$B$1315, "&lt;=" &amp; $A145, DataRegularSeason20242025!$D$3:$D$1315, D$1)+SUMIFS(DataRegularSeason20242025!$AB$3:$AB$1315,DataRegularSeason20242025!$B$3:$B$1315, "&lt;=" &amp; $A145, DataRegularSeason20242025!$E$3:$E$1315, D$1)</f>
        <v>17</v>
      </c>
      <c r="E145" s="2">
        <f>SUMIFS(DataRegularSeason20242025!$AA$3:$AA$1315,DataRegularSeason20242025!$B$3:$B$1315, "&lt;=" &amp; $A145, DataRegularSeason20242025!$D$3:$D$1315, E$1)+SUMIFS(DataRegularSeason20242025!$AB$3:$AB$1315,DataRegularSeason20242025!$B$3:$B$1315, "&lt;=" &amp; $A145, DataRegularSeason20242025!$E$3:$E$1315, E$1)</f>
        <v>26</v>
      </c>
      <c r="F145" s="2">
        <f>SUMIFS(DataRegularSeason20242025!$AA$3:$AA$1315,DataRegularSeason20242025!$B$3:$B$1315, "&lt;=" &amp; $A145, DataRegularSeason20242025!$D$3:$D$1315, F$1)+SUMIFS(DataRegularSeason20242025!$AB$3:$AB$1315,DataRegularSeason20242025!$B$3:$B$1315, "&lt;=" &amp; $A145, DataRegularSeason20242025!$E$3:$E$1315, F$1)</f>
        <v>16</v>
      </c>
      <c r="G145" s="2">
        <f>SUMIFS(DataRegularSeason20242025!$AA$3:$AA$1315,DataRegularSeason20242025!$B$3:$B$1315, "&lt;=" &amp; $A145, DataRegularSeason20242025!$D$3:$D$1315, G$1)+SUMIFS(DataRegularSeason20242025!$AB$3:$AB$1315,DataRegularSeason20242025!$B$3:$B$1315, "&lt;=" &amp; $A145, DataRegularSeason20242025!$E$3:$E$1315, G$1)</f>
        <v>23</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20</v>
      </c>
      <c r="J145" s="2">
        <f>SUMIFS(DataRegularSeason20242025!$AA$3:$AA$1315,DataRegularSeason20242025!$B$3:$B$1315, "&lt;=" &amp; $A145, DataRegularSeason20242025!$D$3:$D$1315, J$1)+SUMIFS(DataRegularSeason20242025!$AB$3:$AB$1315,DataRegularSeason20242025!$B$3:$B$1315, "&lt;=" &amp; $A145, DataRegularSeason20242025!$E$3:$E$1315, J$1)</f>
        <v>22</v>
      </c>
      <c r="K145" s="2">
        <f>SUMIFS(DataRegularSeason20242025!$AA$3:$AA$1315,DataRegularSeason20242025!$B$3:$B$1315, "&lt;=" &amp; $A145, DataRegularSeason20242025!$D$3:$D$1315, K$1)+SUMIFS(DataRegularSeason20242025!$AB$3:$AB$1315,DataRegularSeason20242025!$B$3:$B$1315, "&lt;=" &amp; $A145, DataRegularSeason20242025!$E$3:$E$1315, K$1)</f>
        <v>16</v>
      </c>
      <c r="L145" s="2">
        <f>SUMIFS(DataRegularSeason20242025!$AA$3:$AA$1315,DataRegularSeason20242025!$B$3:$B$1315, "&lt;=" &amp; $A145, DataRegularSeason20242025!$D$3:$D$1315, L$1)+SUMIFS(DataRegularSeason20242025!$AB$3:$AB$1315,DataRegularSeason20242025!$B$3:$B$1315, "&lt;=" &amp; $A145, DataRegularSeason20242025!$E$3:$E$1315, L$1)</f>
        <v>22</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27</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19</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19</v>
      </c>
      <c r="Y145" s="2">
        <f>SUMIFS(DataRegularSeason20242025!$AA$3:$AA$1315,DataRegularSeason20242025!$B$3:$B$1315, "&lt;=" &amp; $A145, DataRegularSeason20242025!$D$3:$D$1315, Y$1)+SUMIFS(DataRegularSeason20242025!$AB$3:$AB$1315,DataRegularSeason20242025!$B$3:$B$1315, "&lt;=" &amp; $A145, DataRegularSeason20242025!$E$3:$E$1315, Y$1)</f>
        <v>16</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21</v>
      </c>
      <c r="AB145" s="2">
        <f>SUMIFS(DataRegularSeason20242025!$AA$3:$AA$1315,DataRegularSeason20242025!$B$3:$B$1315, "&lt;=" &amp; $A145, DataRegularSeason20242025!$D$3:$D$1315, AB$1)+SUMIFS(DataRegularSeason20242025!$AB$3:$AB$1315,DataRegularSeason20242025!$B$3:$B$1315, "&lt;=" &amp; $A145, DataRegularSeason20242025!$E$3:$E$1315, AB$1)</f>
        <v>24</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24</v>
      </c>
      <c r="AF145" s="2">
        <f>SUMIFS(DataRegularSeason20242025!$AA$3:$AA$1315,DataRegularSeason20242025!$B$3:$B$1315, "&lt;=" &amp; $A145, DataRegularSeason20242025!$D$3:$D$1315, AF$1)+SUMIFS(DataRegularSeason20242025!$AB$3:$AB$1315,DataRegularSeason20242025!$B$3:$B$1315, "&lt;=" &amp; $A145, DataRegularSeason20242025!$E$3:$E$1315, AF$1)</f>
        <v>32</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18</v>
      </c>
      <c r="C146" s="2">
        <f>SUMIFS(DataRegularSeason20242025!$AA$3:$AA$1315,DataRegularSeason20242025!$B$3:$B$1315, "&lt;=" &amp; $A146, DataRegularSeason20242025!$D$3:$D$1315, C$1)+SUMIFS(DataRegularSeason20242025!$AB$3:$AB$1315,DataRegularSeason20242025!$B$3:$B$1315, "&lt;=" &amp; $A146, DataRegularSeason20242025!$E$3:$E$1315, C$1)</f>
        <v>19</v>
      </c>
      <c r="D146" s="2">
        <f>SUMIFS(DataRegularSeason20242025!$AA$3:$AA$1315,DataRegularSeason20242025!$B$3:$B$1315, "&lt;=" &amp; $A146, DataRegularSeason20242025!$D$3:$D$1315, D$1)+SUMIFS(DataRegularSeason20242025!$AB$3:$AB$1315,DataRegularSeason20242025!$B$3:$B$1315, "&lt;=" &amp; $A146, DataRegularSeason20242025!$E$3:$E$1315, D$1)</f>
        <v>17</v>
      </c>
      <c r="E146" s="2">
        <f>SUMIFS(DataRegularSeason20242025!$AA$3:$AA$1315,DataRegularSeason20242025!$B$3:$B$1315, "&lt;=" &amp; $A146, DataRegularSeason20242025!$D$3:$D$1315, E$1)+SUMIFS(DataRegularSeason20242025!$AB$3:$AB$1315,DataRegularSeason20242025!$B$3:$B$1315, "&lt;=" &amp; $A146, DataRegularSeason20242025!$E$3:$E$1315, E$1)</f>
        <v>26</v>
      </c>
      <c r="F146" s="2">
        <f>SUMIFS(DataRegularSeason20242025!$AA$3:$AA$1315,DataRegularSeason20242025!$B$3:$B$1315, "&lt;=" &amp; $A146, DataRegularSeason20242025!$D$3:$D$1315, F$1)+SUMIFS(DataRegularSeason20242025!$AB$3:$AB$1315,DataRegularSeason20242025!$B$3:$B$1315, "&lt;=" &amp; $A146, DataRegularSeason20242025!$E$3:$E$1315, F$1)</f>
        <v>16</v>
      </c>
      <c r="G146" s="2">
        <f>SUMIFS(DataRegularSeason20242025!$AA$3:$AA$1315,DataRegularSeason20242025!$B$3:$B$1315, "&lt;=" &amp; $A146, DataRegularSeason20242025!$D$3:$D$1315, G$1)+SUMIFS(DataRegularSeason20242025!$AB$3:$AB$1315,DataRegularSeason20242025!$B$3:$B$1315, "&lt;=" &amp; $A146, DataRegularSeason20242025!$E$3:$E$1315, G$1)</f>
        <v>23</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20</v>
      </c>
      <c r="J146" s="2">
        <f>SUMIFS(DataRegularSeason20242025!$AA$3:$AA$1315,DataRegularSeason20242025!$B$3:$B$1315, "&lt;=" &amp; $A146, DataRegularSeason20242025!$D$3:$D$1315, J$1)+SUMIFS(DataRegularSeason20242025!$AB$3:$AB$1315,DataRegularSeason20242025!$B$3:$B$1315, "&lt;=" &amp; $A146, DataRegularSeason20242025!$E$3:$E$1315, J$1)</f>
        <v>22</v>
      </c>
      <c r="K146" s="2">
        <f>SUMIFS(DataRegularSeason20242025!$AA$3:$AA$1315,DataRegularSeason20242025!$B$3:$B$1315, "&lt;=" &amp; $A146, DataRegularSeason20242025!$D$3:$D$1315, K$1)+SUMIFS(DataRegularSeason20242025!$AB$3:$AB$1315,DataRegularSeason20242025!$B$3:$B$1315, "&lt;=" &amp; $A146, DataRegularSeason20242025!$E$3:$E$1315, K$1)</f>
        <v>16</v>
      </c>
      <c r="L146" s="2">
        <f>SUMIFS(DataRegularSeason20242025!$AA$3:$AA$1315,DataRegularSeason20242025!$B$3:$B$1315, "&lt;=" &amp; $A146, DataRegularSeason20242025!$D$3:$D$1315, L$1)+SUMIFS(DataRegularSeason20242025!$AB$3:$AB$1315,DataRegularSeason20242025!$B$3:$B$1315, "&lt;=" &amp; $A146, DataRegularSeason20242025!$E$3:$E$1315, L$1)</f>
        <v>22</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27</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19</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19</v>
      </c>
      <c r="Y146" s="2">
        <f>SUMIFS(DataRegularSeason20242025!$AA$3:$AA$1315,DataRegularSeason20242025!$B$3:$B$1315, "&lt;=" &amp; $A146, DataRegularSeason20242025!$D$3:$D$1315, Y$1)+SUMIFS(DataRegularSeason20242025!$AB$3:$AB$1315,DataRegularSeason20242025!$B$3:$B$1315, "&lt;=" &amp; $A146, DataRegularSeason20242025!$E$3:$E$1315, Y$1)</f>
        <v>16</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21</v>
      </c>
      <c r="AB146" s="2">
        <f>SUMIFS(DataRegularSeason20242025!$AA$3:$AA$1315,DataRegularSeason20242025!$B$3:$B$1315, "&lt;=" &amp; $A146, DataRegularSeason20242025!$D$3:$D$1315, AB$1)+SUMIFS(DataRegularSeason20242025!$AB$3:$AB$1315,DataRegularSeason20242025!$B$3:$B$1315, "&lt;=" &amp; $A146, DataRegularSeason20242025!$E$3:$E$1315, AB$1)</f>
        <v>24</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24</v>
      </c>
      <c r="AF146" s="2">
        <f>SUMIFS(DataRegularSeason20242025!$AA$3:$AA$1315,DataRegularSeason20242025!$B$3:$B$1315, "&lt;=" &amp; $A146, DataRegularSeason20242025!$D$3:$D$1315, AF$1)+SUMIFS(DataRegularSeason20242025!$AB$3:$AB$1315,DataRegularSeason20242025!$B$3:$B$1315, "&lt;=" &amp; $A146, DataRegularSeason20242025!$E$3:$E$1315, AF$1)</f>
        <v>32</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18</v>
      </c>
      <c r="C147" s="2">
        <f>SUMIFS(DataRegularSeason20242025!$AA$3:$AA$1315,DataRegularSeason20242025!$B$3:$B$1315, "&lt;=" &amp; $A147, DataRegularSeason20242025!$D$3:$D$1315, C$1)+SUMIFS(DataRegularSeason20242025!$AB$3:$AB$1315,DataRegularSeason20242025!$B$3:$B$1315, "&lt;=" &amp; $A147, DataRegularSeason20242025!$E$3:$E$1315, C$1)</f>
        <v>19</v>
      </c>
      <c r="D147" s="2">
        <f>SUMIFS(DataRegularSeason20242025!$AA$3:$AA$1315,DataRegularSeason20242025!$B$3:$B$1315, "&lt;=" &amp; $A147, DataRegularSeason20242025!$D$3:$D$1315, D$1)+SUMIFS(DataRegularSeason20242025!$AB$3:$AB$1315,DataRegularSeason20242025!$B$3:$B$1315, "&lt;=" &amp; $A147, DataRegularSeason20242025!$E$3:$E$1315, D$1)</f>
        <v>17</v>
      </c>
      <c r="E147" s="2">
        <f>SUMIFS(DataRegularSeason20242025!$AA$3:$AA$1315,DataRegularSeason20242025!$B$3:$B$1315, "&lt;=" &amp; $A147, DataRegularSeason20242025!$D$3:$D$1315, E$1)+SUMIFS(DataRegularSeason20242025!$AB$3:$AB$1315,DataRegularSeason20242025!$B$3:$B$1315, "&lt;=" &amp; $A147, DataRegularSeason20242025!$E$3:$E$1315, E$1)</f>
        <v>26</v>
      </c>
      <c r="F147" s="2">
        <f>SUMIFS(DataRegularSeason20242025!$AA$3:$AA$1315,DataRegularSeason20242025!$B$3:$B$1315, "&lt;=" &amp; $A147, DataRegularSeason20242025!$D$3:$D$1315, F$1)+SUMIFS(DataRegularSeason20242025!$AB$3:$AB$1315,DataRegularSeason20242025!$B$3:$B$1315, "&lt;=" &amp; $A147, DataRegularSeason20242025!$E$3:$E$1315, F$1)</f>
        <v>16</v>
      </c>
      <c r="G147" s="2">
        <f>SUMIFS(DataRegularSeason20242025!$AA$3:$AA$1315,DataRegularSeason20242025!$B$3:$B$1315, "&lt;=" &amp; $A147, DataRegularSeason20242025!$D$3:$D$1315, G$1)+SUMIFS(DataRegularSeason20242025!$AB$3:$AB$1315,DataRegularSeason20242025!$B$3:$B$1315, "&lt;=" &amp; $A147, DataRegularSeason20242025!$E$3:$E$1315, G$1)</f>
        <v>23</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20</v>
      </c>
      <c r="J147" s="2">
        <f>SUMIFS(DataRegularSeason20242025!$AA$3:$AA$1315,DataRegularSeason20242025!$B$3:$B$1315, "&lt;=" &amp; $A147, DataRegularSeason20242025!$D$3:$D$1315, J$1)+SUMIFS(DataRegularSeason20242025!$AB$3:$AB$1315,DataRegularSeason20242025!$B$3:$B$1315, "&lt;=" &amp; $A147, DataRegularSeason20242025!$E$3:$E$1315, J$1)</f>
        <v>22</v>
      </c>
      <c r="K147" s="2">
        <f>SUMIFS(DataRegularSeason20242025!$AA$3:$AA$1315,DataRegularSeason20242025!$B$3:$B$1315, "&lt;=" &amp; $A147, DataRegularSeason20242025!$D$3:$D$1315, K$1)+SUMIFS(DataRegularSeason20242025!$AB$3:$AB$1315,DataRegularSeason20242025!$B$3:$B$1315, "&lt;=" &amp; $A147, DataRegularSeason20242025!$E$3:$E$1315, K$1)</f>
        <v>16</v>
      </c>
      <c r="L147" s="2">
        <f>SUMIFS(DataRegularSeason20242025!$AA$3:$AA$1315,DataRegularSeason20242025!$B$3:$B$1315, "&lt;=" &amp; $A147, DataRegularSeason20242025!$D$3:$D$1315, L$1)+SUMIFS(DataRegularSeason20242025!$AB$3:$AB$1315,DataRegularSeason20242025!$B$3:$B$1315, "&lt;=" &amp; $A147, DataRegularSeason20242025!$E$3:$E$1315, L$1)</f>
        <v>22</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27</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19</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19</v>
      </c>
      <c r="Y147" s="2">
        <f>SUMIFS(DataRegularSeason20242025!$AA$3:$AA$1315,DataRegularSeason20242025!$B$3:$B$1315, "&lt;=" &amp; $A147, DataRegularSeason20242025!$D$3:$D$1315, Y$1)+SUMIFS(DataRegularSeason20242025!$AB$3:$AB$1315,DataRegularSeason20242025!$B$3:$B$1315, "&lt;=" &amp; $A147, DataRegularSeason20242025!$E$3:$E$1315, Y$1)</f>
        <v>16</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21</v>
      </c>
      <c r="AB147" s="2">
        <f>SUMIFS(DataRegularSeason20242025!$AA$3:$AA$1315,DataRegularSeason20242025!$B$3:$B$1315, "&lt;=" &amp; $A147, DataRegularSeason20242025!$D$3:$D$1315, AB$1)+SUMIFS(DataRegularSeason20242025!$AB$3:$AB$1315,DataRegularSeason20242025!$B$3:$B$1315, "&lt;=" &amp; $A147, DataRegularSeason20242025!$E$3:$E$1315, AB$1)</f>
        <v>24</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24</v>
      </c>
      <c r="AF147" s="2">
        <f>SUMIFS(DataRegularSeason20242025!$AA$3:$AA$1315,DataRegularSeason20242025!$B$3:$B$1315, "&lt;=" &amp; $A147, DataRegularSeason20242025!$D$3:$D$1315, AF$1)+SUMIFS(DataRegularSeason20242025!$AB$3:$AB$1315,DataRegularSeason20242025!$B$3:$B$1315, "&lt;=" &amp; $A147, DataRegularSeason20242025!$E$3:$E$1315, AF$1)</f>
        <v>32</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18</v>
      </c>
      <c r="C148" s="2">
        <f>SUMIFS(DataRegularSeason20242025!$AA$3:$AA$1315,DataRegularSeason20242025!$B$3:$B$1315, "&lt;=" &amp; $A148, DataRegularSeason20242025!$D$3:$D$1315, C$1)+SUMIFS(DataRegularSeason20242025!$AB$3:$AB$1315,DataRegularSeason20242025!$B$3:$B$1315, "&lt;=" &amp; $A148, DataRegularSeason20242025!$E$3:$E$1315, C$1)</f>
        <v>19</v>
      </c>
      <c r="D148" s="2">
        <f>SUMIFS(DataRegularSeason20242025!$AA$3:$AA$1315,DataRegularSeason20242025!$B$3:$B$1315, "&lt;=" &amp; $A148, DataRegularSeason20242025!$D$3:$D$1315, D$1)+SUMIFS(DataRegularSeason20242025!$AB$3:$AB$1315,DataRegularSeason20242025!$B$3:$B$1315, "&lt;=" &amp; $A148, DataRegularSeason20242025!$E$3:$E$1315, D$1)</f>
        <v>17</v>
      </c>
      <c r="E148" s="2">
        <f>SUMIFS(DataRegularSeason20242025!$AA$3:$AA$1315,DataRegularSeason20242025!$B$3:$B$1315, "&lt;=" &amp; $A148, DataRegularSeason20242025!$D$3:$D$1315, E$1)+SUMIFS(DataRegularSeason20242025!$AB$3:$AB$1315,DataRegularSeason20242025!$B$3:$B$1315, "&lt;=" &amp; $A148, DataRegularSeason20242025!$E$3:$E$1315, E$1)</f>
        <v>26</v>
      </c>
      <c r="F148" s="2">
        <f>SUMIFS(DataRegularSeason20242025!$AA$3:$AA$1315,DataRegularSeason20242025!$B$3:$B$1315, "&lt;=" &amp; $A148, DataRegularSeason20242025!$D$3:$D$1315, F$1)+SUMIFS(DataRegularSeason20242025!$AB$3:$AB$1315,DataRegularSeason20242025!$B$3:$B$1315, "&lt;=" &amp; $A148, DataRegularSeason20242025!$E$3:$E$1315, F$1)</f>
        <v>16</v>
      </c>
      <c r="G148" s="2">
        <f>SUMIFS(DataRegularSeason20242025!$AA$3:$AA$1315,DataRegularSeason20242025!$B$3:$B$1315, "&lt;=" &amp; $A148, DataRegularSeason20242025!$D$3:$D$1315, G$1)+SUMIFS(DataRegularSeason20242025!$AB$3:$AB$1315,DataRegularSeason20242025!$B$3:$B$1315, "&lt;=" &amp; $A148, DataRegularSeason20242025!$E$3:$E$1315, G$1)</f>
        <v>23</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20</v>
      </c>
      <c r="J148" s="2">
        <f>SUMIFS(DataRegularSeason20242025!$AA$3:$AA$1315,DataRegularSeason20242025!$B$3:$B$1315, "&lt;=" &amp; $A148, DataRegularSeason20242025!$D$3:$D$1315, J$1)+SUMIFS(DataRegularSeason20242025!$AB$3:$AB$1315,DataRegularSeason20242025!$B$3:$B$1315, "&lt;=" &amp; $A148, DataRegularSeason20242025!$E$3:$E$1315, J$1)</f>
        <v>22</v>
      </c>
      <c r="K148" s="2">
        <f>SUMIFS(DataRegularSeason20242025!$AA$3:$AA$1315,DataRegularSeason20242025!$B$3:$B$1315, "&lt;=" &amp; $A148, DataRegularSeason20242025!$D$3:$D$1315, K$1)+SUMIFS(DataRegularSeason20242025!$AB$3:$AB$1315,DataRegularSeason20242025!$B$3:$B$1315, "&lt;=" &amp; $A148, DataRegularSeason20242025!$E$3:$E$1315, K$1)</f>
        <v>16</v>
      </c>
      <c r="L148" s="2">
        <f>SUMIFS(DataRegularSeason20242025!$AA$3:$AA$1315,DataRegularSeason20242025!$B$3:$B$1315, "&lt;=" &amp; $A148, DataRegularSeason20242025!$D$3:$D$1315, L$1)+SUMIFS(DataRegularSeason20242025!$AB$3:$AB$1315,DataRegularSeason20242025!$B$3:$B$1315, "&lt;=" &amp; $A148, DataRegularSeason20242025!$E$3:$E$1315, L$1)</f>
        <v>22</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27</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19</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19</v>
      </c>
      <c r="Y148" s="2">
        <f>SUMIFS(DataRegularSeason20242025!$AA$3:$AA$1315,DataRegularSeason20242025!$B$3:$B$1315, "&lt;=" &amp; $A148, DataRegularSeason20242025!$D$3:$D$1315, Y$1)+SUMIFS(DataRegularSeason20242025!$AB$3:$AB$1315,DataRegularSeason20242025!$B$3:$B$1315, "&lt;=" &amp; $A148, DataRegularSeason20242025!$E$3:$E$1315, Y$1)</f>
        <v>16</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21</v>
      </c>
      <c r="AB148" s="2">
        <f>SUMIFS(DataRegularSeason20242025!$AA$3:$AA$1315,DataRegularSeason20242025!$B$3:$B$1315, "&lt;=" &amp; $A148, DataRegularSeason20242025!$D$3:$D$1315, AB$1)+SUMIFS(DataRegularSeason20242025!$AB$3:$AB$1315,DataRegularSeason20242025!$B$3:$B$1315, "&lt;=" &amp; $A148, DataRegularSeason20242025!$E$3:$E$1315, AB$1)</f>
        <v>24</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24</v>
      </c>
      <c r="AF148" s="2">
        <f>SUMIFS(DataRegularSeason20242025!$AA$3:$AA$1315,DataRegularSeason20242025!$B$3:$B$1315, "&lt;=" &amp; $A148, DataRegularSeason20242025!$D$3:$D$1315, AF$1)+SUMIFS(DataRegularSeason20242025!$AB$3:$AB$1315,DataRegularSeason20242025!$B$3:$B$1315, "&lt;=" &amp; $A148, DataRegularSeason20242025!$E$3:$E$1315, AF$1)</f>
        <v>32</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18</v>
      </c>
      <c r="C149" s="2">
        <f>SUMIFS(DataRegularSeason20242025!$AA$3:$AA$1315,DataRegularSeason20242025!$B$3:$B$1315, "&lt;=" &amp; $A149, DataRegularSeason20242025!$D$3:$D$1315, C$1)+SUMIFS(DataRegularSeason20242025!$AB$3:$AB$1315,DataRegularSeason20242025!$B$3:$B$1315, "&lt;=" &amp; $A149, DataRegularSeason20242025!$E$3:$E$1315, C$1)</f>
        <v>19</v>
      </c>
      <c r="D149" s="2">
        <f>SUMIFS(DataRegularSeason20242025!$AA$3:$AA$1315,DataRegularSeason20242025!$B$3:$B$1315, "&lt;=" &amp; $A149, DataRegularSeason20242025!$D$3:$D$1315, D$1)+SUMIFS(DataRegularSeason20242025!$AB$3:$AB$1315,DataRegularSeason20242025!$B$3:$B$1315, "&lt;=" &amp; $A149, DataRegularSeason20242025!$E$3:$E$1315, D$1)</f>
        <v>17</v>
      </c>
      <c r="E149" s="2">
        <f>SUMIFS(DataRegularSeason20242025!$AA$3:$AA$1315,DataRegularSeason20242025!$B$3:$B$1315, "&lt;=" &amp; $A149, DataRegularSeason20242025!$D$3:$D$1315, E$1)+SUMIFS(DataRegularSeason20242025!$AB$3:$AB$1315,DataRegularSeason20242025!$B$3:$B$1315, "&lt;=" &amp; $A149, DataRegularSeason20242025!$E$3:$E$1315, E$1)</f>
        <v>26</v>
      </c>
      <c r="F149" s="2">
        <f>SUMIFS(DataRegularSeason20242025!$AA$3:$AA$1315,DataRegularSeason20242025!$B$3:$B$1315, "&lt;=" &amp; $A149, DataRegularSeason20242025!$D$3:$D$1315, F$1)+SUMIFS(DataRegularSeason20242025!$AB$3:$AB$1315,DataRegularSeason20242025!$B$3:$B$1315, "&lt;=" &amp; $A149, DataRegularSeason20242025!$E$3:$E$1315, F$1)</f>
        <v>16</v>
      </c>
      <c r="G149" s="2">
        <f>SUMIFS(DataRegularSeason20242025!$AA$3:$AA$1315,DataRegularSeason20242025!$B$3:$B$1315, "&lt;=" &amp; $A149, DataRegularSeason20242025!$D$3:$D$1315, G$1)+SUMIFS(DataRegularSeason20242025!$AB$3:$AB$1315,DataRegularSeason20242025!$B$3:$B$1315, "&lt;=" &amp; $A149, DataRegularSeason20242025!$E$3:$E$1315, G$1)</f>
        <v>23</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20</v>
      </c>
      <c r="J149" s="2">
        <f>SUMIFS(DataRegularSeason20242025!$AA$3:$AA$1315,DataRegularSeason20242025!$B$3:$B$1315, "&lt;=" &amp; $A149, DataRegularSeason20242025!$D$3:$D$1315, J$1)+SUMIFS(DataRegularSeason20242025!$AB$3:$AB$1315,DataRegularSeason20242025!$B$3:$B$1315, "&lt;=" &amp; $A149, DataRegularSeason20242025!$E$3:$E$1315, J$1)</f>
        <v>22</v>
      </c>
      <c r="K149" s="2">
        <f>SUMIFS(DataRegularSeason20242025!$AA$3:$AA$1315,DataRegularSeason20242025!$B$3:$B$1315, "&lt;=" &amp; $A149, DataRegularSeason20242025!$D$3:$D$1315, K$1)+SUMIFS(DataRegularSeason20242025!$AB$3:$AB$1315,DataRegularSeason20242025!$B$3:$B$1315, "&lt;=" &amp; $A149, DataRegularSeason20242025!$E$3:$E$1315, K$1)</f>
        <v>16</v>
      </c>
      <c r="L149" s="2">
        <f>SUMIFS(DataRegularSeason20242025!$AA$3:$AA$1315,DataRegularSeason20242025!$B$3:$B$1315, "&lt;=" &amp; $A149, DataRegularSeason20242025!$D$3:$D$1315, L$1)+SUMIFS(DataRegularSeason20242025!$AB$3:$AB$1315,DataRegularSeason20242025!$B$3:$B$1315, "&lt;=" &amp; $A149, DataRegularSeason20242025!$E$3:$E$1315, L$1)</f>
        <v>22</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27</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19</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19</v>
      </c>
      <c r="Y149" s="2">
        <f>SUMIFS(DataRegularSeason20242025!$AA$3:$AA$1315,DataRegularSeason20242025!$B$3:$B$1315, "&lt;=" &amp; $A149, DataRegularSeason20242025!$D$3:$D$1315, Y$1)+SUMIFS(DataRegularSeason20242025!$AB$3:$AB$1315,DataRegularSeason20242025!$B$3:$B$1315, "&lt;=" &amp; $A149, DataRegularSeason20242025!$E$3:$E$1315, Y$1)</f>
        <v>16</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21</v>
      </c>
      <c r="AB149" s="2">
        <f>SUMIFS(DataRegularSeason20242025!$AA$3:$AA$1315,DataRegularSeason20242025!$B$3:$B$1315, "&lt;=" &amp; $A149, DataRegularSeason20242025!$D$3:$D$1315, AB$1)+SUMIFS(DataRegularSeason20242025!$AB$3:$AB$1315,DataRegularSeason20242025!$B$3:$B$1315, "&lt;=" &amp; $A149, DataRegularSeason20242025!$E$3:$E$1315, AB$1)</f>
        <v>24</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24</v>
      </c>
      <c r="AF149" s="2">
        <f>SUMIFS(DataRegularSeason20242025!$AA$3:$AA$1315,DataRegularSeason20242025!$B$3:$B$1315, "&lt;=" &amp; $A149, DataRegularSeason20242025!$D$3:$D$1315, AF$1)+SUMIFS(DataRegularSeason20242025!$AB$3:$AB$1315,DataRegularSeason20242025!$B$3:$B$1315, "&lt;=" &amp; $A149, DataRegularSeason20242025!$E$3:$E$1315, AF$1)</f>
        <v>32</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18</v>
      </c>
      <c r="C150" s="2">
        <f>SUMIFS(DataRegularSeason20242025!$AA$3:$AA$1315,DataRegularSeason20242025!$B$3:$B$1315, "&lt;=" &amp; $A150, DataRegularSeason20242025!$D$3:$D$1315, C$1)+SUMIFS(DataRegularSeason20242025!$AB$3:$AB$1315,DataRegularSeason20242025!$B$3:$B$1315, "&lt;=" &amp; $A150, DataRegularSeason20242025!$E$3:$E$1315, C$1)</f>
        <v>19</v>
      </c>
      <c r="D150" s="2">
        <f>SUMIFS(DataRegularSeason20242025!$AA$3:$AA$1315,DataRegularSeason20242025!$B$3:$B$1315, "&lt;=" &amp; $A150, DataRegularSeason20242025!$D$3:$D$1315, D$1)+SUMIFS(DataRegularSeason20242025!$AB$3:$AB$1315,DataRegularSeason20242025!$B$3:$B$1315, "&lt;=" &amp; $A150, DataRegularSeason20242025!$E$3:$E$1315, D$1)</f>
        <v>17</v>
      </c>
      <c r="E150" s="2">
        <f>SUMIFS(DataRegularSeason20242025!$AA$3:$AA$1315,DataRegularSeason20242025!$B$3:$B$1315, "&lt;=" &amp; $A150, DataRegularSeason20242025!$D$3:$D$1315, E$1)+SUMIFS(DataRegularSeason20242025!$AB$3:$AB$1315,DataRegularSeason20242025!$B$3:$B$1315, "&lt;=" &amp; $A150, DataRegularSeason20242025!$E$3:$E$1315, E$1)</f>
        <v>26</v>
      </c>
      <c r="F150" s="2">
        <f>SUMIFS(DataRegularSeason20242025!$AA$3:$AA$1315,DataRegularSeason20242025!$B$3:$B$1315, "&lt;=" &amp; $A150, DataRegularSeason20242025!$D$3:$D$1315, F$1)+SUMIFS(DataRegularSeason20242025!$AB$3:$AB$1315,DataRegularSeason20242025!$B$3:$B$1315, "&lt;=" &amp; $A150, DataRegularSeason20242025!$E$3:$E$1315, F$1)</f>
        <v>16</v>
      </c>
      <c r="G150" s="2">
        <f>SUMIFS(DataRegularSeason20242025!$AA$3:$AA$1315,DataRegularSeason20242025!$B$3:$B$1315, "&lt;=" &amp; $A150, DataRegularSeason20242025!$D$3:$D$1315, G$1)+SUMIFS(DataRegularSeason20242025!$AB$3:$AB$1315,DataRegularSeason20242025!$B$3:$B$1315, "&lt;=" &amp; $A150, DataRegularSeason20242025!$E$3:$E$1315, G$1)</f>
        <v>23</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20</v>
      </c>
      <c r="J150" s="2">
        <f>SUMIFS(DataRegularSeason20242025!$AA$3:$AA$1315,DataRegularSeason20242025!$B$3:$B$1315, "&lt;=" &amp; $A150, DataRegularSeason20242025!$D$3:$D$1315, J$1)+SUMIFS(DataRegularSeason20242025!$AB$3:$AB$1315,DataRegularSeason20242025!$B$3:$B$1315, "&lt;=" &amp; $A150, DataRegularSeason20242025!$E$3:$E$1315, J$1)</f>
        <v>22</v>
      </c>
      <c r="K150" s="2">
        <f>SUMIFS(DataRegularSeason20242025!$AA$3:$AA$1315,DataRegularSeason20242025!$B$3:$B$1315, "&lt;=" &amp; $A150, DataRegularSeason20242025!$D$3:$D$1315, K$1)+SUMIFS(DataRegularSeason20242025!$AB$3:$AB$1315,DataRegularSeason20242025!$B$3:$B$1315, "&lt;=" &amp; $A150, DataRegularSeason20242025!$E$3:$E$1315, K$1)</f>
        <v>16</v>
      </c>
      <c r="L150" s="2">
        <f>SUMIFS(DataRegularSeason20242025!$AA$3:$AA$1315,DataRegularSeason20242025!$B$3:$B$1315, "&lt;=" &amp; $A150, DataRegularSeason20242025!$D$3:$D$1315, L$1)+SUMIFS(DataRegularSeason20242025!$AB$3:$AB$1315,DataRegularSeason20242025!$B$3:$B$1315, "&lt;=" &amp; $A150, DataRegularSeason20242025!$E$3:$E$1315, L$1)</f>
        <v>22</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27</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19</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19</v>
      </c>
      <c r="Y150" s="2">
        <f>SUMIFS(DataRegularSeason20242025!$AA$3:$AA$1315,DataRegularSeason20242025!$B$3:$B$1315, "&lt;=" &amp; $A150, DataRegularSeason20242025!$D$3:$D$1315, Y$1)+SUMIFS(DataRegularSeason20242025!$AB$3:$AB$1315,DataRegularSeason20242025!$B$3:$B$1315, "&lt;=" &amp; $A150, DataRegularSeason20242025!$E$3:$E$1315, Y$1)</f>
        <v>16</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21</v>
      </c>
      <c r="AB150" s="2">
        <f>SUMIFS(DataRegularSeason20242025!$AA$3:$AA$1315,DataRegularSeason20242025!$B$3:$B$1315, "&lt;=" &amp; $A150, DataRegularSeason20242025!$D$3:$D$1315, AB$1)+SUMIFS(DataRegularSeason20242025!$AB$3:$AB$1315,DataRegularSeason20242025!$B$3:$B$1315, "&lt;=" &amp; $A150, DataRegularSeason20242025!$E$3:$E$1315, AB$1)</f>
        <v>24</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24</v>
      </c>
      <c r="AF150" s="2">
        <f>SUMIFS(DataRegularSeason20242025!$AA$3:$AA$1315,DataRegularSeason20242025!$B$3:$B$1315, "&lt;=" &amp; $A150, DataRegularSeason20242025!$D$3:$D$1315, AF$1)+SUMIFS(DataRegularSeason20242025!$AB$3:$AB$1315,DataRegularSeason20242025!$B$3:$B$1315, "&lt;=" &amp; $A150, DataRegularSeason20242025!$E$3:$E$1315, AF$1)</f>
        <v>32</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18</v>
      </c>
      <c r="C151" s="2">
        <f>SUMIFS(DataRegularSeason20242025!$AA$3:$AA$1315,DataRegularSeason20242025!$B$3:$B$1315, "&lt;=" &amp; $A151, DataRegularSeason20242025!$D$3:$D$1315, C$1)+SUMIFS(DataRegularSeason20242025!$AB$3:$AB$1315,DataRegularSeason20242025!$B$3:$B$1315, "&lt;=" &amp; $A151, DataRegularSeason20242025!$E$3:$E$1315, C$1)</f>
        <v>19</v>
      </c>
      <c r="D151" s="2">
        <f>SUMIFS(DataRegularSeason20242025!$AA$3:$AA$1315,DataRegularSeason20242025!$B$3:$B$1315, "&lt;=" &amp; $A151, DataRegularSeason20242025!$D$3:$D$1315, D$1)+SUMIFS(DataRegularSeason20242025!$AB$3:$AB$1315,DataRegularSeason20242025!$B$3:$B$1315, "&lt;=" &amp; $A151, DataRegularSeason20242025!$E$3:$E$1315, D$1)</f>
        <v>17</v>
      </c>
      <c r="E151" s="2">
        <f>SUMIFS(DataRegularSeason20242025!$AA$3:$AA$1315,DataRegularSeason20242025!$B$3:$B$1315, "&lt;=" &amp; $A151, DataRegularSeason20242025!$D$3:$D$1315, E$1)+SUMIFS(DataRegularSeason20242025!$AB$3:$AB$1315,DataRegularSeason20242025!$B$3:$B$1315, "&lt;=" &amp; $A151, DataRegularSeason20242025!$E$3:$E$1315, E$1)</f>
        <v>26</v>
      </c>
      <c r="F151" s="2">
        <f>SUMIFS(DataRegularSeason20242025!$AA$3:$AA$1315,DataRegularSeason20242025!$B$3:$B$1315, "&lt;=" &amp; $A151, DataRegularSeason20242025!$D$3:$D$1315, F$1)+SUMIFS(DataRegularSeason20242025!$AB$3:$AB$1315,DataRegularSeason20242025!$B$3:$B$1315, "&lt;=" &amp; $A151, DataRegularSeason20242025!$E$3:$E$1315, F$1)</f>
        <v>16</v>
      </c>
      <c r="G151" s="2">
        <f>SUMIFS(DataRegularSeason20242025!$AA$3:$AA$1315,DataRegularSeason20242025!$B$3:$B$1315, "&lt;=" &amp; $A151, DataRegularSeason20242025!$D$3:$D$1315, G$1)+SUMIFS(DataRegularSeason20242025!$AB$3:$AB$1315,DataRegularSeason20242025!$B$3:$B$1315, "&lt;=" &amp; $A151, DataRegularSeason20242025!$E$3:$E$1315, G$1)</f>
        <v>23</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20</v>
      </c>
      <c r="J151" s="2">
        <f>SUMIFS(DataRegularSeason20242025!$AA$3:$AA$1315,DataRegularSeason20242025!$B$3:$B$1315, "&lt;=" &amp; $A151, DataRegularSeason20242025!$D$3:$D$1315, J$1)+SUMIFS(DataRegularSeason20242025!$AB$3:$AB$1315,DataRegularSeason20242025!$B$3:$B$1315, "&lt;=" &amp; $A151, DataRegularSeason20242025!$E$3:$E$1315, J$1)</f>
        <v>22</v>
      </c>
      <c r="K151" s="2">
        <f>SUMIFS(DataRegularSeason20242025!$AA$3:$AA$1315,DataRegularSeason20242025!$B$3:$B$1315, "&lt;=" &amp; $A151, DataRegularSeason20242025!$D$3:$D$1315, K$1)+SUMIFS(DataRegularSeason20242025!$AB$3:$AB$1315,DataRegularSeason20242025!$B$3:$B$1315, "&lt;=" &amp; $A151, DataRegularSeason20242025!$E$3:$E$1315, K$1)</f>
        <v>16</v>
      </c>
      <c r="L151" s="2">
        <f>SUMIFS(DataRegularSeason20242025!$AA$3:$AA$1315,DataRegularSeason20242025!$B$3:$B$1315, "&lt;=" &amp; $A151, DataRegularSeason20242025!$D$3:$D$1315, L$1)+SUMIFS(DataRegularSeason20242025!$AB$3:$AB$1315,DataRegularSeason20242025!$B$3:$B$1315, "&lt;=" &amp; $A151, DataRegularSeason20242025!$E$3:$E$1315, L$1)</f>
        <v>22</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27</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19</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19</v>
      </c>
      <c r="Y151" s="2">
        <f>SUMIFS(DataRegularSeason20242025!$AA$3:$AA$1315,DataRegularSeason20242025!$B$3:$B$1315, "&lt;=" &amp; $A151, DataRegularSeason20242025!$D$3:$D$1315, Y$1)+SUMIFS(DataRegularSeason20242025!$AB$3:$AB$1315,DataRegularSeason20242025!$B$3:$B$1315, "&lt;=" &amp; $A151, DataRegularSeason20242025!$E$3:$E$1315, Y$1)</f>
        <v>16</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21</v>
      </c>
      <c r="AB151" s="2">
        <f>SUMIFS(DataRegularSeason20242025!$AA$3:$AA$1315,DataRegularSeason20242025!$B$3:$B$1315, "&lt;=" &amp; $A151, DataRegularSeason20242025!$D$3:$D$1315, AB$1)+SUMIFS(DataRegularSeason20242025!$AB$3:$AB$1315,DataRegularSeason20242025!$B$3:$B$1315, "&lt;=" &amp; $A151, DataRegularSeason20242025!$E$3:$E$1315, AB$1)</f>
        <v>24</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24</v>
      </c>
      <c r="AF151" s="2">
        <f>SUMIFS(DataRegularSeason20242025!$AA$3:$AA$1315,DataRegularSeason20242025!$B$3:$B$1315, "&lt;=" &amp; $A151, DataRegularSeason20242025!$D$3:$D$1315, AF$1)+SUMIFS(DataRegularSeason20242025!$AB$3:$AB$1315,DataRegularSeason20242025!$B$3:$B$1315, "&lt;=" &amp; $A151, DataRegularSeason20242025!$E$3:$E$1315, AF$1)</f>
        <v>32</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18</v>
      </c>
      <c r="C152" s="2">
        <f>SUMIFS(DataRegularSeason20242025!$AA$3:$AA$1315,DataRegularSeason20242025!$B$3:$B$1315, "&lt;=" &amp; $A152, DataRegularSeason20242025!$D$3:$D$1315, C$1)+SUMIFS(DataRegularSeason20242025!$AB$3:$AB$1315,DataRegularSeason20242025!$B$3:$B$1315, "&lt;=" &amp; $A152, DataRegularSeason20242025!$E$3:$E$1315, C$1)</f>
        <v>19</v>
      </c>
      <c r="D152" s="2">
        <f>SUMIFS(DataRegularSeason20242025!$AA$3:$AA$1315,DataRegularSeason20242025!$B$3:$B$1315, "&lt;=" &amp; $A152, DataRegularSeason20242025!$D$3:$D$1315, D$1)+SUMIFS(DataRegularSeason20242025!$AB$3:$AB$1315,DataRegularSeason20242025!$B$3:$B$1315, "&lt;=" &amp; $A152, DataRegularSeason20242025!$E$3:$E$1315, D$1)</f>
        <v>17</v>
      </c>
      <c r="E152" s="2">
        <f>SUMIFS(DataRegularSeason20242025!$AA$3:$AA$1315,DataRegularSeason20242025!$B$3:$B$1315, "&lt;=" &amp; $A152, DataRegularSeason20242025!$D$3:$D$1315, E$1)+SUMIFS(DataRegularSeason20242025!$AB$3:$AB$1315,DataRegularSeason20242025!$B$3:$B$1315, "&lt;=" &amp; $A152, DataRegularSeason20242025!$E$3:$E$1315, E$1)</f>
        <v>26</v>
      </c>
      <c r="F152" s="2">
        <f>SUMIFS(DataRegularSeason20242025!$AA$3:$AA$1315,DataRegularSeason20242025!$B$3:$B$1315, "&lt;=" &amp; $A152, DataRegularSeason20242025!$D$3:$D$1315, F$1)+SUMIFS(DataRegularSeason20242025!$AB$3:$AB$1315,DataRegularSeason20242025!$B$3:$B$1315, "&lt;=" &amp; $A152, DataRegularSeason20242025!$E$3:$E$1315, F$1)</f>
        <v>16</v>
      </c>
      <c r="G152" s="2">
        <f>SUMIFS(DataRegularSeason20242025!$AA$3:$AA$1315,DataRegularSeason20242025!$B$3:$B$1315, "&lt;=" &amp; $A152, DataRegularSeason20242025!$D$3:$D$1315, G$1)+SUMIFS(DataRegularSeason20242025!$AB$3:$AB$1315,DataRegularSeason20242025!$B$3:$B$1315, "&lt;=" &amp; $A152, DataRegularSeason20242025!$E$3:$E$1315, G$1)</f>
        <v>23</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20</v>
      </c>
      <c r="J152" s="2">
        <f>SUMIFS(DataRegularSeason20242025!$AA$3:$AA$1315,DataRegularSeason20242025!$B$3:$B$1315, "&lt;=" &amp; $A152, DataRegularSeason20242025!$D$3:$D$1315, J$1)+SUMIFS(DataRegularSeason20242025!$AB$3:$AB$1315,DataRegularSeason20242025!$B$3:$B$1315, "&lt;=" &amp; $A152, DataRegularSeason20242025!$E$3:$E$1315, J$1)</f>
        <v>22</v>
      </c>
      <c r="K152" s="2">
        <f>SUMIFS(DataRegularSeason20242025!$AA$3:$AA$1315,DataRegularSeason20242025!$B$3:$B$1315, "&lt;=" &amp; $A152, DataRegularSeason20242025!$D$3:$D$1315, K$1)+SUMIFS(DataRegularSeason20242025!$AB$3:$AB$1315,DataRegularSeason20242025!$B$3:$B$1315, "&lt;=" &amp; $A152, DataRegularSeason20242025!$E$3:$E$1315, K$1)</f>
        <v>16</v>
      </c>
      <c r="L152" s="2">
        <f>SUMIFS(DataRegularSeason20242025!$AA$3:$AA$1315,DataRegularSeason20242025!$B$3:$B$1315, "&lt;=" &amp; $A152, DataRegularSeason20242025!$D$3:$D$1315, L$1)+SUMIFS(DataRegularSeason20242025!$AB$3:$AB$1315,DataRegularSeason20242025!$B$3:$B$1315, "&lt;=" &amp; $A152, DataRegularSeason20242025!$E$3:$E$1315, L$1)</f>
        <v>22</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27</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19</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19</v>
      </c>
      <c r="Y152" s="2">
        <f>SUMIFS(DataRegularSeason20242025!$AA$3:$AA$1315,DataRegularSeason20242025!$B$3:$B$1315, "&lt;=" &amp; $A152, DataRegularSeason20242025!$D$3:$D$1315, Y$1)+SUMIFS(DataRegularSeason20242025!$AB$3:$AB$1315,DataRegularSeason20242025!$B$3:$B$1315, "&lt;=" &amp; $A152, DataRegularSeason20242025!$E$3:$E$1315, Y$1)</f>
        <v>16</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21</v>
      </c>
      <c r="AB152" s="2">
        <f>SUMIFS(DataRegularSeason20242025!$AA$3:$AA$1315,DataRegularSeason20242025!$B$3:$B$1315, "&lt;=" &amp; $A152, DataRegularSeason20242025!$D$3:$D$1315, AB$1)+SUMIFS(DataRegularSeason20242025!$AB$3:$AB$1315,DataRegularSeason20242025!$B$3:$B$1315, "&lt;=" &amp; $A152, DataRegularSeason20242025!$E$3:$E$1315, AB$1)</f>
        <v>24</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24</v>
      </c>
      <c r="AF152" s="2">
        <f>SUMIFS(DataRegularSeason20242025!$AA$3:$AA$1315,DataRegularSeason20242025!$B$3:$B$1315, "&lt;=" &amp; $A152, DataRegularSeason20242025!$D$3:$D$1315, AF$1)+SUMIFS(DataRegularSeason20242025!$AB$3:$AB$1315,DataRegularSeason20242025!$B$3:$B$1315, "&lt;=" &amp; $A152, DataRegularSeason20242025!$E$3:$E$1315, AF$1)</f>
        <v>32</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18</v>
      </c>
      <c r="C153" s="2">
        <f>SUMIFS(DataRegularSeason20242025!$AA$3:$AA$1315,DataRegularSeason20242025!$B$3:$B$1315, "&lt;=" &amp; $A153, DataRegularSeason20242025!$D$3:$D$1315, C$1)+SUMIFS(DataRegularSeason20242025!$AB$3:$AB$1315,DataRegularSeason20242025!$B$3:$B$1315, "&lt;=" &amp; $A153, DataRegularSeason20242025!$E$3:$E$1315, C$1)</f>
        <v>19</v>
      </c>
      <c r="D153" s="2">
        <f>SUMIFS(DataRegularSeason20242025!$AA$3:$AA$1315,DataRegularSeason20242025!$B$3:$B$1315, "&lt;=" &amp; $A153, DataRegularSeason20242025!$D$3:$D$1315, D$1)+SUMIFS(DataRegularSeason20242025!$AB$3:$AB$1315,DataRegularSeason20242025!$B$3:$B$1315, "&lt;=" &amp; $A153, DataRegularSeason20242025!$E$3:$E$1315, D$1)</f>
        <v>17</v>
      </c>
      <c r="E153" s="2">
        <f>SUMIFS(DataRegularSeason20242025!$AA$3:$AA$1315,DataRegularSeason20242025!$B$3:$B$1315, "&lt;=" &amp; $A153, DataRegularSeason20242025!$D$3:$D$1315, E$1)+SUMIFS(DataRegularSeason20242025!$AB$3:$AB$1315,DataRegularSeason20242025!$B$3:$B$1315, "&lt;=" &amp; $A153, DataRegularSeason20242025!$E$3:$E$1315, E$1)</f>
        <v>26</v>
      </c>
      <c r="F153" s="2">
        <f>SUMIFS(DataRegularSeason20242025!$AA$3:$AA$1315,DataRegularSeason20242025!$B$3:$B$1315, "&lt;=" &amp; $A153, DataRegularSeason20242025!$D$3:$D$1315, F$1)+SUMIFS(DataRegularSeason20242025!$AB$3:$AB$1315,DataRegularSeason20242025!$B$3:$B$1315, "&lt;=" &amp; $A153, DataRegularSeason20242025!$E$3:$E$1315, F$1)</f>
        <v>16</v>
      </c>
      <c r="G153" s="2">
        <f>SUMIFS(DataRegularSeason20242025!$AA$3:$AA$1315,DataRegularSeason20242025!$B$3:$B$1315, "&lt;=" &amp; $A153, DataRegularSeason20242025!$D$3:$D$1315, G$1)+SUMIFS(DataRegularSeason20242025!$AB$3:$AB$1315,DataRegularSeason20242025!$B$3:$B$1315, "&lt;=" &amp; $A153, DataRegularSeason20242025!$E$3:$E$1315, G$1)</f>
        <v>23</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20</v>
      </c>
      <c r="J153" s="2">
        <f>SUMIFS(DataRegularSeason20242025!$AA$3:$AA$1315,DataRegularSeason20242025!$B$3:$B$1315, "&lt;=" &amp; $A153, DataRegularSeason20242025!$D$3:$D$1315, J$1)+SUMIFS(DataRegularSeason20242025!$AB$3:$AB$1315,DataRegularSeason20242025!$B$3:$B$1315, "&lt;=" &amp; $A153, DataRegularSeason20242025!$E$3:$E$1315, J$1)</f>
        <v>22</v>
      </c>
      <c r="K153" s="2">
        <f>SUMIFS(DataRegularSeason20242025!$AA$3:$AA$1315,DataRegularSeason20242025!$B$3:$B$1315, "&lt;=" &amp; $A153, DataRegularSeason20242025!$D$3:$D$1315, K$1)+SUMIFS(DataRegularSeason20242025!$AB$3:$AB$1315,DataRegularSeason20242025!$B$3:$B$1315, "&lt;=" &amp; $A153, DataRegularSeason20242025!$E$3:$E$1315, K$1)</f>
        <v>16</v>
      </c>
      <c r="L153" s="2">
        <f>SUMIFS(DataRegularSeason20242025!$AA$3:$AA$1315,DataRegularSeason20242025!$B$3:$B$1315, "&lt;=" &amp; $A153, DataRegularSeason20242025!$D$3:$D$1315, L$1)+SUMIFS(DataRegularSeason20242025!$AB$3:$AB$1315,DataRegularSeason20242025!$B$3:$B$1315, "&lt;=" &amp; $A153, DataRegularSeason20242025!$E$3:$E$1315, L$1)</f>
        <v>22</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27</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19</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19</v>
      </c>
      <c r="Y153" s="2">
        <f>SUMIFS(DataRegularSeason20242025!$AA$3:$AA$1315,DataRegularSeason20242025!$B$3:$B$1315, "&lt;=" &amp; $A153, DataRegularSeason20242025!$D$3:$D$1315, Y$1)+SUMIFS(DataRegularSeason20242025!$AB$3:$AB$1315,DataRegularSeason20242025!$B$3:$B$1315, "&lt;=" &amp; $A153, DataRegularSeason20242025!$E$3:$E$1315, Y$1)</f>
        <v>16</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21</v>
      </c>
      <c r="AB153" s="2">
        <f>SUMIFS(DataRegularSeason20242025!$AA$3:$AA$1315,DataRegularSeason20242025!$B$3:$B$1315, "&lt;=" &amp; $A153, DataRegularSeason20242025!$D$3:$D$1315, AB$1)+SUMIFS(DataRegularSeason20242025!$AB$3:$AB$1315,DataRegularSeason20242025!$B$3:$B$1315, "&lt;=" &amp; $A153, DataRegularSeason20242025!$E$3:$E$1315, AB$1)</f>
        <v>24</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24</v>
      </c>
      <c r="AF153" s="2">
        <f>SUMIFS(DataRegularSeason20242025!$AA$3:$AA$1315,DataRegularSeason20242025!$B$3:$B$1315, "&lt;=" &amp; $A153, DataRegularSeason20242025!$D$3:$D$1315, AF$1)+SUMIFS(DataRegularSeason20242025!$AB$3:$AB$1315,DataRegularSeason20242025!$B$3:$B$1315, "&lt;=" &amp; $A153, DataRegularSeason20242025!$E$3:$E$1315, AF$1)</f>
        <v>32</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18</v>
      </c>
      <c r="C154" s="2">
        <f>SUMIFS(DataRegularSeason20242025!$AA$3:$AA$1315,DataRegularSeason20242025!$B$3:$B$1315, "&lt;=" &amp; $A154, DataRegularSeason20242025!$D$3:$D$1315, C$1)+SUMIFS(DataRegularSeason20242025!$AB$3:$AB$1315,DataRegularSeason20242025!$B$3:$B$1315, "&lt;=" &amp; $A154, DataRegularSeason20242025!$E$3:$E$1315, C$1)</f>
        <v>19</v>
      </c>
      <c r="D154" s="2">
        <f>SUMIFS(DataRegularSeason20242025!$AA$3:$AA$1315,DataRegularSeason20242025!$B$3:$B$1315, "&lt;=" &amp; $A154, DataRegularSeason20242025!$D$3:$D$1315, D$1)+SUMIFS(DataRegularSeason20242025!$AB$3:$AB$1315,DataRegularSeason20242025!$B$3:$B$1315, "&lt;=" &amp; $A154, DataRegularSeason20242025!$E$3:$E$1315, D$1)</f>
        <v>17</v>
      </c>
      <c r="E154" s="2">
        <f>SUMIFS(DataRegularSeason20242025!$AA$3:$AA$1315,DataRegularSeason20242025!$B$3:$B$1315, "&lt;=" &amp; $A154, DataRegularSeason20242025!$D$3:$D$1315, E$1)+SUMIFS(DataRegularSeason20242025!$AB$3:$AB$1315,DataRegularSeason20242025!$B$3:$B$1315, "&lt;=" &amp; $A154, DataRegularSeason20242025!$E$3:$E$1315, E$1)</f>
        <v>26</v>
      </c>
      <c r="F154" s="2">
        <f>SUMIFS(DataRegularSeason20242025!$AA$3:$AA$1315,DataRegularSeason20242025!$B$3:$B$1315, "&lt;=" &amp; $A154, DataRegularSeason20242025!$D$3:$D$1315, F$1)+SUMIFS(DataRegularSeason20242025!$AB$3:$AB$1315,DataRegularSeason20242025!$B$3:$B$1315, "&lt;=" &amp; $A154, DataRegularSeason20242025!$E$3:$E$1315, F$1)</f>
        <v>16</v>
      </c>
      <c r="G154" s="2">
        <f>SUMIFS(DataRegularSeason20242025!$AA$3:$AA$1315,DataRegularSeason20242025!$B$3:$B$1315, "&lt;=" &amp; $A154, DataRegularSeason20242025!$D$3:$D$1315, G$1)+SUMIFS(DataRegularSeason20242025!$AB$3:$AB$1315,DataRegularSeason20242025!$B$3:$B$1315, "&lt;=" &amp; $A154, DataRegularSeason20242025!$E$3:$E$1315, G$1)</f>
        <v>23</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20</v>
      </c>
      <c r="J154" s="2">
        <f>SUMIFS(DataRegularSeason20242025!$AA$3:$AA$1315,DataRegularSeason20242025!$B$3:$B$1315, "&lt;=" &amp; $A154, DataRegularSeason20242025!$D$3:$D$1315, J$1)+SUMIFS(DataRegularSeason20242025!$AB$3:$AB$1315,DataRegularSeason20242025!$B$3:$B$1315, "&lt;=" &amp; $A154, DataRegularSeason20242025!$E$3:$E$1315, J$1)</f>
        <v>22</v>
      </c>
      <c r="K154" s="2">
        <f>SUMIFS(DataRegularSeason20242025!$AA$3:$AA$1315,DataRegularSeason20242025!$B$3:$B$1315, "&lt;=" &amp; $A154, DataRegularSeason20242025!$D$3:$D$1315, K$1)+SUMIFS(DataRegularSeason20242025!$AB$3:$AB$1315,DataRegularSeason20242025!$B$3:$B$1315, "&lt;=" &amp; $A154, DataRegularSeason20242025!$E$3:$E$1315, K$1)</f>
        <v>16</v>
      </c>
      <c r="L154" s="2">
        <f>SUMIFS(DataRegularSeason20242025!$AA$3:$AA$1315,DataRegularSeason20242025!$B$3:$B$1315, "&lt;=" &amp; $A154, DataRegularSeason20242025!$D$3:$D$1315, L$1)+SUMIFS(DataRegularSeason20242025!$AB$3:$AB$1315,DataRegularSeason20242025!$B$3:$B$1315, "&lt;=" &amp; $A154, DataRegularSeason20242025!$E$3:$E$1315, L$1)</f>
        <v>22</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27</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19</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19</v>
      </c>
      <c r="Y154" s="2">
        <f>SUMIFS(DataRegularSeason20242025!$AA$3:$AA$1315,DataRegularSeason20242025!$B$3:$B$1315, "&lt;=" &amp; $A154, DataRegularSeason20242025!$D$3:$D$1315, Y$1)+SUMIFS(DataRegularSeason20242025!$AB$3:$AB$1315,DataRegularSeason20242025!$B$3:$B$1315, "&lt;=" &amp; $A154, DataRegularSeason20242025!$E$3:$E$1315, Y$1)</f>
        <v>16</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21</v>
      </c>
      <c r="AB154" s="2">
        <f>SUMIFS(DataRegularSeason20242025!$AA$3:$AA$1315,DataRegularSeason20242025!$B$3:$B$1315, "&lt;=" &amp; $A154, DataRegularSeason20242025!$D$3:$D$1315, AB$1)+SUMIFS(DataRegularSeason20242025!$AB$3:$AB$1315,DataRegularSeason20242025!$B$3:$B$1315, "&lt;=" &amp; $A154, DataRegularSeason20242025!$E$3:$E$1315, AB$1)</f>
        <v>24</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24</v>
      </c>
      <c r="AF154" s="2">
        <f>SUMIFS(DataRegularSeason20242025!$AA$3:$AA$1315,DataRegularSeason20242025!$B$3:$B$1315, "&lt;=" &amp; $A154, DataRegularSeason20242025!$D$3:$D$1315, AF$1)+SUMIFS(DataRegularSeason20242025!$AB$3:$AB$1315,DataRegularSeason20242025!$B$3:$B$1315, "&lt;=" &amp; $A154, DataRegularSeason20242025!$E$3:$E$1315, AF$1)</f>
        <v>32</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18</v>
      </c>
      <c r="C155" s="2">
        <f>SUMIFS(DataRegularSeason20242025!$AA$3:$AA$1315,DataRegularSeason20242025!$B$3:$B$1315, "&lt;=" &amp; $A155, DataRegularSeason20242025!$D$3:$D$1315, C$1)+SUMIFS(DataRegularSeason20242025!$AB$3:$AB$1315,DataRegularSeason20242025!$B$3:$B$1315, "&lt;=" &amp; $A155, DataRegularSeason20242025!$E$3:$E$1315, C$1)</f>
        <v>19</v>
      </c>
      <c r="D155" s="2">
        <f>SUMIFS(DataRegularSeason20242025!$AA$3:$AA$1315,DataRegularSeason20242025!$B$3:$B$1315, "&lt;=" &amp; $A155, DataRegularSeason20242025!$D$3:$D$1315, D$1)+SUMIFS(DataRegularSeason20242025!$AB$3:$AB$1315,DataRegularSeason20242025!$B$3:$B$1315, "&lt;=" &amp; $A155, DataRegularSeason20242025!$E$3:$E$1315, D$1)</f>
        <v>17</v>
      </c>
      <c r="E155" s="2">
        <f>SUMIFS(DataRegularSeason20242025!$AA$3:$AA$1315,DataRegularSeason20242025!$B$3:$B$1315, "&lt;=" &amp; $A155, DataRegularSeason20242025!$D$3:$D$1315, E$1)+SUMIFS(DataRegularSeason20242025!$AB$3:$AB$1315,DataRegularSeason20242025!$B$3:$B$1315, "&lt;=" &amp; $A155, DataRegularSeason20242025!$E$3:$E$1315, E$1)</f>
        <v>26</v>
      </c>
      <c r="F155" s="2">
        <f>SUMIFS(DataRegularSeason20242025!$AA$3:$AA$1315,DataRegularSeason20242025!$B$3:$B$1315, "&lt;=" &amp; $A155, DataRegularSeason20242025!$D$3:$D$1315, F$1)+SUMIFS(DataRegularSeason20242025!$AB$3:$AB$1315,DataRegularSeason20242025!$B$3:$B$1315, "&lt;=" &amp; $A155, DataRegularSeason20242025!$E$3:$E$1315, F$1)</f>
        <v>16</v>
      </c>
      <c r="G155" s="2">
        <f>SUMIFS(DataRegularSeason20242025!$AA$3:$AA$1315,DataRegularSeason20242025!$B$3:$B$1315, "&lt;=" &amp; $A155, DataRegularSeason20242025!$D$3:$D$1315, G$1)+SUMIFS(DataRegularSeason20242025!$AB$3:$AB$1315,DataRegularSeason20242025!$B$3:$B$1315, "&lt;=" &amp; $A155, DataRegularSeason20242025!$E$3:$E$1315, G$1)</f>
        <v>23</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20</v>
      </c>
      <c r="J155" s="2">
        <f>SUMIFS(DataRegularSeason20242025!$AA$3:$AA$1315,DataRegularSeason20242025!$B$3:$B$1315, "&lt;=" &amp; $A155, DataRegularSeason20242025!$D$3:$D$1315, J$1)+SUMIFS(DataRegularSeason20242025!$AB$3:$AB$1315,DataRegularSeason20242025!$B$3:$B$1315, "&lt;=" &amp; $A155, DataRegularSeason20242025!$E$3:$E$1315, J$1)</f>
        <v>22</v>
      </c>
      <c r="K155" s="2">
        <f>SUMIFS(DataRegularSeason20242025!$AA$3:$AA$1315,DataRegularSeason20242025!$B$3:$B$1315, "&lt;=" &amp; $A155, DataRegularSeason20242025!$D$3:$D$1315, K$1)+SUMIFS(DataRegularSeason20242025!$AB$3:$AB$1315,DataRegularSeason20242025!$B$3:$B$1315, "&lt;=" &amp; $A155, DataRegularSeason20242025!$E$3:$E$1315, K$1)</f>
        <v>16</v>
      </c>
      <c r="L155" s="2">
        <f>SUMIFS(DataRegularSeason20242025!$AA$3:$AA$1315,DataRegularSeason20242025!$B$3:$B$1315, "&lt;=" &amp; $A155, DataRegularSeason20242025!$D$3:$D$1315, L$1)+SUMIFS(DataRegularSeason20242025!$AB$3:$AB$1315,DataRegularSeason20242025!$B$3:$B$1315, "&lt;=" &amp; $A155, DataRegularSeason20242025!$E$3:$E$1315, L$1)</f>
        <v>22</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27</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19</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19</v>
      </c>
      <c r="Y155" s="2">
        <f>SUMIFS(DataRegularSeason20242025!$AA$3:$AA$1315,DataRegularSeason20242025!$B$3:$B$1315, "&lt;=" &amp; $A155, DataRegularSeason20242025!$D$3:$D$1315, Y$1)+SUMIFS(DataRegularSeason20242025!$AB$3:$AB$1315,DataRegularSeason20242025!$B$3:$B$1315, "&lt;=" &amp; $A155, DataRegularSeason20242025!$E$3:$E$1315, Y$1)</f>
        <v>16</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21</v>
      </c>
      <c r="AB155" s="2">
        <f>SUMIFS(DataRegularSeason20242025!$AA$3:$AA$1315,DataRegularSeason20242025!$B$3:$B$1315, "&lt;=" &amp; $A155, DataRegularSeason20242025!$D$3:$D$1315, AB$1)+SUMIFS(DataRegularSeason20242025!$AB$3:$AB$1315,DataRegularSeason20242025!$B$3:$B$1315, "&lt;=" &amp; $A155, DataRegularSeason20242025!$E$3:$E$1315, AB$1)</f>
        <v>24</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24</v>
      </c>
      <c r="AF155" s="2">
        <f>SUMIFS(DataRegularSeason20242025!$AA$3:$AA$1315,DataRegularSeason20242025!$B$3:$B$1315, "&lt;=" &amp; $A155, DataRegularSeason20242025!$D$3:$D$1315, AF$1)+SUMIFS(DataRegularSeason20242025!$AB$3:$AB$1315,DataRegularSeason20242025!$B$3:$B$1315, "&lt;=" &amp; $A155, DataRegularSeason20242025!$E$3:$E$1315, AF$1)</f>
        <v>32</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18</v>
      </c>
      <c r="C156" s="2">
        <f>SUMIFS(DataRegularSeason20242025!$AA$3:$AA$1315,DataRegularSeason20242025!$B$3:$B$1315, "&lt;=" &amp; $A156, DataRegularSeason20242025!$D$3:$D$1315, C$1)+SUMIFS(DataRegularSeason20242025!$AB$3:$AB$1315,DataRegularSeason20242025!$B$3:$B$1315, "&lt;=" &amp; $A156, DataRegularSeason20242025!$E$3:$E$1315, C$1)</f>
        <v>19</v>
      </c>
      <c r="D156" s="2">
        <f>SUMIFS(DataRegularSeason20242025!$AA$3:$AA$1315,DataRegularSeason20242025!$B$3:$B$1315, "&lt;=" &amp; $A156, DataRegularSeason20242025!$D$3:$D$1315, D$1)+SUMIFS(DataRegularSeason20242025!$AB$3:$AB$1315,DataRegularSeason20242025!$B$3:$B$1315, "&lt;=" &amp; $A156, DataRegularSeason20242025!$E$3:$E$1315, D$1)</f>
        <v>17</v>
      </c>
      <c r="E156" s="2">
        <f>SUMIFS(DataRegularSeason20242025!$AA$3:$AA$1315,DataRegularSeason20242025!$B$3:$B$1315, "&lt;=" &amp; $A156, DataRegularSeason20242025!$D$3:$D$1315, E$1)+SUMIFS(DataRegularSeason20242025!$AB$3:$AB$1315,DataRegularSeason20242025!$B$3:$B$1315, "&lt;=" &amp; $A156, DataRegularSeason20242025!$E$3:$E$1315, E$1)</f>
        <v>26</v>
      </c>
      <c r="F156" s="2">
        <f>SUMIFS(DataRegularSeason20242025!$AA$3:$AA$1315,DataRegularSeason20242025!$B$3:$B$1315, "&lt;=" &amp; $A156, DataRegularSeason20242025!$D$3:$D$1315, F$1)+SUMIFS(DataRegularSeason20242025!$AB$3:$AB$1315,DataRegularSeason20242025!$B$3:$B$1315, "&lt;=" &amp; $A156, DataRegularSeason20242025!$E$3:$E$1315, F$1)</f>
        <v>16</v>
      </c>
      <c r="G156" s="2">
        <f>SUMIFS(DataRegularSeason20242025!$AA$3:$AA$1315,DataRegularSeason20242025!$B$3:$B$1315, "&lt;=" &amp; $A156, DataRegularSeason20242025!$D$3:$D$1315, G$1)+SUMIFS(DataRegularSeason20242025!$AB$3:$AB$1315,DataRegularSeason20242025!$B$3:$B$1315, "&lt;=" &amp; $A156, DataRegularSeason20242025!$E$3:$E$1315, G$1)</f>
        <v>23</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20</v>
      </c>
      <c r="J156" s="2">
        <f>SUMIFS(DataRegularSeason20242025!$AA$3:$AA$1315,DataRegularSeason20242025!$B$3:$B$1315, "&lt;=" &amp; $A156, DataRegularSeason20242025!$D$3:$D$1315, J$1)+SUMIFS(DataRegularSeason20242025!$AB$3:$AB$1315,DataRegularSeason20242025!$B$3:$B$1315, "&lt;=" &amp; $A156, DataRegularSeason20242025!$E$3:$E$1315, J$1)</f>
        <v>22</v>
      </c>
      <c r="K156" s="2">
        <f>SUMIFS(DataRegularSeason20242025!$AA$3:$AA$1315,DataRegularSeason20242025!$B$3:$B$1315, "&lt;=" &amp; $A156, DataRegularSeason20242025!$D$3:$D$1315, K$1)+SUMIFS(DataRegularSeason20242025!$AB$3:$AB$1315,DataRegularSeason20242025!$B$3:$B$1315, "&lt;=" &amp; $A156, DataRegularSeason20242025!$E$3:$E$1315, K$1)</f>
        <v>16</v>
      </c>
      <c r="L156" s="2">
        <f>SUMIFS(DataRegularSeason20242025!$AA$3:$AA$1315,DataRegularSeason20242025!$B$3:$B$1315, "&lt;=" &amp; $A156, DataRegularSeason20242025!$D$3:$D$1315, L$1)+SUMIFS(DataRegularSeason20242025!$AB$3:$AB$1315,DataRegularSeason20242025!$B$3:$B$1315, "&lt;=" &amp; $A156, DataRegularSeason20242025!$E$3:$E$1315, L$1)</f>
        <v>22</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27</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19</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19</v>
      </c>
      <c r="Y156" s="2">
        <f>SUMIFS(DataRegularSeason20242025!$AA$3:$AA$1315,DataRegularSeason20242025!$B$3:$B$1315, "&lt;=" &amp; $A156, DataRegularSeason20242025!$D$3:$D$1315, Y$1)+SUMIFS(DataRegularSeason20242025!$AB$3:$AB$1315,DataRegularSeason20242025!$B$3:$B$1315, "&lt;=" &amp; $A156, DataRegularSeason20242025!$E$3:$E$1315, Y$1)</f>
        <v>16</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21</v>
      </c>
      <c r="AB156" s="2">
        <f>SUMIFS(DataRegularSeason20242025!$AA$3:$AA$1315,DataRegularSeason20242025!$B$3:$B$1315, "&lt;=" &amp; $A156, DataRegularSeason20242025!$D$3:$D$1315, AB$1)+SUMIFS(DataRegularSeason20242025!$AB$3:$AB$1315,DataRegularSeason20242025!$B$3:$B$1315, "&lt;=" &amp; $A156, DataRegularSeason20242025!$E$3:$E$1315, AB$1)</f>
        <v>24</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24</v>
      </c>
      <c r="AF156" s="2">
        <f>SUMIFS(DataRegularSeason20242025!$AA$3:$AA$1315,DataRegularSeason20242025!$B$3:$B$1315, "&lt;=" &amp; $A156, DataRegularSeason20242025!$D$3:$D$1315, AF$1)+SUMIFS(DataRegularSeason20242025!$AB$3:$AB$1315,DataRegularSeason20242025!$B$3:$B$1315, "&lt;=" &amp; $A156, DataRegularSeason20242025!$E$3:$E$1315, AF$1)</f>
        <v>32</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18</v>
      </c>
      <c r="C157" s="2">
        <f>SUMIFS(DataRegularSeason20242025!$AA$3:$AA$1315,DataRegularSeason20242025!$B$3:$B$1315, "&lt;=" &amp; $A157, DataRegularSeason20242025!$D$3:$D$1315, C$1)+SUMIFS(DataRegularSeason20242025!$AB$3:$AB$1315,DataRegularSeason20242025!$B$3:$B$1315, "&lt;=" &amp; $A157, DataRegularSeason20242025!$E$3:$E$1315, C$1)</f>
        <v>19</v>
      </c>
      <c r="D157" s="2">
        <f>SUMIFS(DataRegularSeason20242025!$AA$3:$AA$1315,DataRegularSeason20242025!$B$3:$B$1315, "&lt;=" &amp; $A157, DataRegularSeason20242025!$D$3:$D$1315, D$1)+SUMIFS(DataRegularSeason20242025!$AB$3:$AB$1315,DataRegularSeason20242025!$B$3:$B$1315, "&lt;=" &amp; $A157, DataRegularSeason20242025!$E$3:$E$1315, D$1)</f>
        <v>17</v>
      </c>
      <c r="E157" s="2">
        <f>SUMIFS(DataRegularSeason20242025!$AA$3:$AA$1315,DataRegularSeason20242025!$B$3:$B$1315, "&lt;=" &amp; $A157, DataRegularSeason20242025!$D$3:$D$1315, E$1)+SUMIFS(DataRegularSeason20242025!$AB$3:$AB$1315,DataRegularSeason20242025!$B$3:$B$1315, "&lt;=" &amp; $A157, DataRegularSeason20242025!$E$3:$E$1315, E$1)</f>
        <v>26</v>
      </c>
      <c r="F157" s="2">
        <f>SUMIFS(DataRegularSeason20242025!$AA$3:$AA$1315,DataRegularSeason20242025!$B$3:$B$1315, "&lt;=" &amp; $A157, DataRegularSeason20242025!$D$3:$D$1315, F$1)+SUMIFS(DataRegularSeason20242025!$AB$3:$AB$1315,DataRegularSeason20242025!$B$3:$B$1315, "&lt;=" &amp; $A157, DataRegularSeason20242025!$E$3:$E$1315, F$1)</f>
        <v>16</v>
      </c>
      <c r="G157" s="2">
        <f>SUMIFS(DataRegularSeason20242025!$AA$3:$AA$1315,DataRegularSeason20242025!$B$3:$B$1315, "&lt;=" &amp; $A157, DataRegularSeason20242025!$D$3:$D$1315, G$1)+SUMIFS(DataRegularSeason20242025!$AB$3:$AB$1315,DataRegularSeason20242025!$B$3:$B$1315, "&lt;=" &amp; $A157, DataRegularSeason20242025!$E$3:$E$1315, G$1)</f>
        <v>23</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20</v>
      </c>
      <c r="J157" s="2">
        <f>SUMIFS(DataRegularSeason20242025!$AA$3:$AA$1315,DataRegularSeason20242025!$B$3:$B$1315, "&lt;=" &amp; $A157, DataRegularSeason20242025!$D$3:$D$1315, J$1)+SUMIFS(DataRegularSeason20242025!$AB$3:$AB$1315,DataRegularSeason20242025!$B$3:$B$1315, "&lt;=" &amp; $A157, DataRegularSeason20242025!$E$3:$E$1315, J$1)</f>
        <v>22</v>
      </c>
      <c r="K157" s="2">
        <f>SUMIFS(DataRegularSeason20242025!$AA$3:$AA$1315,DataRegularSeason20242025!$B$3:$B$1315, "&lt;=" &amp; $A157, DataRegularSeason20242025!$D$3:$D$1315, K$1)+SUMIFS(DataRegularSeason20242025!$AB$3:$AB$1315,DataRegularSeason20242025!$B$3:$B$1315, "&lt;=" &amp; $A157, DataRegularSeason20242025!$E$3:$E$1315, K$1)</f>
        <v>16</v>
      </c>
      <c r="L157" s="2">
        <f>SUMIFS(DataRegularSeason20242025!$AA$3:$AA$1315,DataRegularSeason20242025!$B$3:$B$1315, "&lt;=" &amp; $A157, DataRegularSeason20242025!$D$3:$D$1315, L$1)+SUMIFS(DataRegularSeason20242025!$AB$3:$AB$1315,DataRegularSeason20242025!$B$3:$B$1315, "&lt;=" &amp; $A157, DataRegularSeason20242025!$E$3:$E$1315, L$1)</f>
        <v>22</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27</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19</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19</v>
      </c>
      <c r="Y157" s="2">
        <f>SUMIFS(DataRegularSeason20242025!$AA$3:$AA$1315,DataRegularSeason20242025!$B$3:$B$1315, "&lt;=" &amp; $A157, DataRegularSeason20242025!$D$3:$D$1315, Y$1)+SUMIFS(DataRegularSeason20242025!$AB$3:$AB$1315,DataRegularSeason20242025!$B$3:$B$1315, "&lt;=" &amp; $A157, DataRegularSeason20242025!$E$3:$E$1315, Y$1)</f>
        <v>16</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21</v>
      </c>
      <c r="AB157" s="2">
        <f>SUMIFS(DataRegularSeason20242025!$AA$3:$AA$1315,DataRegularSeason20242025!$B$3:$B$1315, "&lt;=" &amp; $A157, DataRegularSeason20242025!$D$3:$D$1315, AB$1)+SUMIFS(DataRegularSeason20242025!$AB$3:$AB$1315,DataRegularSeason20242025!$B$3:$B$1315, "&lt;=" &amp; $A157, DataRegularSeason20242025!$E$3:$E$1315, AB$1)</f>
        <v>24</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24</v>
      </c>
      <c r="AF157" s="2">
        <f>SUMIFS(DataRegularSeason20242025!$AA$3:$AA$1315,DataRegularSeason20242025!$B$3:$B$1315, "&lt;=" &amp; $A157, DataRegularSeason20242025!$D$3:$D$1315, AF$1)+SUMIFS(DataRegularSeason20242025!$AB$3:$AB$1315,DataRegularSeason20242025!$B$3:$B$1315, "&lt;=" &amp; $A157, DataRegularSeason20242025!$E$3:$E$1315, AF$1)</f>
        <v>32</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18</v>
      </c>
      <c r="C158" s="2">
        <f>SUMIFS(DataRegularSeason20242025!$AA$3:$AA$1315,DataRegularSeason20242025!$B$3:$B$1315, "&lt;=" &amp; $A158, DataRegularSeason20242025!$D$3:$D$1315, C$1)+SUMIFS(DataRegularSeason20242025!$AB$3:$AB$1315,DataRegularSeason20242025!$B$3:$B$1315, "&lt;=" &amp; $A158, DataRegularSeason20242025!$E$3:$E$1315, C$1)</f>
        <v>19</v>
      </c>
      <c r="D158" s="2">
        <f>SUMIFS(DataRegularSeason20242025!$AA$3:$AA$1315,DataRegularSeason20242025!$B$3:$B$1315, "&lt;=" &amp; $A158, DataRegularSeason20242025!$D$3:$D$1315, D$1)+SUMIFS(DataRegularSeason20242025!$AB$3:$AB$1315,DataRegularSeason20242025!$B$3:$B$1315, "&lt;=" &amp; $A158, DataRegularSeason20242025!$E$3:$E$1315, D$1)</f>
        <v>17</v>
      </c>
      <c r="E158" s="2">
        <f>SUMIFS(DataRegularSeason20242025!$AA$3:$AA$1315,DataRegularSeason20242025!$B$3:$B$1315, "&lt;=" &amp; $A158, DataRegularSeason20242025!$D$3:$D$1315, E$1)+SUMIFS(DataRegularSeason20242025!$AB$3:$AB$1315,DataRegularSeason20242025!$B$3:$B$1315, "&lt;=" &amp; $A158, DataRegularSeason20242025!$E$3:$E$1315, E$1)</f>
        <v>26</v>
      </c>
      <c r="F158" s="2">
        <f>SUMIFS(DataRegularSeason20242025!$AA$3:$AA$1315,DataRegularSeason20242025!$B$3:$B$1315, "&lt;=" &amp; $A158, DataRegularSeason20242025!$D$3:$D$1315, F$1)+SUMIFS(DataRegularSeason20242025!$AB$3:$AB$1315,DataRegularSeason20242025!$B$3:$B$1315, "&lt;=" &amp; $A158, DataRegularSeason20242025!$E$3:$E$1315, F$1)</f>
        <v>16</v>
      </c>
      <c r="G158" s="2">
        <f>SUMIFS(DataRegularSeason20242025!$AA$3:$AA$1315,DataRegularSeason20242025!$B$3:$B$1315, "&lt;=" &amp; $A158, DataRegularSeason20242025!$D$3:$D$1315, G$1)+SUMIFS(DataRegularSeason20242025!$AB$3:$AB$1315,DataRegularSeason20242025!$B$3:$B$1315, "&lt;=" &amp; $A158, DataRegularSeason20242025!$E$3:$E$1315, G$1)</f>
        <v>23</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20</v>
      </c>
      <c r="J158" s="2">
        <f>SUMIFS(DataRegularSeason20242025!$AA$3:$AA$1315,DataRegularSeason20242025!$B$3:$B$1315, "&lt;=" &amp; $A158, DataRegularSeason20242025!$D$3:$D$1315, J$1)+SUMIFS(DataRegularSeason20242025!$AB$3:$AB$1315,DataRegularSeason20242025!$B$3:$B$1315, "&lt;=" &amp; $A158, DataRegularSeason20242025!$E$3:$E$1315, J$1)</f>
        <v>22</v>
      </c>
      <c r="K158" s="2">
        <f>SUMIFS(DataRegularSeason20242025!$AA$3:$AA$1315,DataRegularSeason20242025!$B$3:$B$1315, "&lt;=" &amp; $A158, DataRegularSeason20242025!$D$3:$D$1315, K$1)+SUMIFS(DataRegularSeason20242025!$AB$3:$AB$1315,DataRegularSeason20242025!$B$3:$B$1315, "&lt;=" &amp; $A158, DataRegularSeason20242025!$E$3:$E$1315, K$1)</f>
        <v>16</v>
      </c>
      <c r="L158" s="2">
        <f>SUMIFS(DataRegularSeason20242025!$AA$3:$AA$1315,DataRegularSeason20242025!$B$3:$B$1315, "&lt;=" &amp; $A158, DataRegularSeason20242025!$D$3:$D$1315, L$1)+SUMIFS(DataRegularSeason20242025!$AB$3:$AB$1315,DataRegularSeason20242025!$B$3:$B$1315, "&lt;=" &amp; $A158, DataRegularSeason20242025!$E$3:$E$1315, L$1)</f>
        <v>22</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27</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19</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19</v>
      </c>
      <c r="Y158" s="2">
        <f>SUMIFS(DataRegularSeason20242025!$AA$3:$AA$1315,DataRegularSeason20242025!$B$3:$B$1315, "&lt;=" &amp; $A158, DataRegularSeason20242025!$D$3:$D$1315, Y$1)+SUMIFS(DataRegularSeason20242025!$AB$3:$AB$1315,DataRegularSeason20242025!$B$3:$B$1315, "&lt;=" &amp; $A158, DataRegularSeason20242025!$E$3:$E$1315, Y$1)</f>
        <v>16</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21</v>
      </c>
      <c r="AB158" s="2">
        <f>SUMIFS(DataRegularSeason20242025!$AA$3:$AA$1315,DataRegularSeason20242025!$B$3:$B$1315, "&lt;=" &amp; $A158, DataRegularSeason20242025!$D$3:$D$1315, AB$1)+SUMIFS(DataRegularSeason20242025!$AB$3:$AB$1315,DataRegularSeason20242025!$B$3:$B$1315, "&lt;=" &amp; $A158, DataRegularSeason20242025!$E$3:$E$1315, AB$1)</f>
        <v>24</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24</v>
      </c>
      <c r="AF158" s="2">
        <f>SUMIFS(DataRegularSeason20242025!$AA$3:$AA$1315,DataRegularSeason20242025!$B$3:$B$1315, "&lt;=" &amp; $A158, DataRegularSeason20242025!$D$3:$D$1315, AF$1)+SUMIFS(DataRegularSeason20242025!$AB$3:$AB$1315,DataRegularSeason20242025!$B$3:$B$1315, "&lt;=" &amp; $A158, DataRegularSeason20242025!$E$3:$E$1315, AF$1)</f>
        <v>32</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18</v>
      </c>
      <c r="C159" s="2">
        <f>SUMIFS(DataRegularSeason20242025!$AA$3:$AA$1315,DataRegularSeason20242025!$B$3:$B$1315, "&lt;=" &amp; $A159, DataRegularSeason20242025!$D$3:$D$1315, C$1)+SUMIFS(DataRegularSeason20242025!$AB$3:$AB$1315,DataRegularSeason20242025!$B$3:$B$1315, "&lt;=" &amp; $A159, DataRegularSeason20242025!$E$3:$E$1315, C$1)</f>
        <v>19</v>
      </c>
      <c r="D159" s="2">
        <f>SUMIFS(DataRegularSeason20242025!$AA$3:$AA$1315,DataRegularSeason20242025!$B$3:$B$1315, "&lt;=" &amp; $A159, DataRegularSeason20242025!$D$3:$D$1315, D$1)+SUMIFS(DataRegularSeason20242025!$AB$3:$AB$1315,DataRegularSeason20242025!$B$3:$B$1315, "&lt;=" &amp; $A159, DataRegularSeason20242025!$E$3:$E$1315, D$1)</f>
        <v>17</v>
      </c>
      <c r="E159" s="2">
        <f>SUMIFS(DataRegularSeason20242025!$AA$3:$AA$1315,DataRegularSeason20242025!$B$3:$B$1315, "&lt;=" &amp; $A159, DataRegularSeason20242025!$D$3:$D$1315, E$1)+SUMIFS(DataRegularSeason20242025!$AB$3:$AB$1315,DataRegularSeason20242025!$B$3:$B$1315, "&lt;=" &amp; $A159, DataRegularSeason20242025!$E$3:$E$1315, E$1)</f>
        <v>26</v>
      </c>
      <c r="F159" s="2">
        <f>SUMIFS(DataRegularSeason20242025!$AA$3:$AA$1315,DataRegularSeason20242025!$B$3:$B$1315, "&lt;=" &amp; $A159, DataRegularSeason20242025!$D$3:$D$1315, F$1)+SUMIFS(DataRegularSeason20242025!$AB$3:$AB$1315,DataRegularSeason20242025!$B$3:$B$1315, "&lt;=" &amp; $A159, DataRegularSeason20242025!$E$3:$E$1315, F$1)</f>
        <v>16</v>
      </c>
      <c r="G159" s="2">
        <f>SUMIFS(DataRegularSeason20242025!$AA$3:$AA$1315,DataRegularSeason20242025!$B$3:$B$1315, "&lt;=" &amp; $A159, DataRegularSeason20242025!$D$3:$D$1315, G$1)+SUMIFS(DataRegularSeason20242025!$AB$3:$AB$1315,DataRegularSeason20242025!$B$3:$B$1315, "&lt;=" &amp; $A159, DataRegularSeason20242025!$E$3:$E$1315, G$1)</f>
        <v>23</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20</v>
      </c>
      <c r="J159" s="2">
        <f>SUMIFS(DataRegularSeason20242025!$AA$3:$AA$1315,DataRegularSeason20242025!$B$3:$B$1315, "&lt;=" &amp; $A159, DataRegularSeason20242025!$D$3:$D$1315, J$1)+SUMIFS(DataRegularSeason20242025!$AB$3:$AB$1315,DataRegularSeason20242025!$B$3:$B$1315, "&lt;=" &amp; $A159, DataRegularSeason20242025!$E$3:$E$1315, J$1)</f>
        <v>22</v>
      </c>
      <c r="K159" s="2">
        <f>SUMIFS(DataRegularSeason20242025!$AA$3:$AA$1315,DataRegularSeason20242025!$B$3:$B$1315, "&lt;=" &amp; $A159, DataRegularSeason20242025!$D$3:$D$1315, K$1)+SUMIFS(DataRegularSeason20242025!$AB$3:$AB$1315,DataRegularSeason20242025!$B$3:$B$1315, "&lt;=" &amp; $A159, DataRegularSeason20242025!$E$3:$E$1315, K$1)</f>
        <v>16</v>
      </c>
      <c r="L159" s="2">
        <f>SUMIFS(DataRegularSeason20242025!$AA$3:$AA$1315,DataRegularSeason20242025!$B$3:$B$1315, "&lt;=" &amp; $A159, DataRegularSeason20242025!$D$3:$D$1315, L$1)+SUMIFS(DataRegularSeason20242025!$AB$3:$AB$1315,DataRegularSeason20242025!$B$3:$B$1315, "&lt;=" &amp; $A159, DataRegularSeason20242025!$E$3:$E$1315, L$1)</f>
        <v>22</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27</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19</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19</v>
      </c>
      <c r="Y159" s="2">
        <f>SUMIFS(DataRegularSeason20242025!$AA$3:$AA$1315,DataRegularSeason20242025!$B$3:$B$1315, "&lt;=" &amp; $A159, DataRegularSeason20242025!$D$3:$D$1315, Y$1)+SUMIFS(DataRegularSeason20242025!$AB$3:$AB$1315,DataRegularSeason20242025!$B$3:$B$1315, "&lt;=" &amp; $A159, DataRegularSeason20242025!$E$3:$E$1315, Y$1)</f>
        <v>16</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21</v>
      </c>
      <c r="AB159" s="2">
        <f>SUMIFS(DataRegularSeason20242025!$AA$3:$AA$1315,DataRegularSeason20242025!$B$3:$B$1315, "&lt;=" &amp; $A159, DataRegularSeason20242025!$D$3:$D$1315, AB$1)+SUMIFS(DataRegularSeason20242025!$AB$3:$AB$1315,DataRegularSeason20242025!$B$3:$B$1315, "&lt;=" &amp; $A159, DataRegularSeason20242025!$E$3:$E$1315, AB$1)</f>
        <v>24</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24</v>
      </c>
      <c r="AF159" s="2">
        <f>SUMIFS(DataRegularSeason20242025!$AA$3:$AA$1315,DataRegularSeason20242025!$B$3:$B$1315, "&lt;=" &amp; $A159, DataRegularSeason20242025!$D$3:$D$1315, AF$1)+SUMIFS(DataRegularSeason20242025!$AB$3:$AB$1315,DataRegularSeason20242025!$B$3:$B$1315, "&lt;=" &amp; $A159, DataRegularSeason20242025!$E$3:$E$1315, AF$1)</f>
        <v>32</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18</v>
      </c>
      <c r="C160" s="2">
        <f>SUMIFS(DataRegularSeason20242025!$AA$3:$AA$1315,DataRegularSeason20242025!$B$3:$B$1315, "&lt;=" &amp; $A160, DataRegularSeason20242025!$D$3:$D$1315, C$1)+SUMIFS(DataRegularSeason20242025!$AB$3:$AB$1315,DataRegularSeason20242025!$B$3:$B$1315, "&lt;=" &amp; $A160, DataRegularSeason20242025!$E$3:$E$1315, C$1)</f>
        <v>19</v>
      </c>
      <c r="D160" s="2">
        <f>SUMIFS(DataRegularSeason20242025!$AA$3:$AA$1315,DataRegularSeason20242025!$B$3:$B$1315, "&lt;=" &amp; $A160, DataRegularSeason20242025!$D$3:$D$1315, D$1)+SUMIFS(DataRegularSeason20242025!$AB$3:$AB$1315,DataRegularSeason20242025!$B$3:$B$1315, "&lt;=" &amp; $A160, DataRegularSeason20242025!$E$3:$E$1315, D$1)</f>
        <v>17</v>
      </c>
      <c r="E160" s="2">
        <f>SUMIFS(DataRegularSeason20242025!$AA$3:$AA$1315,DataRegularSeason20242025!$B$3:$B$1315, "&lt;=" &amp; $A160, DataRegularSeason20242025!$D$3:$D$1315, E$1)+SUMIFS(DataRegularSeason20242025!$AB$3:$AB$1315,DataRegularSeason20242025!$B$3:$B$1315, "&lt;=" &amp; $A160, DataRegularSeason20242025!$E$3:$E$1315, E$1)</f>
        <v>26</v>
      </c>
      <c r="F160" s="2">
        <f>SUMIFS(DataRegularSeason20242025!$AA$3:$AA$1315,DataRegularSeason20242025!$B$3:$B$1315, "&lt;=" &amp; $A160, DataRegularSeason20242025!$D$3:$D$1315, F$1)+SUMIFS(DataRegularSeason20242025!$AB$3:$AB$1315,DataRegularSeason20242025!$B$3:$B$1315, "&lt;=" &amp; $A160, DataRegularSeason20242025!$E$3:$E$1315, F$1)</f>
        <v>16</v>
      </c>
      <c r="G160" s="2">
        <f>SUMIFS(DataRegularSeason20242025!$AA$3:$AA$1315,DataRegularSeason20242025!$B$3:$B$1315, "&lt;=" &amp; $A160, DataRegularSeason20242025!$D$3:$D$1315, G$1)+SUMIFS(DataRegularSeason20242025!$AB$3:$AB$1315,DataRegularSeason20242025!$B$3:$B$1315, "&lt;=" &amp; $A160, DataRegularSeason20242025!$E$3:$E$1315, G$1)</f>
        <v>23</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20</v>
      </c>
      <c r="J160" s="2">
        <f>SUMIFS(DataRegularSeason20242025!$AA$3:$AA$1315,DataRegularSeason20242025!$B$3:$B$1315, "&lt;=" &amp; $A160, DataRegularSeason20242025!$D$3:$D$1315, J$1)+SUMIFS(DataRegularSeason20242025!$AB$3:$AB$1315,DataRegularSeason20242025!$B$3:$B$1315, "&lt;=" &amp; $A160, DataRegularSeason20242025!$E$3:$E$1315, J$1)</f>
        <v>22</v>
      </c>
      <c r="K160" s="2">
        <f>SUMIFS(DataRegularSeason20242025!$AA$3:$AA$1315,DataRegularSeason20242025!$B$3:$B$1315, "&lt;=" &amp; $A160, DataRegularSeason20242025!$D$3:$D$1315, K$1)+SUMIFS(DataRegularSeason20242025!$AB$3:$AB$1315,DataRegularSeason20242025!$B$3:$B$1315, "&lt;=" &amp; $A160, DataRegularSeason20242025!$E$3:$E$1315, K$1)</f>
        <v>16</v>
      </c>
      <c r="L160" s="2">
        <f>SUMIFS(DataRegularSeason20242025!$AA$3:$AA$1315,DataRegularSeason20242025!$B$3:$B$1315, "&lt;=" &amp; $A160, DataRegularSeason20242025!$D$3:$D$1315, L$1)+SUMIFS(DataRegularSeason20242025!$AB$3:$AB$1315,DataRegularSeason20242025!$B$3:$B$1315, "&lt;=" &amp; $A160, DataRegularSeason20242025!$E$3:$E$1315, L$1)</f>
        <v>22</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27</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19</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19</v>
      </c>
      <c r="Y160" s="2">
        <f>SUMIFS(DataRegularSeason20242025!$AA$3:$AA$1315,DataRegularSeason20242025!$B$3:$B$1315, "&lt;=" &amp; $A160, DataRegularSeason20242025!$D$3:$D$1315, Y$1)+SUMIFS(DataRegularSeason20242025!$AB$3:$AB$1315,DataRegularSeason20242025!$B$3:$B$1315, "&lt;=" &amp; $A160, DataRegularSeason20242025!$E$3:$E$1315, Y$1)</f>
        <v>16</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21</v>
      </c>
      <c r="AB160" s="2">
        <f>SUMIFS(DataRegularSeason20242025!$AA$3:$AA$1315,DataRegularSeason20242025!$B$3:$B$1315, "&lt;=" &amp; $A160, DataRegularSeason20242025!$D$3:$D$1315, AB$1)+SUMIFS(DataRegularSeason20242025!$AB$3:$AB$1315,DataRegularSeason20242025!$B$3:$B$1315, "&lt;=" &amp; $A160, DataRegularSeason20242025!$E$3:$E$1315, AB$1)</f>
        <v>24</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24</v>
      </c>
      <c r="AF160" s="2">
        <f>SUMIFS(DataRegularSeason20242025!$AA$3:$AA$1315,DataRegularSeason20242025!$B$3:$B$1315, "&lt;=" &amp; $A160, DataRegularSeason20242025!$D$3:$D$1315, AF$1)+SUMIFS(DataRegularSeason20242025!$AB$3:$AB$1315,DataRegularSeason20242025!$B$3:$B$1315, "&lt;=" &amp; $A160, DataRegularSeason20242025!$E$3:$E$1315, AF$1)</f>
        <v>32</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18</v>
      </c>
      <c r="C161" s="2">
        <f>SUMIFS(DataRegularSeason20242025!$AA$3:$AA$1315,DataRegularSeason20242025!$B$3:$B$1315, "&lt;=" &amp; $A161, DataRegularSeason20242025!$D$3:$D$1315, C$1)+SUMIFS(DataRegularSeason20242025!$AB$3:$AB$1315,DataRegularSeason20242025!$B$3:$B$1315, "&lt;=" &amp; $A161, DataRegularSeason20242025!$E$3:$E$1315, C$1)</f>
        <v>19</v>
      </c>
      <c r="D161" s="2">
        <f>SUMIFS(DataRegularSeason20242025!$AA$3:$AA$1315,DataRegularSeason20242025!$B$3:$B$1315, "&lt;=" &amp; $A161, DataRegularSeason20242025!$D$3:$D$1315, D$1)+SUMIFS(DataRegularSeason20242025!$AB$3:$AB$1315,DataRegularSeason20242025!$B$3:$B$1315, "&lt;=" &amp; $A161, DataRegularSeason20242025!$E$3:$E$1315, D$1)</f>
        <v>17</v>
      </c>
      <c r="E161" s="2">
        <f>SUMIFS(DataRegularSeason20242025!$AA$3:$AA$1315,DataRegularSeason20242025!$B$3:$B$1315, "&lt;=" &amp; $A161, DataRegularSeason20242025!$D$3:$D$1315, E$1)+SUMIFS(DataRegularSeason20242025!$AB$3:$AB$1315,DataRegularSeason20242025!$B$3:$B$1315, "&lt;=" &amp; $A161, DataRegularSeason20242025!$E$3:$E$1315, E$1)</f>
        <v>26</v>
      </c>
      <c r="F161" s="2">
        <f>SUMIFS(DataRegularSeason20242025!$AA$3:$AA$1315,DataRegularSeason20242025!$B$3:$B$1315, "&lt;=" &amp; $A161, DataRegularSeason20242025!$D$3:$D$1315, F$1)+SUMIFS(DataRegularSeason20242025!$AB$3:$AB$1315,DataRegularSeason20242025!$B$3:$B$1315, "&lt;=" &amp; $A161, DataRegularSeason20242025!$E$3:$E$1315, F$1)</f>
        <v>16</v>
      </c>
      <c r="G161" s="2">
        <f>SUMIFS(DataRegularSeason20242025!$AA$3:$AA$1315,DataRegularSeason20242025!$B$3:$B$1315, "&lt;=" &amp; $A161, DataRegularSeason20242025!$D$3:$D$1315, G$1)+SUMIFS(DataRegularSeason20242025!$AB$3:$AB$1315,DataRegularSeason20242025!$B$3:$B$1315, "&lt;=" &amp; $A161, DataRegularSeason20242025!$E$3:$E$1315, G$1)</f>
        <v>23</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20</v>
      </c>
      <c r="J161" s="2">
        <f>SUMIFS(DataRegularSeason20242025!$AA$3:$AA$1315,DataRegularSeason20242025!$B$3:$B$1315, "&lt;=" &amp; $A161, DataRegularSeason20242025!$D$3:$D$1315, J$1)+SUMIFS(DataRegularSeason20242025!$AB$3:$AB$1315,DataRegularSeason20242025!$B$3:$B$1315, "&lt;=" &amp; $A161, DataRegularSeason20242025!$E$3:$E$1315, J$1)</f>
        <v>22</v>
      </c>
      <c r="K161" s="2">
        <f>SUMIFS(DataRegularSeason20242025!$AA$3:$AA$1315,DataRegularSeason20242025!$B$3:$B$1315, "&lt;=" &amp; $A161, DataRegularSeason20242025!$D$3:$D$1315, K$1)+SUMIFS(DataRegularSeason20242025!$AB$3:$AB$1315,DataRegularSeason20242025!$B$3:$B$1315, "&lt;=" &amp; $A161, DataRegularSeason20242025!$E$3:$E$1315, K$1)</f>
        <v>16</v>
      </c>
      <c r="L161" s="2">
        <f>SUMIFS(DataRegularSeason20242025!$AA$3:$AA$1315,DataRegularSeason20242025!$B$3:$B$1315, "&lt;=" &amp; $A161, DataRegularSeason20242025!$D$3:$D$1315, L$1)+SUMIFS(DataRegularSeason20242025!$AB$3:$AB$1315,DataRegularSeason20242025!$B$3:$B$1315, "&lt;=" &amp; $A161, DataRegularSeason20242025!$E$3:$E$1315, L$1)</f>
        <v>22</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27</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19</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19</v>
      </c>
      <c r="Y161" s="2">
        <f>SUMIFS(DataRegularSeason20242025!$AA$3:$AA$1315,DataRegularSeason20242025!$B$3:$B$1315, "&lt;=" &amp; $A161, DataRegularSeason20242025!$D$3:$D$1315, Y$1)+SUMIFS(DataRegularSeason20242025!$AB$3:$AB$1315,DataRegularSeason20242025!$B$3:$B$1315, "&lt;=" &amp; $A161, DataRegularSeason20242025!$E$3:$E$1315, Y$1)</f>
        <v>16</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21</v>
      </c>
      <c r="AB161" s="2">
        <f>SUMIFS(DataRegularSeason20242025!$AA$3:$AA$1315,DataRegularSeason20242025!$B$3:$B$1315, "&lt;=" &amp; $A161, DataRegularSeason20242025!$D$3:$D$1315, AB$1)+SUMIFS(DataRegularSeason20242025!$AB$3:$AB$1315,DataRegularSeason20242025!$B$3:$B$1315, "&lt;=" &amp; $A161, DataRegularSeason20242025!$E$3:$E$1315, AB$1)</f>
        <v>24</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24</v>
      </c>
      <c r="AF161" s="2">
        <f>SUMIFS(DataRegularSeason20242025!$AA$3:$AA$1315,DataRegularSeason20242025!$B$3:$B$1315, "&lt;=" &amp; $A161, DataRegularSeason20242025!$D$3:$D$1315, AF$1)+SUMIFS(DataRegularSeason20242025!$AB$3:$AB$1315,DataRegularSeason20242025!$B$3:$B$1315, "&lt;=" &amp; $A161, DataRegularSeason20242025!$E$3:$E$1315, AF$1)</f>
        <v>32</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18</v>
      </c>
      <c r="C162" s="2">
        <f>SUMIFS(DataRegularSeason20242025!$AA$3:$AA$1315,DataRegularSeason20242025!$B$3:$B$1315, "&lt;=" &amp; $A162, DataRegularSeason20242025!$D$3:$D$1315, C$1)+SUMIFS(DataRegularSeason20242025!$AB$3:$AB$1315,DataRegularSeason20242025!$B$3:$B$1315, "&lt;=" &amp; $A162, DataRegularSeason20242025!$E$3:$E$1315, C$1)</f>
        <v>19</v>
      </c>
      <c r="D162" s="2">
        <f>SUMIFS(DataRegularSeason20242025!$AA$3:$AA$1315,DataRegularSeason20242025!$B$3:$B$1315, "&lt;=" &amp; $A162, DataRegularSeason20242025!$D$3:$D$1315, D$1)+SUMIFS(DataRegularSeason20242025!$AB$3:$AB$1315,DataRegularSeason20242025!$B$3:$B$1315, "&lt;=" &amp; $A162, DataRegularSeason20242025!$E$3:$E$1315, D$1)</f>
        <v>17</v>
      </c>
      <c r="E162" s="2">
        <f>SUMIFS(DataRegularSeason20242025!$AA$3:$AA$1315,DataRegularSeason20242025!$B$3:$B$1315, "&lt;=" &amp; $A162, DataRegularSeason20242025!$D$3:$D$1315, E$1)+SUMIFS(DataRegularSeason20242025!$AB$3:$AB$1315,DataRegularSeason20242025!$B$3:$B$1315, "&lt;=" &amp; $A162, DataRegularSeason20242025!$E$3:$E$1315, E$1)</f>
        <v>26</v>
      </c>
      <c r="F162" s="2">
        <f>SUMIFS(DataRegularSeason20242025!$AA$3:$AA$1315,DataRegularSeason20242025!$B$3:$B$1315, "&lt;=" &amp; $A162, DataRegularSeason20242025!$D$3:$D$1315, F$1)+SUMIFS(DataRegularSeason20242025!$AB$3:$AB$1315,DataRegularSeason20242025!$B$3:$B$1315, "&lt;=" &amp; $A162, DataRegularSeason20242025!$E$3:$E$1315, F$1)</f>
        <v>16</v>
      </c>
      <c r="G162" s="2">
        <f>SUMIFS(DataRegularSeason20242025!$AA$3:$AA$1315,DataRegularSeason20242025!$B$3:$B$1315, "&lt;=" &amp; $A162, DataRegularSeason20242025!$D$3:$D$1315, G$1)+SUMIFS(DataRegularSeason20242025!$AB$3:$AB$1315,DataRegularSeason20242025!$B$3:$B$1315, "&lt;=" &amp; $A162, DataRegularSeason20242025!$E$3:$E$1315, G$1)</f>
        <v>23</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20</v>
      </c>
      <c r="J162" s="2">
        <f>SUMIFS(DataRegularSeason20242025!$AA$3:$AA$1315,DataRegularSeason20242025!$B$3:$B$1315, "&lt;=" &amp; $A162, DataRegularSeason20242025!$D$3:$D$1315, J$1)+SUMIFS(DataRegularSeason20242025!$AB$3:$AB$1315,DataRegularSeason20242025!$B$3:$B$1315, "&lt;=" &amp; $A162, DataRegularSeason20242025!$E$3:$E$1315, J$1)</f>
        <v>22</v>
      </c>
      <c r="K162" s="2">
        <f>SUMIFS(DataRegularSeason20242025!$AA$3:$AA$1315,DataRegularSeason20242025!$B$3:$B$1315, "&lt;=" &amp; $A162, DataRegularSeason20242025!$D$3:$D$1315, K$1)+SUMIFS(DataRegularSeason20242025!$AB$3:$AB$1315,DataRegularSeason20242025!$B$3:$B$1315, "&lt;=" &amp; $A162, DataRegularSeason20242025!$E$3:$E$1315, K$1)</f>
        <v>16</v>
      </c>
      <c r="L162" s="2">
        <f>SUMIFS(DataRegularSeason20242025!$AA$3:$AA$1315,DataRegularSeason20242025!$B$3:$B$1315, "&lt;=" &amp; $A162, DataRegularSeason20242025!$D$3:$D$1315, L$1)+SUMIFS(DataRegularSeason20242025!$AB$3:$AB$1315,DataRegularSeason20242025!$B$3:$B$1315, "&lt;=" &amp; $A162, DataRegularSeason20242025!$E$3:$E$1315, L$1)</f>
        <v>22</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27</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19</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19</v>
      </c>
      <c r="Y162" s="2">
        <f>SUMIFS(DataRegularSeason20242025!$AA$3:$AA$1315,DataRegularSeason20242025!$B$3:$B$1315, "&lt;=" &amp; $A162, DataRegularSeason20242025!$D$3:$D$1315, Y$1)+SUMIFS(DataRegularSeason20242025!$AB$3:$AB$1315,DataRegularSeason20242025!$B$3:$B$1315, "&lt;=" &amp; $A162, DataRegularSeason20242025!$E$3:$E$1315, Y$1)</f>
        <v>16</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21</v>
      </c>
      <c r="AB162" s="2">
        <f>SUMIFS(DataRegularSeason20242025!$AA$3:$AA$1315,DataRegularSeason20242025!$B$3:$B$1315, "&lt;=" &amp; $A162, DataRegularSeason20242025!$D$3:$D$1315, AB$1)+SUMIFS(DataRegularSeason20242025!$AB$3:$AB$1315,DataRegularSeason20242025!$B$3:$B$1315, "&lt;=" &amp; $A162, DataRegularSeason20242025!$E$3:$E$1315, AB$1)</f>
        <v>24</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24</v>
      </c>
      <c r="AF162" s="2">
        <f>SUMIFS(DataRegularSeason20242025!$AA$3:$AA$1315,DataRegularSeason20242025!$B$3:$B$1315, "&lt;=" &amp; $A162, DataRegularSeason20242025!$D$3:$D$1315, AF$1)+SUMIFS(DataRegularSeason20242025!$AB$3:$AB$1315,DataRegularSeason20242025!$B$3:$B$1315, "&lt;=" &amp; $A162, DataRegularSeason20242025!$E$3:$E$1315, AF$1)</f>
        <v>32</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18</v>
      </c>
      <c r="C163" s="2">
        <f>SUMIFS(DataRegularSeason20242025!$AA$3:$AA$1315,DataRegularSeason20242025!$B$3:$B$1315, "&lt;=" &amp; $A163, DataRegularSeason20242025!$D$3:$D$1315, C$1)+SUMIFS(DataRegularSeason20242025!$AB$3:$AB$1315,DataRegularSeason20242025!$B$3:$B$1315, "&lt;=" &amp; $A163, DataRegularSeason20242025!$E$3:$E$1315, C$1)</f>
        <v>19</v>
      </c>
      <c r="D163" s="2">
        <f>SUMIFS(DataRegularSeason20242025!$AA$3:$AA$1315,DataRegularSeason20242025!$B$3:$B$1315, "&lt;=" &amp; $A163, DataRegularSeason20242025!$D$3:$D$1315, D$1)+SUMIFS(DataRegularSeason20242025!$AB$3:$AB$1315,DataRegularSeason20242025!$B$3:$B$1315, "&lt;=" &amp; $A163, DataRegularSeason20242025!$E$3:$E$1315, D$1)</f>
        <v>17</v>
      </c>
      <c r="E163" s="2">
        <f>SUMIFS(DataRegularSeason20242025!$AA$3:$AA$1315,DataRegularSeason20242025!$B$3:$B$1315, "&lt;=" &amp; $A163, DataRegularSeason20242025!$D$3:$D$1315, E$1)+SUMIFS(DataRegularSeason20242025!$AB$3:$AB$1315,DataRegularSeason20242025!$B$3:$B$1315, "&lt;=" &amp; $A163, DataRegularSeason20242025!$E$3:$E$1315, E$1)</f>
        <v>26</v>
      </c>
      <c r="F163" s="2">
        <f>SUMIFS(DataRegularSeason20242025!$AA$3:$AA$1315,DataRegularSeason20242025!$B$3:$B$1315, "&lt;=" &amp; $A163, DataRegularSeason20242025!$D$3:$D$1315, F$1)+SUMIFS(DataRegularSeason20242025!$AB$3:$AB$1315,DataRegularSeason20242025!$B$3:$B$1315, "&lt;=" &amp; $A163, DataRegularSeason20242025!$E$3:$E$1315, F$1)</f>
        <v>16</v>
      </c>
      <c r="G163" s="2">
        <f>SUMIFS(DataRegularSeason20242025!$AA$3:$AA$1315,DataRegularSeason20242025!$B$3:$B$1315, "&lt;=" &amp; $A163, DataRegularSeason20242025!$D$3:$D$1315, G$1)+SUMIFS(DataRegularSeason20242025!$AB$3:$AB$1315,DataRegularSeason20242025!$B$3:$B$1315, "&lt;=" &amp; $A163, DataRegularSeason20242025!$E$3:$E$1315, G$1)</f>
        <v>23</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20</v>
      </c>
      <c r="J163" s="2">
        <f>SUMIFS(DataRegularSeason20242025!$AA$3:$AA$1315,DataRegularSeason20242025!$B$3:$B$1315, "&lt;=" &amp; $A163, DataRegularSeason20242025!$D$3:$D$1315, J$1)+SUMIFS(DataRegularSeason20242025!$AB$3:$AB$1315,DataRegularSeason20242025!$B$3:$B$1315, "&lt;=" &amp; $A163, DataRegularSeason20242025!$E$3:$E$1315, J$1)</f>
        <v>22</v>
      </c>
      <c r="K163" s="2">
        <f>SUMIFS(DataRegularSeason20242025!$AA$3:$AA$1315,DataRegularSeason20242025!$B$3:$B$1315, "&lt;=" &amp; $A163, DataRegularSeason20242025!$D$3:$D$1315, K$1)+SUMIFS(DataRegularSeason20242025!$AB$3:$AB$1315,DataRegularSeason20242025!$B$3:$B$1315, "&lt;=" &amp; $A163, DataRegularSeason20242025!$E$3:$E$1315, K$1)</f>
        <v>16</v>
      </c>
      <c r="L163" s="2">
        <f>SUMIFS(DataRegularSeason20242025!$AA$3:$AA$1315,DataRegularSeason20242025!$B$3:$B$1315, "&lt;=" &amp; $A163, DataRegularSeason20242025!$D$3:$D$1315, L$1)+SUMIFS(DataRegularSeason20242025!$AB$3:$AB$1315,DataRegularSeason20242025!$B$3:$B$1315, "&lt;=" &amp; $A163, DataRegularSeason20242025!$E$3:$E$1315, L$1)</f>
        <v>22</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27</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19</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19</v>
      </c>
      <c r="Y163" s="2">
        <f>SUMIFS(DataRegularSeason20242025!$AA$3:$AA$1315,DataRegularSeason20242025!$B$3:$B$1315, "&lt;=" &amp; $A163, DataRegularSeason20242025!$D$3:$D$1315, Y$1)+SUMIFS(DataRegularSeason20242025!$AB$3:$AB$1315,DataRegularSeason20242025!$B$3:$B$1315, "&lt;=" &amp; $A163, DataRegularSeason20242025!$E$3:$E$1315, Y$1)</f>
        <v>16</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21</v>
      </c>
      <c r="AB163" s="2">
        <f>SUMIFS(DataRegularSeason20242025!$AA$3:$AA$1315,DataRegularSeason20242025!$B$3:$B$1315, "&lt;=" &amp; $A163, DataRegularSeason20242025!$D$3:$D$1315, AB$1)+SUMIFS(DataRegularSeason20242025!$AB$3:$AB$1315,DataRegularSeason20242025!$B$3:$B$1315, "&lt;=" &amp; $A163, DataRegularSeason20242025!$E$3:$E$1315, AB$1)</f>
        <v>24</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24</v>
      </c>
      <c r="AF163" s="2">
        <f>SUMIFS(DataRegularSeason20242025!$AA$3:$AA$1315,DataRegularSeason20242025!$B$3:$B$1315, "&lt;=" &amp; $A163, DataRegularSeason20242025!$D$3:$D$1315, AF$1)+SUMIFS(DataRegularSeason20242025!$AB$3:$AB$1315,DataRegularSeason20242025!$B$3:$B$1315, "&lt;=" &amp; $A163, DataRegularSeason20242025!$E$3:$E$1315, AF$1)</f>
        <v>32</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18</v>
      </c>
      <c r="C164" s="2">
        <f>SUMIFS(DataRegularSeason20242025!$AA$3:$AA$1315,DataRegularSeason20242025!$B$3:$B$1315, "&lt;=" &amp; $A164, DataRegularSeason20242025!$D$3:$D$1315, C$1)+SUMIFS(DataRegularSeason20242025!$AB$3:$AB$1315,DataRegularSeason20242025!$B$3:$B$1315, "&lt;=" &amp; $A164, DataRegularSeason20242025!$E$3:$E$1315, C$1)</f>
        <v>19</v>
      </c>
      <c r="D164" s="2">
        <f>SUMIFS(DataRegularSeason20242025!$AA$3:$AA$1315,DataRegularSeason20242025!$B$3:$B$1315, "&lt;=" &amp; $A164, DataRegularSeason20242025!$D$3:$D$1315, D$1)+SUMIFS(DataRegularSeason20242025!$AB$3:$AB$1315,DataRegularSeason20242025!$B$3:$B$1315, "&lt;=" &amp; $A164, DataRegularSeason20242025!$E$3:$E$1315, D$1)</f>
        <v>17</v>
      </c>
      <c r="E164" s="2">
        <f>SUMIFS(DataRegularSeason20242025!$AA$3:$AA$1315,DataRegularSeason20242025!$B$3:$B$1315, "&lt;=" &amp; $A164, DataRegularSeason20242025!$D$3:$D$1315, E$1)+SUMIFS(DataRegularSeason20242025!$AB$3:$AB$1315,DataRegularSeason20242025!$B$3:$B$1315, "&lt;=" &amp; $A164, DataRegularSeason20242025!$E$3:$E$1315, E$1)</f>
        <v>26</v>
      </c>
      <c r="F164" s="2">
        <f>SUMIFS(DataRegularSeason20242025!$AA$3:$AA$1315,DataRegularSeason20242025!$B$3:$B$1315, "&lt;=" &amp; $A164, DataRegularSeason20242025!$D$3:$D$1315, F$1)+SUMIFS(DataRegularSeason20242025!$AB$3:$AB$1315,DataRegularSeason20242025!$B$3:$B$1315, "&lt;=" &amp; $A164, DataRegularSeason20242025!$E$3:$E$1315, F$1)</f>
        <v>16</v>
      </c>
      <c r="G164" s="2">
        <f>SUMIFS(DataRegularSeason20242025!$AA$3:$AA$1315,DataRegularSeason20242025!$B$3:$B$1315, "&lt;=" &amp; $A164, DataRegularSeason20242025!$D$3:$D$1315, G$1)+SUMIFS(DataRegularSeason20242025!$AB$3:$AB$1315,DataRegularSeason20242025!$B$3:$B$1315, "&lt;=" &amp; $A164, DataRegularSeason20242025!$E$3:$E$1315, G$1)</f>
        <v>23</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20</v>
      </c>
      <c r="J164" s="2">
        <f>SUMIFS(DataRegularSeason20242025!$AA$3:$AA$1315,DataRegularSeason20242025!$B$3:$B$1315, "&lt;=" &amp; $A164, DataRegularSeason20242025!$D$3:$D$1315, J$1)+SUMIFS(DataRegularSeason20242025!$AB$3:$AB$1315,DataRegularSeason20242025!$B$3:$B$1315, "&lt;=" &amp; $A164, DataRegularSeason20242025!$E$3:$E$1315, J$1)</f>
        <v>22</v>
      </c>
      <c r="K164" s="2">
        <f>SUMIFS(DataRegularSeason20242025!$AA$3:$AA$1315,DataRegularSeason20242025!$B$3:$B$1315, "&lt;=" &amp; $A164, DataRegularSeason20242025!$D$3:$D$1315, K$1)+SUMIFS(DataRegularSeason20242025!$AB$3:$AB$1315,DataRegularSeason20242025!$B$3:$B$1315, "&lt;=" &amp; $A164, DataRegularSeason20242025!$E$3:$E$1315, K$1)</f>
        <v>16</v>
      </c>
      <c r="L164" s="2">
        <f>SUMIFS(DataRegularSeason20242025!$AA$3:$AA$1315,DataRegularSeason20242025!$B$3:$B$1315, "&lt;=" &amp; $A164, DataRegularSeason20242025!$D$3:$D$1315, L$1)+SUMIFS(DataRegularSeason20242025!$AB$3:$AB$1315,DataRegularSeason20242025!$B$3:$B$1315, "&lt;=" &amp; $A164, DataRegularSeason20242025!$E$3:$E$1315, L$1)</f>
        <v>22</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27</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19</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19</v>
      </c>
      <c r="Y164" s="2">
        <f>SUMIFS(DataRegularSeason20242025!$AA$3:$AA$1315,DataRegularSeason20242025!$B$3:$B$1315, "&lt;=" &amp; $A164, DataRegularSeason20242025!$D$3:$D$1315, Y$1)+SUMIFS(DataRegularSeason20242025!$AB$3:$AB$1315,DataRegularSeason20242025!$B$3:$B$1315, "&lt;=" &amp; $A164, DataRegularSeason20242025!$E$3:$E$1315, Y$1)</f>
        <v>16</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21</v>
      </c>
      <c r="AB164" s="2">
        <f>SUMIFS(DataRegularSeason20242025!$AA$3:$AA$1315,DataRegularSeason20242025!$B$3:$B$1315, "&lt;=" &amp; $A164, DataRegularSeason20242025!$D$3:$D$1315, AB$1)+SUMIFS(DataRegularSeason20242025!$AB$3:$AB$1315,DataRegularSeason20242025!$B$3:$B$1315, "&lt;=" &amp; $A164, DataRegularSeason20242025!$E$3:$E$1315, AB$1)</f>
        <v>24</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24</v>
      </c>
      <c r="AF164" s="2">
        <f>SUMIFS(DataRegularSeason20242025!$AA$3:$AA$1315,DataRegularSeason20242025!$B$3:$B$1315, "&lt;=" &amp; $A164, DataRegularSeason20242025!$D$3:$D$1315, AF$1)+SUMIFS(DataRegularSeason20242025!$AB$3:$AB$1315,DataRegularSeason20242025!$B$3:$B$1315, "&lt;=" &amp; $A164, DataRegularSeason20242025!$E$3:$E$1315, AF$1)</f>
        <v>32</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18</v>
      </c>
      <c r="C165" s="2">
        <f>SUMIFS(DataRegularSeason20242025!$AA$3:$AA$1315,DataRegularSeason20242025!$B$3:$B$1315, "&lt;=" &amp; $A165, DataRegularSeason20242025!$D$3:$D$1315, C$1)+SUMIFS(DataRegularSeason20242025!$AB$3:$AB$1315,DataRegularSeason20242025!$B$3:$B$1315, "&lt;=" &amp; $A165, DataRegularSeason20242025!$E$3:$E$1315, C$1)</f>
        <v>19</v>
      </c>
      <c r="D165" s="2">
        <f>SUMIFS(DataRegularSeason20242025!$AA$3:$AA$1315,DataRegularSeason20242025!$B$3:$B$1315, "&lt;=" &amp; $A165, DataRegularSeason20242025!$D$3:$D$1315, D$1)+SUMIFS(DataRegularSeason20242025!$AB$3:$AB$1315,DataRegularSeason20242025!$B$3:$B$1315, "&lt;=" &amp; $A165, DataRegularSeason20242025!$E$3:$E$1315, D$1)</f>
        <v>17</v>
      </c>
      <c r="E165" s="2">
        <f>SUMIFS(DataRegularSeason20242025!$AA$3:$AA$1315,DataRegularSeason20242025!$B$3:$B$1315, "&lt;=" &amp; $A165, DataRegularSeason20242025!$D$3:$D$1315, E$1)+SUMIFS(DataRegularSeason20242025!$AB$3:$AB$1315,DataRegularSeason20242025!$B$3:$B$1315, "&lt;=" &amp; $A165, DataRegularSeason20242025!$E$3:$E$1315, E$1)</f>
        <v>26</v>
      </c>
      <c r="F165" s="2">
        <f>SUMIFS(DataRegularSeason20242025!$AA$3:$AA$1315,DataRegularSeason20242025!$B$3:$B$1315, "&lt;=" &amp; $A165, DataRegularSeason20242025!$D$3:$D$1315, F$1)+SUMIFS(DataRegularSeason20242025!$AB$3:$AB$1315,DataRegularSeason20242025!$B$3:$B$1315, "&lt;=" &amp; $A165, DataRegularSeason20242025!$E$3:$E$1315, F$1)</f>
        <v>16</v>
      </c>
      <c r="G165" s="2">
        <f>SUMIFS(DataRegularSeason20242025!$AA$3:$AA$1315,DataRegularSeason20242025!$B$3:$B$1315, "&lt;=" &amp; $A165, DataRegularSeason20242025!$D$3:$D$1315, G$1)+SUMIFS(DataRegularSeason20242025!$AB$3:$AB$1315,DataRegularSeason20242025!$B$3:$B$1315, "&lt;=" &amp; $A165, DataRegularSeason20242025!$E$3:$E$1315, G$1)</f>
        <v>23</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20</v>
      </c>
      <c r="J165" s="2">
        <f>SUMIFS(DataRegularSeason20242025!$AA$3:$AA$1315,DataRegularSeason20242025!$B$3:$B$1315, "&lt;=" &amp; $A165, DataRegularSeason20242025!$D$3:$D$1315, J$1)+SUMIFS(DataRegularSeason20242025!$AB$3:$AB$1315,DataRegularSeason20242025!$B$3:$B$1315, "&lt;=" &amp; $A165, DataRegularSeason20242025!$E$3:$E$1315, J$1)</f>
        <v>22</v>
      </c>
      <c r="K165" s="2">
        <f>SUMIFS(DataRegularSeason20242025!$AA$3:$AA$1315,DataRegularSeason20242025!$B$3:$B$1315, "&lt;=" &amp; $A165, DataRegularSeason20242025!$D$3:$D$1315, K$1)+SUMIFS(DataRegularSeason20242025!$AB$3:$AB$1315,DataRegularSeason20242025!$B$3:$B$1315, "&lt;=" &amp; $A165, DataRegularSeason20242025!$E$3:$E$1315, K$1)</f>
        <v>16</v>
      </c>
      <c r="L165" s="2">
        <f>SUMIFS(DataRegularSeason20242025!$AA$3:$AA$1315,DataRegularSeason20242025!$B$3:$B$1315, "&lt;=" &amp; $A165, DataRegularSeason20242025!$D$3:$D$1315, L$1)+SUMIFS(DataRegularSeason20242025!$AB$3:$AB$1315,DataRegularSeason20242025!$B$3:$B$1315, "&lt;=" &amp; $A165, DataRegularSeason20242025!$E$3:$E$1315, L$1)</f>
        <v>22</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27</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19</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19</v>
      </c>
      <c r="Y165" s="2">
        <f>SUMIFS(DataRegularSeason20242025!$AA$3:$AA$1315,DataRegularSeason20242025!$B$3:$B$1315, "&lt;=" &amp; $A165, DataRegularSeason20242025!$D$3:$D$1315, Y$1)+SUMIFS(DataRegularSeason20242025!$AB$3:$AB$1315,DataRegularSeason20242025!$B$3:$B$1315, "&lt;=" &amp; $A165, DataRegularSeason20242025!$E$3:$E$1315, Y$1)</f>
        <v>16</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21</v>
      </c>
      <c r="AB165" s="2">
        <f>SUMIFS(DataRegularSeason20242025!$AA$3:$AA$1315,DataRegularSeason20242025!$B$3:$B$1315, "&lt;=" &amp; $A165, DataRegularSeason20242025!$D$3:$D$1315, AB$1)+SUMIFS(DataRegularSeason20242025!$AB$3:$AB$1315,DataRegularSeason20242025!$B$3:$B$1315, "&lt;=" &amp; $A165, DataRegularSeason20242025!$E$3:$E$1315, AB$1)</f>
        <v>24</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24</v>
      </c>
      <c r="AF165" s="2">
        <f>SUMIFS(DataRegularSeason20242025!$AA$3:$AA$1315,DataRegularSeason20242025!$B$3:$B$1315, "&lt;=" &amp; $A165, DataRegularSeason20242025!$D$3:$D$1315, AF$1)+SUMIFS(DataRegularSeason20242025!$AB$3:$AB$1315,DataRegularSeason20242025!$B$3:$B$1315, "&lt;=" &amp; $A165, DataRegularSeason20242025!$E$3:$E$1315, AF$1)</f>
        <v>32</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18</v>
      </c>
      <c r="C166" s="2">
        <f>SUMIFS(DataRegularSeason20242025!$AA$3:$AA$1315,DataRegularSeason20242025!$B$3:$B$1315, "&lt;=" &amp; $A166, DataRegularSeason20242025!$D$3:$D$1315, C$1)+SUMIFS(DataRegularSeason20242025!$AB$3:$AB$1315,DataRegularSeason20242025!$B$3:$B$1315, "&lt;=" &amp; $A166, DataRegularSeason20242025!$E$3:$E$1315, C$1)</f>
        <v>19</v>
      </c>
      <c r="D166" s="2">
        <f>SUMIFS(DataRegularSeason20242025!$AA$3:$AA$1315,DataRegularSeason20242025!$B$3:$B$1315, "&lt;=" &amp; $A166, DataRegularSeason20242025!$D$3:$D$1315, D$1)+SUMIFS(DataRegularSeason20242025!$AB$3:$AB$1315,DataRegularSeason20242025!$B$3:$B$1315, "&lt;=" &amp; $A166, DataRegularSeason20242025!$E$3:$E$1315, D$1)</f>
        <v>17</v>
      </c>
      <c r="E166" s="2">
        <f>SUMIFS(DataRegularSeason20242025!$AA$3:$AA$1315,DataRegularSeason20242025!$B$3:$B$1315, "&lt;=" &amp; $A166, DataRegularSeason20242025!$D$3:$D$1315, E$1)+SUMIFS(DataRegularSeason20242025!$AB$3:$AB$1315,DataRegularSeason20242025!$B$3:$B$1315, "&lt;=" &amp; $A166, DataRegularSeason20242025!$E$3:$E$1315, E$1)</f>
        <v>26</v>
      </c>
      <c r="F166" s="2">
        <f>SUMIFS(DataRegularSeason20242025!$AA$3:$AA$1315,DataRegularSeason20242025!$B$3:$B$1315, "&lt;=" &amp; $A166, DataRegularSeason20242025!$D$3:$D$1315, F$1)+SUMIFS(DataRegularSeason20242025!$AB$3:$AB$1315,DataRegularSeason20242025!$B$3:$B$1315, "&lt;=" &amp; $A166, DataRegularSeason20242025!$E$3:$E$1315, F$1)</f>
        <v>16</v>
      </c>
      <c r="G166" s="2">
        <f>SUMIFS(DataRegularSeason20242025!$AA$3:$AA$1315,DataRegularSeason20242025!$B$3:$B$1315, "&lt;=" &amp; $A166, DataRegularSeason20242025!$D$3:$D$1315, G$1)+SUMIFS(DataRegularSeason20242025!$AB$3:$AB$1315,DataRegularSeason20242025!$B$3:$B$1315, "&lt;=" &amp; $A166, DataRegularSeason20242025!$E$3:$E$1315, G$1)</f>
        <v>23</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20</v>
      </c>
      <c r="J166" s="2">
        <f>SUMIFS(DataRegularSeason20242025!$AA$3:$AA$1315,DataRegularSeason20242025!$B$3:$B$1315, "&lt;=" &amp; $A166, DataRegularSeason20242025!$D$3:$D$1315, J$1)+SUMIFS(DataRegularSeason20242025!$AB$3:$AB$1315,DataRegularSeason20242025!$B$3:$B$1315, "&lt;=" &amp; $A166, DataRegularSeason20242025!$E$3:$E$1315, J$1)</f>
        <v>22</v>
      </c>
      <c r="K166" s="2">
        <f>SUMIFS(DataRegularSeason20242025!$AA$3:$AA$1315,DataRegularSeason20242025!$B$3:$B$1315, "&lt;=" &amp; $A166, DataRegularSeason20242025!$D$3:$D$1315, K$1)+SUMIFS(DataRegularSeason20242025!$AB$3:$AB$1315,DataRegularSeason20242025!$B$3:$B$1315, "&lt;=" &amp; $A166, DataRegularSeason20242025!$E$3:$E$1315, K$1)</f>
        <v>16</v>
      </c>
      <c r="L166" s="2">
        <f>SUMIFS(DataRegularSeason20242025!$AA$3:$AA$1315,DataRegularSeason20242025!$B$3:$B$1315, "&lt;=" &amp; $A166, DataRegularSeason20242025!$D$3:$D$1315, L$1)+SUMIFS(DataRegularSeason20242025!$AB$3:$AB$1315,DataRegularSeason20242025!$B$3:$B$1315, "&lt;=" &amp; $A166, DataRegularSeason20242025!$E$3:$E$1315, L$1)</f>
        <v>22</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27</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19</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19</v>
      </c>
      <c r="Y166" s="2">
        <f>SUMIFS(DataRegularSeason20242025!$AA$3:$AA$1315,DataRegularSeason20242025!$B$3:$B$1315, "&lt;=" &amp; $A166, DataRegularSeason20242025!$D$3:$D$1315, Y$1)+SUMIFS(DataRegularSeason20242025!$AB$3:$AB$1315,DataRegularSeason20242025!$B$3:$B$1315, "&lt;=" &amp; $A166, DataRegularSeason20242025!$E$3:$E$1315, Y$1)</f>
        <v>16</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21</v>
      </c>
      <c r="AB166" s="2">
        <f>SUMIFS(DataRegularSeason20242025!$AA$3:$AA$1315,DataRegularSeason20242025!$B$3:$B$1315, "&lt;=" &amp; $A166, DataRegularSeason20242025!$D$3:$D$1315, AB$1)+SUMIFS(DataRegularSeason20242025!$AB$3:$AB$1315,DataRegularSeason20242025!$B$3:$B$1315, "&lt;=" &amp; $A166, DataRegularSeason20242025!$E$3:$E$1315, AB$1)</f>
        <v>24</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24</v>
      </c>
      <c r="AF166" s="2">
        <f>SUMIFS(DataRegularSeason20242025!$AA$3:$AA$1315,DataRegularSeason20242025!$B$3:$B$1315, "&lt;=" &amp; $A166, DataRegularSeason20242025!$D$3:$D$1315, AF$1)+SUMIFS(DataRegularSeason20242025!$AB$3:$AB$1315,DataRegularSeason20242025!$B$3:$B$1315, "&lt;=" &amp; $A166, DataRegularSeason20242025!$E$3:$E$1315, AF$1)</f>
        <v>32</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18</v>
      </c>
      <c r="C167" s="2">
        <f>SUMIFS(DataRegularSeason20242025!$AA$3:$AA$1315,DataRegularSeason20242025!$B$3:$B$1315, "&lt;=" &amp; $A167, DataRegularSeason20242025!$D$3:$D$1315, C$1)+SUMIFS(DataRegularSeason20242025!$AB$3:$AB$1315,DataRegularSeason20242025!$B$3:$B$1315, "&lt;=" &amp; $A167, DataRegularSeason20242025!$E$3:$E$1315, C$1)</f>
        <v>19</v>
      </c>
      <c r="D167" s="2">
        <f>SUMIFS(DataRegularSeason20242025!$AA$3:$AA$1315,DataRegularSeason20242025!$B$3:$B$1315, "&lt;=" &amp; $A167, DataRegularSeason20242025!$D$3:$D$1315, D$1)+SUMIFS(DataRegularSeason20242025!$AB$3:$AB$1315,DataRegularSeason20242025!$B$3:$B$1315, "&lt;=" &amp; $A167, DataRegularSeason20242025!$E$3:$E$1315, D$1)</f>
        <v>17</v>
      </c>
      <c r="E167" s="2">
        <f>SUMIFS(DataRegularSeason20242025!$AA$3:$AA$1315,DataRegularSeason20242025!$B$3:$B$1315, "&lt;=" &amp; $A167, DataRegularSeason20242025!$D$3:$D$1315, E$1)+SUMIFS(DataRegularSeason20242025!$AB$3:$AB$1315,DataRegularSeason20242025!$B$3:$B$1315, "&lt;=" &amp; $A167, DataRegularSeason20242025!$E$3:$E$1315, E$1)</f>
        <v>26</v>
      </c>
      <c r="F167" s="2">
        <f>SUMIFS(DataRegularSeason20242025!$AA$3:$AA$1315,DataRegularSeason20242025!$B$3:$B$1315, "&lt;=" &amp; $A167, DataRegularSeason20242025!$D$3:$D$1315, F$1)+SUMIFS(DataRegularSeason20242025!$AB$3:$AB$1315,DataRegularSeason20242025!$B$3:$B$1315, "&lt;=" &amp; $A167, DataRegularSeason20242025!$E$3:$E$1315, F$1)</f>
        <v>16</v>
      </c>
      <c r="G167" s="2">
        <f>SUMIFS(DataRegularSeason20242025!$AA$3:$AA$1315,DataRegularSeason20242025!$B$3:$B$1315, "&lt;=" &amp; $A167, DataRegularSeason20242025!$D$3:$D$1315, G$1)+SUMIFS(DataRegularSeason20242025!$AB$3:$AB$1315,DataRegularSeason20242025!$B$3:$B$1315, "&lt;=" &amp; $A167, DataRegularSeason20242025!$E$3:$E$1315, G$1)</f>
        <v>23</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20</v>
      </c>
      <c r="J167" s="2">
        <f>SUMIFS(DataRegularSeason20242025!$AA$3:$AA$1315,DataRegularSeason20242025!$B$3:$B$1315, "&lt;=" &amp; $A167, DataRegularSeason20242025!$D$3:$D$1315, J$1)+SUMIFS(DataRegularSeason20242025!$AB$3:$AB$1315,DataRegularSeason20242025!$B$3:$B$1315, "&lt;=" &amp; $A167, DataRegularSeason20242025!$E$3:$E$1315, J$1)</f>
        <v>22</v>
      </c>
      <c r="K167" s="2">
        <f>SUMIFS(DataRegularSeason20242025!$AA$3:$AA$1315,DataRegularSeason20242025!$B$3:$B$1315, "&lt;=" &amp; $A167, DataRegularSeason20242025!$D$3:$D$1315, K$1)+SUMIFS(DataRegularSeason20242025!$AB$3:$AB$1315,DataRegularSeason20242025!$B$3:$B$1315, "&lt;=" &amp; $A167, DataRegularSeason20242025!$E$3:$E$1315, K$1)</f>
        <v>16</v>
      </c>
      <c r="L167" s="2">
        <f>SUMIFS(DataRegularSeason20242025!$AA$3:$AA$1315,DataRegularSeason20242025!$B$3:$B$1315, "&lt;=" &amp; $A167, DataRegularSeason20242025!$D$3:$D$1315, L$1)+SUMIFS(DataRegularSeason20242025!$AB$3:$AB$1315,DataRegularSeason20242025!$B$3:$B$1315, "&lt;=" &amp; $A167, DataRegularSeason20242025!$E$3:$E$1315, L$1)</f>
        <v>22</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27</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19</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19</v>
      </c>
      <c r="Y167" s="2">
        <f>SUMIFS(DataRegularSeason20242025!$AA$3:$AA$1315,DataRegularSeason20242025!$B$3:$B$1315, "&lt;=" &amp; $A167, DataRegularSeason20242025!$D$3:$D$1315, Y$1)+SUMIFS(DataRegularSeason20242025!$AB$3:$AB$1315,DataRegularSeason20242025!$B$3:$B$1315, "&lt;=" &amp; $A167, DataRegularSeason20242025!$E$3:$E$1315, Y$1)</f>
        <v>16</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21</v>
      </c>
      <c r="AB167" s="2">
        <f>SUMIFS(DataRegularSeason20242025!$AA$3:$AA$1315,DataRegularSeason20242025!$B$3:$B$1315, "&lt;=" &amp; $A167, DataRegularSeason20242025!$D$3:$D$1315, AB$1)+SUMIFS(DataRegularSeason20242025!$AB$3:$AB$1315,DataRegularSeason20242025!$B$3:$B$1315, "&lt;=" &amp; $A167, DataRegularSeason20242025!$E$3:$E$1315, AB$1)</f>
        <v>24</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24</v>
      </c>
      <c r="AF167" s="2">
        <f>SUMIFS(DataRegularSeason20242025!$AA$3:$AA$1315,DataRegularSeason20242025!$B$3:$B$1315, "&lt;=" &amp; $A167, DataRegularSeason20242025!$D$3:$D$1315, AF$1)+SUMIFS(DataRegularSeason20242025!$AB$3:$AB$1315,DataRegularSeason20242025!$B$3:$B$1315, "&lt;=" &amp; $A167, DataRegularSeason20242025!$E$3:$E$1315, AF$1)</f>
        <v>32</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18</v>
      </c>
      <c r="C168" s="2">
        <f>SUMIFS(DataRegularSeason20242025!$AA$3:$AA$1315,DataRegularSeason20242025!$B$3:$B$1315, "&lt;=" &amp; $A168, DataRegularSeason20242025!$D$3:$D$1315, C$1)+SUMIFS(DataRegularSeason20242025!$AB$3:$AB$1315,DataRegularSeason20242025!$B$3:$B$1315, "&lt;=" &amp; $A168, DataRegularSeason20242025!$E$3:$E$1315, C$1)</f>
        <v>19</v>
      </c>
      <c r="D168" s="2">
        <f>SUMIFS(DataRegularSeason20242025!$AA$3:$AA$1315,DataRegularSeason20242025!$B$3:$B$1315, "&lt;=" &amp; $A168, DataRegularSeason20242025!$D$3:$D$1315, D$1)+SUMIFS(DataRegularSeason20242025!$AB$3:$AB$1315,DataRegularSeason20242025!$B$3:$B$1315, "&lt;=" &amp; $A168, DataRegularSeason20242025!$E$3:$E$1315, D$1)</f>
        <v>17</v>
      </c>
      <c r="E168" s="2">
        <f>SUMIFS(DataRegularSeason20242025!$AA$3:$AA$1315,DataRegularSeason20242025!$B$3:$B$1315, "&lt;=" &amp; $A168, DataRegularSeason20242025!$D$3:$D$1315, E$1)+SUMIFS(DataRegularSeason20242025!$AB$3:$AB$1315,DataRegularSeason20242025!$B$3:$B$1315, "&lt;=" &amp; $A168, DataRegularSeason20242025!$E$3:$E$1315, E$1)</f>
        <v>26</v>
      </c>
      <c r="F168" s="2">
        <f>SUMIFS(DataRegularSeason20242025!$AA$3:$AA$1315,DataRegularSeason20242025!$B$3:$B$1315, "&lt;=" &amp; $A168, DataRegularSeason20242025!$D$3:$D$1315, F$1)+SUMIFS(DataRegularSeason20242025!$AB$3:$AB$1315,DataRegularSeason20242025!$B$3:$B$1315, "&lt;=" &amp; $A168, DataRegularSeason20242025!$E$3:$E$1315, F$1)</f>
        <v>16</v>
      </c>
      <c r="G168" s="2">
        <f>SUMIFS(DataRegularSeason20242025!$AA$3:$AA$1315,DataRegularSeason20242025!$B$3:$B$1315, "&lt;=" &amp; $A168, DataRegularSeason20242025!$D$3:$D$1315, G$1)+SUMIFS(DataRegularSeason20242025!$AB$3:$AB$1315,DataRegularSeason20242025!$B$3:$B$1315, "&lt;=" &amp; $A168, DataRegularSeason20242025!$E$3:$E$1315, G$1)</f>
        <v>23</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20</v>
      </c>
      <c r="J168" s="2">
        <f>SUMIFS(DataRegularSeason20242025!$AA$3:$AA$1315,DataRegularSeason20242025!$B$3:$B$1315, "&lt;=" &amp; $A168, DataRegularSeason20242025!$D$3:$D$1315, J$1)+SUMIFS(DataRegularSeason20242025!$AB$3:$AB$1315,DataRegularSeason20242025!$B$3:$B$1315, "&lt;=" &amp; $A168, DataRegularSeason20242025!$E$3:$E$1315, J$1)</f>
        <v>22</v>
      </c>
      <c r="K168" s="2">
        <f>SUMIFS(DataRegularSeason20242025!$AA$3:$AA$1315,DataRegularSeason20242025!$B$3:$B$1315, "&lt;=" &amp; $A168, DataRegularSeason20242025!$D$3:$D$1315, K$1)+SUMIFS(DataRegularSeason20242025!$AB$3:$AB$1315,DataRegularSeason20242025!$B$3:$B$1315, "&lt;=" &amp; $A168, DataRegularSeason20242025!$E$3:$E$1315, K$1)</f>
        <v>16</v>
      </c>
      <c r="L168" s="2">
        <f>SUMIFS(DataRegularSeason20242025!$AA$3:$AA$1315,DataRegularSeason20242025!$B$3:$B$1315, "&lt;=" &amp; $A168, DataRegularSeason20242025!$D$3:$D$1315, L$1)+SUMIFS(DataRegularSeason20242025!$AB$3:$AB$1315,DataRegularSeason20242025!$B$3:$B$1315, "&lt;=" &amp; $A168, DataRegularSeason20242025!$E$3:$E$1315, L$1)</f>
        <v>22</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27</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19</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19</v>
      </c>
      <c r="Y168" s="2">
        <f>SUMIFS(DataRegularSeason20242025!$AA$3:$AA$1315,DataRegularSeason20242025!$B$3:$B$1315, "&lt;=" &amp; $A168, DataRegularSeason20242025!$D$3:$D$1315, Y$1)+SUMIFS(DataRegularSeason20242025!$AB$3:$AB$1315,DataRegularSeason20242025!$B$3:$B$1315, "&lt;=" &amp; $A168, DataRegularSeason20242025!$E$3:$E$1315, Y$1)</f>
        <v>16</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21</v>
      </c>
      <c r="AB168" s="2">
        <f>SUMIFS(DataRegularSeason20242025!$AA$3:$AA$1315,DataRegularSeason20242025!$B$3:$B$1315, "&lt;=" &amp; $A168, DataRegularSeason20242025!$D$3:$D$1315, AB$1)+SUMIFS(DataRegularSeason20242025!$AB$3:$AB$1315,DataRegularSeason20242025!$B$3:$B$1315, "&lt;=" &amp; $A168, DataRegularSeason20242025!$E$3:$E$1315, AB$1)</f>
        <v>24</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24</v>
      </c>
      <c r="AF168" s="2">
        <f>SUMIFS(DataRegularSeason20242025!$AA$3:$AA$1315,DataRegularSeason20242025!$B$3:$B$1315, "&lt;=" &amp; $A168, DataRegularSeason20242025!$D$3:$D$1315, AF$1)+SUMIFS(DataRegularSeason20242025!$AB$3:$AB$1315,DataRegularSeason20242025!$B$3:$B$1315, "&lt;=" &amp; $A168, DataRegularSeason20242025!$E$3:$E$1315, AF$1)</f>
        <v>32</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18</v>
      </c>
      <c r="C169" s="2">
        <f>SUMIFS(DataRegularSeason20242025!$AA$3:$AA$1315,DataRegularSeason20242025!$B$3:$B$1315, "&lt;=" &amp; $A169, DataRegularSeason20242025!$D$3:$D$1315, C$1)+SUMIFS(DataRegularSeason20242025!$AB$3:$AB$1315,DataRegularSeason20242025!$B$3:$B$1315, "&lt;=" &amp; $A169, DataRegularSeason20242025!$E$3:$E$1315, C$1)</f>
        <v>19</v>
      </c>
      <c r="D169" s="2">
        <f>SUMIFS(DataRegularSeason20242025!$AA$3:$AA$1315,DataRegularSeason20242025!$B$3:$B$1315, "&lt;=" &amp; $A169, DataRegularSeason20242025!$D$3:$D$1315, D$1)+SUMIFS(DataRegularSeason20242025!$AB$3:$AB$1315,DataRegularSeason20242025!$B$3:$B$1315, "&lt;=" &amp; $A169, DataRegularSeason20242025!$E$3:$E$1315, D$1)</f>
        <v>17</v>
      </c>
      <c r="E169" s="2">
        <f>SUMIFS(DataRegularSeason20242025!$AA$3:$AA$1315,DataRegularSeason20242025!$B$3:$B$1315, "&lt;=" &amp; $A169, DataRegularSeason20242025!$D$3:$D$1315, E$1)+SUMIFS(DataRegularSeason20242025!$AB$3:$AB$1315,DataRegularSeason20242025!$B$3:$B$1315, "&lt;=" &amp; $A169, DataRegularSeason20242025!$E$3:$E$1315, E$1)</f>
        <v>26</v>
      </c>
      <c r="F169" s="2">
        <f>SUMIFS(DataRegularSeason20242025!$AA$3:$AA$1315,DataRegularSeason20242025!$B$3:$B$1315, "&lt;=" &amp; $A169, DataRegularSeason20242025!$D$3:$D$1315, F$1)+SUMIFS(DataRegularSeason20242025!$AB$3:$AB$1315,DataRegularSeason20242025!$B$3:$B$1315, "&lt;=" &amp; $A169, DataRegularSeason20242025!$E$3:$E$1315, F$1)</f>
        <v>16</v>
      </c>
      <c r="G169" s="2">
        <f>SUMIFS(DataRegularSeason20242025!$AA$3:$AA$1315,DataRegularSeason20242025!$B$3:$B$1315, "&lt;=" &amp; $A169, DataRegularSeason20242025!$D$3:$D$1315, G$1)+SUMIFS(DataRegularSeason20242025!$AB$3:$AB$1315,DataRegularSeason20242025!$B$3:$B$1315, "&lt;=" &amp; $A169, DataRegularSeason20242025!$E$3:$E$1315, G$1)</f>
        <v>23</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20</v>
      </c>
      <c r="J169" s="2">
        <f>SUMIFS(DataRegularSeason20242025!$AA$3:$AA$1315,DataRegularSeason20242025!$B$3:$B$1315, "&lt;=" &amp; $A169, DataRegularSeason20242025!$D$3:$D$1315, J$1)+SUMIFS(DataRegularSeason20242025!$AB$3:$AB$1315,DataRegularSeason20242025!$B$3:$B$1315, "&lt;=" &amp; $A169, DataRegularSeason20242025!$E$3:$E$1315, J$1)</f>
        <v>22</v>
      </c>
      <c r="K169" s="2">
        <f>SUMIFS(DataRegularSeason20242025!$AA$3:$AA$1315,DataRegularSeason20242025!$B$3:$B$1315, "&lt;=" &amp; $A169, DataRegularSeason20242025!$D$3:$D$1315, K$1)+SUMIFS(DataRegularSeason20242025!$AB$3:$AB$1315,DataRegularSeason20242025!$B$3:$B$1315, "&lt;=" &amp; $A169, DataRegularSeason20242025!$E$3:$E$1315, K$1)</f>
        <v>16</v>
      </c>
      <c r="L169" s="2">
        <f>SUMIFS(DataRegularSeason20242025!$AA$3:$AA$1315,DataRegularSeason20242025!$B$3:$B$1315, "&lt;=" &amp; $A169, DataRegularSeason20242025!$D$3:$D$1315, L$1)+SUMIFS(DataRegularSeason20242025!$AB$3:$AB$1315,DataRegularSeason20242025!$B$3:$B$1315, "&lt;=" &amp; $A169, DataRegularSeason20242025!$E$3:$E$1315, L$1)</f>
        <v>22</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27</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19</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19</v>
      </c>
      <c r="Y169" s="2">
        <f>SUMIFS(DataRegularSeason20242025!$AA$3:$AA$1315,DataRegularSeason20242025!$B$3:$B$1315, "&lt;=" &amp; $A169, DataRegularSeason20242025!$D$3:$D$1315, Y$1)+SUMIFS(DataRegularSeason20242025!$AB$3:$AB$1315,DataRegularSeason20242025!$B$3:$B$1315, "&lt;=" &amp; $A169, DataRegularSeason20242025!$E$3:$E$1315, Y$1)</f>
        <v>16</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21</v>
      </c>
      <c r="AB169" s="2">
        <f>SUMIFS(DataRegularSeason20242025!$AA$3:$AA$1315,DataRegularSeason20242025!$B$3:$B$1315, "&lt;=" &amp; $A169, DataRegularSeason20242025!$D$3:$D$1315, AB$1)+SUMIFS(DataRegularSeason20242025!$AB$3:$AB$1315,DataRegularSeason20242025!$B$3:$B$1315, "&lt;=" &amp; $A169, DataRegularSeason20242025!$E$3:$E$1315, AB$1)</f>
        <v>24</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24</v>
      </c>
      <c r="AF169" s="2">
        <f>SUMIFS(DataRegularSeason20242025!$AA$3:$AA$1315,DataRegularSeason20242025!$B$3:$B$1315, "&lt;=" &amp; $A169, DataRegularSeason20242025!$D$3:$D$1315, AF$1)+SUMIFS(DataRegularSeason20242025!$AB$3:$AB$1315,DataRegularSeason20242025!$B$3:$B$1315, "&lt;=" &amp; $A169, DataRegularSeason20242025!$E$3:$E$1315, AF$1)</f>
        <v>32</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18</v>
      </c>
      <c r="C170" s="2">
        <f>SUMIFS(DataRegularSeason20242025!$AA$3:$AA$1315,DataRegularSeason20242025!$B$3:$B$1315, "&lt;=" &amp; $A170, DataRegularSeason20242025!$D$3:$D$1315, C$1)+SUMIFS(DataRegularSeason20242025!$AB$3:$AB$1315,DataRegularSeason20242025!$B$3:$B$1315, "&lt;=" &amp; $A170, DataRegularSeason20242025!$E$3:$E$1315, C$1)</f>
        <v>19</v>
      </c>
      <c r="D170" s="2">
        <f>SUMIFS(DataRegularSeason20242025!$AA$3:$AA$1315,DataRegularSeason20242025!$B$3:$B$1315, "&lt;=" &amp; $A170, DataRegularSeason20242025!$D$3:$D$1315, D$1)+SUMIFS(DataRegularSeason20242025!$AB$3:$AB$1315,DataRegularSeason20242025!$B$3:$B$1315, "&lt;=" &amp; $A170, DataRegularSeason20242025!$E$3:$E$1315, D$1)</f>
        <v>17</v>
      </c>
      <c r="E170" s="2">
        <f>SUMIFS(DataRegularSeason20242025!$AA$3:$AA$1315,DataRegularSeason20242025!$B$3:$B$1315, "&lt;=" &amp; $A170, DataRegularSeason20242025!$D$3:$D$1315, E$1)+SUMIFS(DataRegularSeason20242025!$AB$3:$AB$1315,DataRegularSeason20242025!$B$3:$B$1315, "&lt;=" &amp; $A170, DataRegularSeason20242025!$E$3:$E$1315, E$1)</f>
        <v>26</v>
      </c>
      <c r="F170" s="2">
        <f>SUMIFS(DataRegularSeason20242025!$AA$3:$AA$1315,DataRegularSeason20242025!$B$3:$B$1315, "&lt;=" &amp; $A170, DataRegularSeason20242025!$D$3:$D$1315, F$1)+SUMIFS(DataRegularSeason20242025!$AB$3:$AB$1315,DataRegularSeason20242025!$B$3:$B$1315, "&lt;=" &amp; $A170, DataRegularSeason20242025!$E$3:$E$1315, F$1)</f>
        <v>16</v>
      </c>
      <c r="G170" s="2">
        <f>SUMIFS(DataRegularSeason20242025!$AA$3:$AA$1315,DataRegularSeason20242025!$B$3:$B$1315, "&lt;=" &amp; $A170, DataRegularSeason20242025!$D$3:$D$1315, G$1)+SUMIFS(DataRegularSeason20242025!$AB$3:$AB$1315,DataRegularSeason20242025!$B$3:$B$1315, "&lt;=" &amp; $A170, DataRegularSeason20242025!$E$3:$E$1315, G$1)</f>
        <v>23</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20</v>
      </c>
      <c r="J170" s="2">
        <f>SUMIFS(DataRegularSeason20242025!$AA$3:$AA$1315,DataRegularSeason20242025!$B$3:$B$1315, "&lt;=" &amp; $A170, DataRegularSeason20242025!$D$3:$D$1315, J$1)+SUMIFS(DataRegularSeason20242025!$AB$3:$AB$1315,DataRegularSeason20242025!$B$3:$B$1315, "&lt;=" &amp; $A170, DataRegularSeason20242025!$E$3:$E$1315, J$1)</f>
        <v>22</v>
      </c>
      <c r="K170" s="2">
        <f>SUMIFS(DataRegularSeason20242025!$AA$3:$AA$1315,DataRegularSeason20242025!$B$3:$B$1315, "&lt;=" &amp; $A170, DataRegularSeason20242025!$D$3:$D$1315, K$1)+SUMIFS(DataRegularSeason20242025!$AB$3:$AB$1315,DataRegularSeason20242025!$B$3:$B$1315, "&lt;=" &amp; $A170, DataRegularSeason20242025!$E$3:$E$1315, K$1)</f>
        <v>16</v>
      </c>
      <c r="L170" s="2">
        <f>SUMIFS(DataRegularSeason20242025!$AA$3:$AA$1315,DataRegularSeason20242025!$B$3:$B$1315, "&lt;=" &amp; $A170, DataRegularSeason20242025!$D$3:$D$1315, L$1)+SUMIFS(DataRegularSeason20242025!$AB$3:$AB$1315,DataRegularSeason20242025!$B$3:$B$1315, "&lt;=" &amp; $A170, DataRegularSeason20242025!$E$3:$E$1315, L$1)</f>
        <v>22</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27</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19</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19</v>
      </c>
      <c r="Y170" s="2">
        <f>SUMIFS(DataRegularSeason20242025!$AA$3:$AA$1315,DataRegularSeason20242025!$B$3:$B$1315, "&lt;=" &amp; $A170, DataRegularSeason20242025!$D$3:$D$1315, Y$1)+SUMIFS(DataRegularSeason20242025!$AB$3:$AB$1315,DataRegularSeason20242025!$B$3:$B$1315, "&lt;=" &amp; $A170, DataRegularSeason20242025!$E$3:$E$1315, Y$1)</f>
        <v>16</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21</v>
      </c>
      <c r="AB170" s="2">
        <f>SUMIFS(DataRegularSeason20242025!$AA$3:$AA$1315,DataRegularSeason20242025!$B$3:$B$1315, "&lt;=" &amp; $A170, DataRegularSeason20242025!$D$3:$D$1315, AB$1)+SUMIFS(DataRegularSeason20242025!$AB$3:$AB$1315,DataRegularSeason20242025!$B$3:$B$1315, "&lt;=" &amp; $A170, DataRegularSeason20242025!$E$3:$E$1315, AB$1)</f>
        <v>24</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24</v>
      </c>
      <c r="AF170" s="2">
        <f>SUMIFS(DataRegularSeason20242025!$AA$3:$AA$1315,DataRegularSeason20242025!$B$3:$B$1315, "&lt;=" &amp; $A170, DataRegularSeason20242025!$D$3:$D$1315, AF$1)+SUMIFS(DataRegularSeason20242025!$AB$3:$AB$1315,DataRegularSeason20242025!$B$3:$B$1315, "&lt;=" &amp; $A170, DataRegularSeason20242025!$E$3:$E$1315, AF$1)</f>
        <v>32</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18</v>
      </c>
      <c r="C171" s="2">
        <f>SUMIFS(DataRegularSeason20242025!$AA$3:$AA$1315,DataRegularSeason20242025!$B$3:$B$1315, "&lt;=" &amp; $A171, DataRegularSeason20242025!$D$3:$D$1315, C$1)+SUMIFS(DataRegularSeason20242025!$AB$3:$AB$1315,DataRegularSeason20242025!$B$3:$B$1315, "&lt;=" &amp; $A171, DataRegularSeason20242025!$E$3:$E$1315, C$1)</f>
        <v>19</v>
      </c>
      <c r="D171" s="2">
        <f>SUMIFS(DataRegularSeason20242025!$AA$3:$AA$1315,DataRegularSeason20242025!$B$3:$B$1315, "&lt;=" &amp; $A171, DataRegularSeason20242025!$D$3:$D$1315, D$1)+SUMIFS(DataRegularSeason20242025!$AB$3:$AB$1315,DataRegularSeason20242025!$B$3:$B$1315, "&lt;=" &amp; $A171, DataRegularSeason20242025!$E$3:$E$1315, D$1)</f>
        <v>17</v>
      </c>
      <c r="E171" s="2">
        <f>SUMIFS(DataRegularSeason20242025!$AA$3:$AA$1315,DataRegularSeason20242025!$B$3:$B$1315, "&lt;=" &amp; $A171, DataRegularSeason20242025!$D$3:$D$1315, E$1)+SUMIFS(DataRegularSeason20242025!$AB$3:$AB$1315,DataRegularSeason20242025!$B$3:$B$1315, "&lt;=" &amp; $A171, DataRegularSeason20242025!$E$3:$E$1315, E$1)</f>
        <v>26</v>
      </c>
      <c r="F171" s="2">
        <f>SUMIFS(DataRegularSeason20242025!$AA$3:$AA$1315,DataRegularSeason20242025!$B$3:$B$1315, "&lt;=" &amp; $A171, DataRegularSeason20242025!$D$3:$D$1315, F$1)+SUMIFS(DataRegularSeason20242025!$AB$3:$AB$1315,DataRegularSeason20242025!$B$3:$B$1315, "&lt;=" &amp; $A171, DataRegularSeason20242025!$E$3:$E$1315, F$1)</f>
        <v>16</v>
      </c>
      <c r="G171" s="2">
        <f>SUMIFS(DataRegularSeason20242025!$AA$3:$AA$1315,DataRegularSeason20242025!$B$3:$B$1315, "&lt;=" &amp; $A171, DataRegularSeason20242025!$D$3:$D$1315, G$1)+SUMIFS(DataRegularSeason20242025!$AB$3:$AB$1315,DataRegularSeason20242025!$B$3:$B$1315, "&lt;=" &amp; $A171, DataRegularSeason20242025!$E$3:$E$1315, G$1)</f>
        <v>23</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20</v>
      </c>
      <c r="J171" s="2">
        <f>SUMIFS(DataRegularSeason20242025!$AA$3:$AA$1315,DataRegularSeason20242025!$B$3:$B$1315, "&lt;=" &amp; $A171, DataRegularSeason20242025!$D$3:$D$1315, J$1)+SUMIFS(DataRegularSeason20242025!$AB$3:$AB$1315,DataRegularSeason20242025!$B$3:$B$1315, "&lt;=" &amp; $A171, DataRegularSeason20242025!$E$3:$E$1315, J$1)</f>
        <v>22</v>
      </c>
      <c r="K171" s="2">
        <f>SUMIFS(DataRegularSeason20242025!$AA$3:$AA$1315,DataRegularSeason20242025!$B$3:$B$1315, "&lt;=" &amp; $A171, DataRegularSeason20242025!$D$3:$D$1315, K$1)+SUMIFS(DataRegularSeason20242025!$AB$3:$AB$1315,DataRegularSeason20242025!$B$3:$B$1315, "&lt;=" &amp; $A171, DataRegularSeason20242025!$E$3:$E$1315, K$1)</f>
        <v>16</v>
      </c>
      <c r="L171" s="2">
        <f>SUMIFS(DataRegularSeason20242025!$AA$3:$AA$1315,DataRegularSeason20242025!$B$3:$B$1315, "&lt;=" &amp; $A171, DataRegularSeason20242025!$D$3:$D$1315, L$1)+SUMIFS(DataRegularSeason20242025!$AB$3:$AB$1315,DataRegularSeason20242025!$B$3:$B$1315, "&lt;=" &amp; $A171, DataRegularSeason20242025!$E$3:$E$1315, L$1)</f>
        <v>22</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27</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19</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19</v>
      </c>
      <c r="Y171" s="2">
        <f>SUMIFS(DataRegularSeason20242025!$AA$3:$AA$1315,DataRegularSeason20242025!$B$3:$B$1315, "&lt;=" &amp; $A171, DataRegularSeason20242025!$D$3:$D$1315, Y$1)+SUMIFS(DataRegularSeason20242025!$AB$3:$AB$1315,DataRegularSeason20242025!$B$3:$B$1315, "&lt;=" &amp; $A171, DataRegularSeason20242025!$E$3:$E$1315, Y$1)</f>
        <v>16</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21</v>
      </c>
      <c r="AB171" s="2">
        <f>SUMIFS(DataRegularSeason20242025!$AA$3:$AA$1315,DataRegularSeason20242025!$B$3:$B$1315, "&lt;=" &amp; $A171, DataRegularSeason20242025!$D$3:$D$1315, AB$1)+SUMIFS(DataRegularSeason20242025!$AB$3:$AB$1315,DataRegularSeason20242025!$B$3:$B$1315, "&lt;=" &amp; $A171, DataRegularSeason20242025!$E$3:$E$1315, AB$1)</f>
        <v>24</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24</v>
      </c>
      <c r="AF171" s="2">
        <f>SUMIFS(DataRegularSeason20242025!$AA$3:$AA$1315,DataRegularSeason20242025!$B$3:$B$1315, "&lt;=" &amp; $A171, DataRegularSeason20242025!$D$3:$D$1315, AF$1)+SUMIFS(DataRegularSeason20242025!$AB$3:$AB$1315,DataRegularSeason20242025!$B$3:$B$1315, "&lt;=" &amp; $A171, DataRegularSeason20242025!$E$3:$E$1315, AF$1)</f>
        <v>32</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18</v>
      </c>
      <c r="C172" s="2">
        <f>SUMIFS(DataRegularSeason20242025!$AA$3:$AA$1315,DataRegularSeason20242025!$B$3:$B$1315, "&lt;=" &amp; $A172, DataRegularSeason20242025!$D$3:$D$1315, C$1)+SUMIFS(DataRegularSeason20242025!$AB$3:$AB$1315,DataRegularSeason20242025!$B$3:$B$1315, "&lt;=" &amp; $A172, DataRegularSeason20242025!$E$3:$E$1315, C$1)</f>
        <v>19</v>
      </c>
      <c r="D172" s="2">
        <f>SUMIFS(DataRegularSeason20242025!$AA$3:$AA$1315,DataRegularSeason20242025!$B$3:$B$1315, "&lt;=" &amp; $A172, DataRegularSeason20242025!$D$3:$D$1315, D$1)+SUMIFS(DataRegularSeason20242025!$AB$3:$AB$1315,DataRegularSeason20242025!$B$3:$B$1315, "&lt;=" &amp; $A172, DataRegularSeason20242025!$E$3:$E$1315, D$1)</f>
        <v>17</v>
      </c>
      <c r="E172" s="2">
        <f>SUMIFS(DataRegularSeason20242025!$AA$3:$AA$1315,DataRegularSeason20242025!$B$3:$B$1315, "&lt;=" &amp; $A172, DataRegularSeason20242025!$D$3:$D$1315, E$1)+SUMIFS(DataRegularSeason20242025!$AB$3:$AB$1315,DataRegularSeason20242025!$B$3:$B$1315, "&lt;=" &amp; $A172, DataRegularSeason20242025!$E$3:$E$1315, E$1)</f>
        <v>26</v>
      </c>
      <c r="F172" s="2">
        <f>SUMIFS(DataRegularSeason20242025!$AA$3:$AA$1315,DataRegularSeason20242025!$B$3:$B$1315, "&lt;=" &amp; $A172, DataRegularSeason20242025!$D$3:$D$1315, F$1)+SUMIFS(DataRegularSeason20242025!$AB$3:$AB$1315,DataRegularSeason20242025!$B$3:$B$1315, "&lt;=" &amp; $A172, DataRegularSeason20242025!$E$3:$E$1315, F$1)</f>
        <v>16</v>
      </c>
      <c r="G172" s="2">
        <f>SUMIFS(DataRegularSeason20242025!$AA$3:$AA$1315,DataRegularSeason20242025!$B$3:$B$1315, "&lt;=" &amp; $A172, DataRegularSeason20242025!$D$3:$D$1315, G$1)+SUMIFS(DataRegularSeason20242025!$AB$3:$AB$1315,DataRegularSeason20242025!$B$3:$B$1315, "&lt;=" &amp; $A172, DataRegularSeason20242025!$E$3:$E$1315, G$1)</f>
        <v>23</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20</v>
      </c>
      <c r="J172" s="2">
        <f>SUMIFS(DataRegularSeason20242025!$AA$3:$AA$1315,DataRegularSeason20242025!$B$3:$B$1315, "&lt;=" &amp; $A172, DataRegularSeason20242025!$D$3:$D$1315, J$1)+SUMIFS(DataRegularSeason20242025!$AB$3:$AB$1315,DataRegularSeason20242025!$B$3:$B$1315, "&lt;=" &amp; $A172, DataRegularSeason20242025!$E$3:$E$1315, J$1)</f>
        <v>22</v>
      </c>
      <c r="K172" s="2">
        <f>SUMIFS(DataRegularSeason20242025!$AA$3:$AA$1315,DataRegularSeason20242025!$B$3:$B$1315, "&lt;=" &amp; $A172, DataRegularSeason20242025!$D$3:$D$1315, K$1)+SUMIFS(DataRegularSeason20242025!$AB$3:$AB$1315,DataRegularSeason20242025!$B$3:$B$1315, "&lt;=" &amp; $A172, DataRegularSeason20242025!$E$3:$E$1315, K$1)</f>
        <v>16</v>
      </c>
      <c r="L172" s="2">
        <f>SUMIFS(DataRegularSeason20242025!$AA$3:$AA$1315,DataRegularSeason20242025!$B$3:$B$1315, "&lt;=" &amp; $A172, DataRegularSeason20242025!$D$3:$D$1315, L$1)+SUMIFS(DataRegularSeason20242025!$AB$3:$AB$1315,DataRegularSeason20242025!$B$3:$B$1315, "&lt;=" &amp; $A172, DataRegularSeason20242025!$E$3:$E$1315, L$1)</f>
        <v>22</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27</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19</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19</v>
      </c>
      <c r="Y172" s="2">
        <f>SUMIFS(DataRegularSeason20242025!$AA$3:$AA$1315,DataRegularSeason20242025!$B$3:$B$1315, "&lt;=" &amp; $A172, DataRegularSeason20242025!$D$3:$D$1315, Y$1)+SUMIFS(DataRegularSeason20242025!$AB$3:$AB$1315,DataRegularSeason20242025!$B$3:$B$1315, "&lt;=" &amp; $A172, DataRegularSeason20242025!$E$3:$E$1315, Y$1)</f>
        <v>16</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21</v>
      </c>
      <c r="AB172" s="2">
        <f>SUMIFS(DataRegularSeason20242025!$AA$3:$AA$1315,DataRegularSeason20242025!$B$3:$B$1315, "&lt;=" &amp; $A172, DataRegularSeason20242025!$D$3:$D$1315, AB$1)+SUMIFS(DataRegularSeason20242025!$AB$3:$AB$1315,DataRegularSeason20242025!$B$3:$B$1315, "&lt;=" &amp; $A172, DataRegularSeason20242025!$E$3:$E$1315, AB$1)</f>
        <v>24</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24</v>
      </c>
      <c r="AF172" s="2">
        <f>SUMIFS(DataRegularSeason20242025!$AA$3:$AA$1315,DataRegularSeason20242025!$B$3:$B$1315, "&lt;=" &amp; $A172, DataRegularSeason20242025!$D$3:$D$1315, AF$1)+SUMIFS(DataRegularSeason20242025!$AB$3:$AB$1315,DataRegularSeason20242025!$B$3:$B$1315, "&lt;=" &amp; $A172, DataRegularSeason20242025!$E$3:$E$1315, AF$1)</f>
        <v>32</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18</v>
      </c>
      <c r="C173" s="2">
        <f>SUMIFS(DataRegularSeason20242025!$AA$3:$AA$1315,DataRegularSeason20242025!$B$3:$B$1315, "&lt;=" &amp; $A173, DataRegularSeason20242025!$D$3:$D$1315, C$1)+SUMIFS(DataRegularSeason20242025!$AB$3:$AB$1315,DataRegularSeason20242025!$B$3:$B$1315, "&lt;=" &amp; $A173, DataRegularSeason20242025!$E$3:$E$1315, C$1)</f>
        <v>19</v>
      </c>
      <c r="D173" s="2">
        <f>SUMIFS(DataRegularSeason20242025!$AA$3:$AA$1315,DataRegularSeason20242025!$B$3:$B$1315, "&lt;=" &amp; $A173, DataRegularSeason20242025!$D$3:$D$1315, D$1)+SUMIFS(DataRegularSeason20242025!$AB$3:$AB$1315,DataRegularSeason20242025!$B$3:$B$1315, "&lt;=" &amp; $A173, DataRegularSeason20242025!$E$3:$E$1315, D$1)</f>
        <v>17</v>
      </c>
      <c r="E173" s="2">
        <f>SUMIFS(DataRegularSeason20242025!$AA$3:$AA$1315,DataRegularSeason20242025!$B$3:$B$1315, "&lt;=" &amp; $A173, DataRegularSeason20242025!$D$3:$D$1315, E$1)+SUMIFS(DataRegularSeason20242025!$AB$3:$AB$1315,DataRegularSeason20242025!$B$3:$B$1315, "&lt;=" &amp; $A173, DataRegularSeason20242025!$E$3:$E$1315, E$1)</f>
        <v>26</v>
      </c>
      <c r="F173" s="2">
        <f>SUMIFS(DataRegularSeason20242025!$AA$3:$AA$1315,DataRegularSeason20242025!$B$3:$B$1315, "&lt;=" &amp; $A173, DataRegularSeason20242025!$D$3:$D$1315, F$1)+SUMIFS(DataRegularSeason20242025!$AB$3:$AB$1315,DataRegularSeason20242025!$B$3:$B$1315, "&lt;=" &amp; $A173, DataRegularSeason20242025!$E$3:$E$1315, F$1)</f>
        <v>16</v>
      </c>
      <c r="G173" s="2">
        <f>SUMIFS(DataRegularSeason20242025!$AA$3:$AA$1315,DataRegularSeason20242025!$B$3:$B$1315, "&lt;=" &amp; $A173, DataRegularSeason20242025!$D$3:$D$1315, G$1)+SUMIFS(DataRegularSeason20242025!$AB$3:$AB$1315,DataRegularSeason20242025!$B$3:$B$1315, "&lt;=" &amp; $A173, DataRegularSeason20242025!$E$3:$E$1315, G$1)</f>
        <v>23</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20</v>
      </c>
      <c r="J173" s="2">
        <f>SUMIFS(DataRegularSeason20242025!$AA$3:$AA$1315,DataRegularSeason20242025!$B$3:$B$1315, "&lt;=" &amp; $A173, DataRegularSeason20242025!$D$3:$D$1315, J$1)+SUMIFS(DataRegularSeason20242025!$AB$3:$AB$1315,DataRegularSeason20242025!$B$3:$B$1315, "&lt;=" &amp; $A173, DataRegularSeason20242025!$E$3:$E$1315, J$1)</f>
        <v>22</v>
      </c>
      <c r="K173" s="2">
        <f>SUMIFS(DataRegularSeason20242025!$AA$3:$AA$1315,DataRegularSeason20242025!$B$3:$B$1315, "&lt;=" &amp; $A173, DataRegularSeason20242025!$D$3:$D$1315, K$1)+SUMIFS(DataRegularSeason20242025!$AB$3:$AB$1315,DataRegularSeason20242025!$B$3:$B$1315, "&lt;=" &amp; $A173, DataRegularSeason20242025!$E$3:$E$1315, K$1)</f>
        <v>16</v>
      </c>
      <c r="L173" s="2">
        <f>SUMIFS(DataRegularSeason20242025!$AA$3:$AA$1315,DataRegularSeason20242025!$B$3:$B$1315, "&lt;=" &amp; $A173, DataRegularSeason20242025!$D$3:$D$1315, L$1)+SUMIFS(DataRegularSeason20242025!$AB$3:$AB$1315,DataRegularSeason20242025!$B$3:$B$1315, "&lt;=" &amp; $A173, DataRegularSeason20242025!$E$3:$E$1315, L$1)</f>
        <v>22</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27</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19</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19</v>
      </c>
      <c r="Y173" s="2">
        <f>SUMIFS(DataRegularSeason20242025!$AA$3:$AA$1315,DataRegularSeason20242025!$B$3:$B$1315, "&lt;=" &amp; $A173, DataRegularSeason20242025!$D$3:$D$1315, Y$1)+SUMIFS(DataRegularSeason20242025!$AB$3:$AB$1315,DataRegularSeason20242025!$B$3:$B$1315, "&lt;=" &amp; $A173, DataRegularSeason20242025!$E$3:$E$1315, Y$1)</f>
        <v>16</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21</v>
      </c>
      <c r="AB173" s="2">
        <f>SUMIFS(DataRegularSeason20242025!$AA$3:$AA$1315,DataRegularSeason20242025!$B$3:$B$1315, "&lt;=" &amp; $A173, DataRegularSeason20242025!$D$3:$D$1315, AB$1)+SUMIFS(DataRegularSeason20242025!$AB$3:$AB$1315,DataRegularSeason20242025!$B$3:$B$1315, "&lt;=" &amp; $A173, DataRegularSeason20242025!$E$3:$E$1315, AB$1)</f>
        <v>24</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24</v>
      </c>
      <c r="AF173" s="2">
        <f>SUMIFS(DataRegularSeason20242025!$AA$3:$AA$1315,DataRegularSeason20242025!$B$3:$B$1315, "&lt;=" &amp; $A173, DataRegularSeason20242025!$D$3:$D$1315, AF$1)+SUMIFS(DataRegularSeason20242025!$AB$3:$AB$1315,DataRegularSeason20242025!$B$3:$B$1315, "&lt;=" &amp; $A173, DataRegularSeason20242025!$E$3:$E$1315, AF$1)</f>
        <v>32</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18</v>
      </c>
      <c r="C174" s="2">
        <f>SUMIFS(DataRegularSeason20242025!$AA$3:$AA$1315,DataRegularSeason20242025!$B$3:$B$1315, "&lt;=" &amp; $A174, DataRegularSeason20242025!$D$3:$D$1315, C$1)+SUMIFS(DataRegularSeason20242025!$AB$3:$AB$1315,DataRegularSeason20242025!$B$3:$B$1315, "&lt;=" &amp; $A174, DataRegularSeason20242025!$E$3:$E$1315, C$1)</f>
        <v>19</v>
      </c>
      <c r="D174" s="2">
        <f>SUMIFS(DataRegularSeason20242025!$AA$3:$AA$1315,DataRegularSeason20242025!$B$3:$B$1315, "&lt;=" &amp; $A174, DataRegularSeason20242025!$D$3:$D$1315, D$1)+SUMIFS(DataRegularSeason20242025!$AB$3:$AB$1315,DataRegularSeason20242025!$B$3:$B$1315, "&lt;=" &amp; $A174, DataRegularSeason20242025!$E$3:$E$1315, D$1)</f>
        <v>17</v>
      </c>
      <c r="E174" s="2">
        <f>SUMIFS(DataRegularSeason20242025!$AA$3:$AA$1315,DataRegularSeason20242025!$B$3:$B$1315, "&lt;=" &amp; $A174, DataRegularSeason20242025!$D$3:$D$1315, E$1)+SUMIFS(DataRegularSeason20242025!$AB$3:$AB$1315,DataRegularSeason20242025!$B$3:$B$1315, "&lt;=" &amp; $A174, DataRegularSeason20242025!$E$3:$E$1315, E$1)</f>
        <v>26</v>
      </c>
      <c r="F174" s="2">
        <f>SUMIFS(DataRegularSeason20242025!$AA$3:$AA$1315,DataRegularSeason20242025!$B$3:$B$1315, "&lt;=" &amp; $A174, DataRegularSeason20242025!$D$3:$D$1315, F$1)+SUMIFS(DataRegularSeason20242025!$AB$3:$AB$1315,DataRegularSeason20242025!$B$3:$B$1315, "&lt;=" &amp; $A174, DataRegularSeason20242025!$E$3:$E$1315, F$1)</f>
        <v>16</v>
      </c>
      <c r="G174" s="2">
        <f>SUMIFS(DataRegularSeason20242025!$AA$3:$AA$1315,DataRegularSeason20242025!$B$3:$B$1315, "&lt;=" &amp; $A174, DataRegularSeason20242025!$D$3:$D$1315, G$1)+SUMIFS(DataRegularSeason20242025!$AB$3:$AB$1315,DataRegularSeason20242025!$B$3:$B$1315, "&lt;=" &amp; $A174, DataRegularSeason20242025!$E$3:$E$1315, G$1)</f>
        <v>23</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20</v>
      </c>
      <c r="J174" s="2">
        <f>SUMIFS(DataRegularSeason20242025!$AA$3:$AA$1315,DataRegularSeason20242025!$B$3:$B$1315, "&lt;=" &amp; $A174, DataRegularSeason20242025!$D$3:$D$1315, J$1)+SUMIFS(DataRegularSeason20242025!$AB$3:$AB$1315,DataRegularSeason20242025!$B$3:$B$1315, "&lt;=" &amp; $A174, DataRegularSeason20242025!$E$3:$E$1315, J$1)</f>
        <v>22</v>
      </c>
      <c r="K174" s="2">
        <f>SUMIFS(DataRegularSeason20242025!$AA$3:$AA$1315,DataRegularSeason20242025!$B$3:$B$1315, "&lt;=" &amp; $A174, DataRegularSeason20242025!$D$3:$D$1315, K$1)+SUMIFS(DataRegularSeason20242025!$AB$3:$AB$1315,DataRegularSeason20242025!$B$3:$B$1315, "&lt;=" &amp; $A174, DataRegularSeason20242025!$E$3:$E$1315, K$1)</f>
        <v>16</v>
      </c>
      <c r="L174" s="2">
        <f>SUMIFS(DataRegularSeason20242025!$AA$3:$AA$1315,DataRegularSeason20242025!$B$3:$B$1315, "&lt;=" &amp; $A174, DataRegularSeason20242025!$D$3:$D$1315, L$1)+SUMIFS(DataRegularSeason20242025!$AB$3:$AB$1315,DataRegularSeason20242025!$B$3:$B$1315, "&lt;=" &amp; $A174, DataRegularSeason20242025!$E$3:$E$1315, L$1)</f>
        <v>22</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27</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19</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19</v>
      </c>
      <c r="Y174" s="2">
        <f>SUMIFS(DataRegularSeason20242025!$AA$3:$AA$1315,DataRegularSeason20242025!$B$3:$B$1315, "&lt;=" &amp; $A174, DataRegularSeason20242025!$D$3:$D$1315, Y$1)+SUMIFS(DataRegularSeason20242025!$AB$3:$AB$1315,DataRegularSeason20242025!$B$3:$B$1315, "&lt;=" &amp; $A174, DataRegularSeason20242025!$E$3:$E$1315, Y$1)</f>
        <v>16</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21</v>
      </c>
      <c r="AB174" s="2">
        <f>SUMIFS(DataRegularSeason20242025!$AA$3:$AA$1315,DataRegularSeason20242025!$B$3:$B$1315, "&lt;=" &amp; $A174, DataRegularSeason20242025!$D$3:$D$1315, AB$1)+SUMIFS(DataRegularSeason20242025!$AB$3:$AB$1315,DataRegularSeason20242025!$B$3:$B$1315, "&lt;=" &amp; $A174, DataRegularSeason20242025!$E$3:$E$1315, AB$1)</f>
        <v>24</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24</v>
      </c>
      <c r="AF174" s="2">
        <f>SUMIFS(DataRegularSeason20242025!$AA$3:$AA$1315,DataRegularSeason20242025!$B$3:$B$1315, "&lt;=" &amp; $A174, DataRegularSeason20242025!$D$3:$D$1315, AF$1)+SUMIFS(DataRegularSeason20242025!$AB$3:$AB$1315,DataRegularSeason20242025!$B$3:$B$1315, "&lt;=" &amp; $A174, DataRegularSeason20242025!$E$3:$E$1315, AF$1)</f>
        <v>32</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18</v>
      </c>
      <c r="C175" s="2">
        <f>SUMIFS(DataRegularSeason20242025!$AA$3:$AA$1315,DataRegularSeason20242025!$B$3:$B$1315, "&lt;=" &amp; $A175, DataRegularSeason20242025!$D$3:$D$1315, C$1)+SUMIFS(DataRegularSeason20242025!$AB$3:$AB$1315,DataRegularSeason20242025!$B$3:$B$1315, "&lt;=" &amp; $A175, DataRegularSeason20242025!$E$3:$E$1315, C$1)</f>
        <v>19</v>
      </c>
      <c r="D175" s="2">
        <f>SUMIFS(DataRegularSeason20242025!$AA$3:$AA$1315,DataRegularSeason20242025!$B$3:$B$1315, "&lt;=" &amp; $A175, DataRegularSeason20242025!$D$3:$D$1315, D$1)+SUMIFS(DataRegularSeason20242025!$AB$3:$AB$1315,DataRegularSeason20242025!$B$3:$B$1315, "&lt;=" &amp; $A175, DataRegularSeason20242025!$E$3:$E$1315, D$1)</f>
        <v>17</v>
      </c>
      <c r="E175" s="2">
        <f>SUMIFS(DataRegularSeason20242025!$AA$3:$AA$1315,DataRegularSeason20242025!$B$3:$B$1315, "&lt;=" &amp; $A175, DataRegularSeason20242025!$D$3:$D$1315, E$1)+SUMIFS(DataRegularSeason20242025!$AB$3:$AB$1315,DataRegularSeason20242025!$B$3:$B$1315, "&lt;=" &amp; $A175, DataRegularSeason20242025!$E$3:$E$1315, E$1)</f>
        <v>26</v>
      </c>
      <c r="F175" s="2">
        <f>SUMIFS(DataRegularSeason20242025!$AA$3:$AA$1315,DataRegularSeason20242025!$B$3:$B$1315, "&lt;=" &amp; $A175, DataRegularSeason20242025!$D$3:$D$1315, F$1)+SUMIFS(DataRegularSeason20242025!$AB$3:$AB$1315,DataRegularSeason20242025!$B$3:$B$1315, "&lt;=" &amp; $A175, DataRegularSeason20242025!$E$3:$E$1315, F$1)</f>
        <v>16</v>
      </c>
      <c r="G175" s="2">
        <f>SUMIFS(DataRegularSeason20242025!$AA$3:$AA$1315,DataRegularSeason20242025!$B$3:$B$1315, "&lt;=" &amp; $A175, DataRegularSeason20242025!$D$3:$D$1315, G$1)+SUMIFS(DataRegularSeason20242025!$AB$3:$AB$1315,DataRegularSeason20242025!$B$3:$B$1315, "&lt;=" &amp; $A175, DataRegularSeason20242025!$E$3:$E$1315, G$1)</f>
        <v>23</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20</v>
      </c>
      <c r="J175" s="2">
        <f>SUMIFS(DataRegularSeason20242025!$AA$3:$AA$1315,DataRegularSeason20242025!$B$3:$B$1315, "&lt;=" &amp; $A175, DataRegularSeason20242025!$D$3:$D$1315, J$1)+SUMIFS(DataRegularSeason20242025!$AB$3:$AB$1315,DataRegularSeason20242025!$B$3:$B$1315, "&lt;=" &amp; $A175, DataRegularSeason20242025!$E$3:$E$1315, J$1)</f>
        <v>22</v>
      </c>
      <c r="K175" s="2">
        <f>SUMIFS(DataRegularSeason20242025!$AA$3:$AA$1315,DataRegularSeason20242025!$B$3:$B$1315, "&lt;=" &amp; $A175, DataRegularSeason20242025!$D$3:$D$1315, K$1)+SUMIFS(DataRegularSeason20242025!$AB$3:$AB$1315,DataRegularSeason20242025!$B$3:$B$1315, "&lt;=" &amp; $A175, DataRegularSeason20242025!$E$3:$E$1315, K$1)</f>
        <v>16</v>
      </c>
      <c r="L175" s="2">
        <f>SUMIFS(DataRegularSeason20242025!$AA$3:$AA$1315,DataRegularSeason20242025!$B$3:$B$1315, "&lt;=" &amp; $A175, DataRegularSeason20242025!$D$3:$D$1315, L$1)+SUMIFS(DataRegularSeason20242025!$AB$3:$AB$1315,DataRegularSeason20242025!$B$3:$B$1315, "&lt;=" &amp; $A175, DataRegularSeason20242025!$E$3:$E$1315, L$1)</f>
        <v>22</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27</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19</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19</v>
      </c>
      <c r="Y175" s="2">
        <f>SUMIFS(DataRegularSeason20242025!$AA$3:$AA$1315,DataRegularSeason20242025!$B$3:$B$1315, "&lt;=" &amp; $A175, DataRegularSeason20242025!$D$3:$D$1315, Y$1)+SUMIFS(DataRegularSeason20242025!$AB$3:$AB$1315,DataRegularSeason20242025!$B$3:$B$1315, "&lt;=" &amp; $A175, DataRegularSeason20242025!$E$3:$E$1315, Y$1)</f>
        <v>16</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21</v>
      </c>
      <c r="AB175" s="2">
        <f>SUMIFS(DataRegularSeason20242025!$AA$3:$AA$1315,DataRegularSeason20242025!$B$3:$B$1315, "&lt;=" &amp; $A175, DataRegularSeason20242025!$D$3:$D$1315, AB$1)+SUMIFS(DataRegularSeason20242025!$AB$3:$AB$1315,DataRegularSeason20242025!$B$3:$B$1315, "&lt;=" &amp; $A175, DataRegularSeason20242025!$E$3:$E$1315, AB$1)</f>
        <v>24</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24</v>
      </c>
      <c r="AF175" s="2">
        <f>SUMIFS(DataRegularSeason20242025!$AA$3:$AA$1315,DataRegularSeason20242025!$B$3:$B$1315, "&lt;=" &amp; $A175, DataRegularSeason20242025!$D$3:$D$1315, AF$1)+SUMIFS(DataRegularSeason20242025!$AB$3:$AB$1315,DataRegularSeason20242025!$B$3:$B$1315, "&lt;=" &amp; $A175, DataRegularSeason20242025!$E$3:$E$1315, AF$1)</f>
        <v>32</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18</v>
      </c>
      <c r="C176" s="2">
        <f>SUMIFS(DataRegularSeason20242025!$AA$3:$AA$1315,DataRegularSeason20242025!$B$3:$B$1315, "&lt;=" &amp; $A176, DataRegularSeason20242025!$D$3:$D$1315, C$1)+SUMIFS(DataRegularSeason20242025!$AB$3:$AB$1315,DataRegularSeason20242025!$B$3:$B$1315, "&lt;=" &amp; $A176, DataRegularSeason20242025!$E$3:$E$1315, C$1)</f>
        <v>19</v>
      </c>
      <c r="D176" s="2">
        <f>SUMIFS(DataRegularSeason20242025!$AA$3:$AA$1315,DataRegularSeason20242025!$B$3:$B$1315, "&lt;=" &amp; $A176, DataRegularSeason20242025!$D$3:$D$1315, D$1)+SUMIFS(DataRegularSeason20242025!$AB$3:$AB$1315,DataRegularSeason20242025!$B$3:$B$1315, "&lt;=" &amp; $A176, DataRegularSeason20242025!$E$3:$E$1315, D$1)</f>
        <v>17</v>
      </c>
      <c r="E176" s="2">
        <f>SUMIFS(DataRegularSeason20242025!$AA$3:$AA$1315,DataRegularSeason20242025!$B$3:$B$1315, "&lt;=" &amp; $A176, DataRegularSeason20242025!$D$3:$D$1315, E$1)+SUMIFS(DataRegularSeason20242025!$AB$3:$AB$1315,DataRegularSeason20242025!$B$3:$B$1315, "&lt;=" &amp; $A176, DataRegularSeason20242025!$E$3:$E$1315, E$1)</f>
        <v>26</v>
      </c>
      <c r="F176" s="2">
        <f>SUMIFS(DataRegularSeason20242025!$AA$3:$AA$1315,DataRegularSeason20242025!$B$3:$B$1315, "&lt;=" &amp; $A176, DataRegularSeason20242025!$D$3:$D$1315, F$1)+SUMIFS(DataRegularSeason20242025!$AB$3:$AB$1315,DataRegularSeason20242025!$B$3:$B$1315, "&lt;=" &amp; $A176, DataRegularSeason20242025!$E$3:$E$1315, F$1)</f>
        <v>16</v>
      </c>
      <c r="G176" s="2">
        <f>SUMIFS(DataRegularSeason20242025!$AA$3:$AA$1315,DataRegularSeason20242025!$B$3:$B$1315, "&lt;=" &amp; $A176, DataRegularSeason20242025!$D$3:$D$1315, G$1)+SUMIFS(DataRegularSeason20242025!$AB$3:$AB$1315,DataRegularSeason20242025!$B$3:$B$1315, "&lt;=" &amp; $A176, DataRegularSeason20242025!$E$3:$E$1315, G$1)</f>
        <v>23</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20</v>
      </c>
      <c r="J176" s="2">
        <f>SUMIFS(DataRegularSeason20242025!$AA$3:$AA$1315,DataRegularSeason20242025!$B$3:$B$1315, "&lt;=" &amp; $A176, DataRegularSeason20242025!$D$3:$D$1315, J$1)+SUMIFS(DataRegularSeason20242025!$AB$3:$AB$1315,DataRegularSeason20242025!$B$3:$B$1315, "&lt;=" &amp; $A176, DataRegularSeason20242025!$E$3:$E$1315, J$1)</f>
        <v>22</v>
      </c>
      <c r="K176" s="2">
        <f>SUMIFS(DataRegularSeason20242025!$AA$3:$AA$1315,DataRegularSeason20242025!$B$3:$B$1315, "&lt;=" &amp; $A176, DataRegularSeason20242025!$D$3:$D$1315, K$1)+SUMIFS(DataRegularSeason20242025!$AB$3:$AB$1315,DataRegularSeason20242025!$B$3:$B$1315, "&lt;=" &amp; $A176, DataRegularSeason20242025!$E$3:$E$1315, K$1)</f>
        <v>16</v>
      </c>
      <c r="L176" s="2">
        <f>SUMIFS(DataRegularSeason20242025!$AA$3:$AA$1315,DataRegularSeason20242025!$B$3:$B$1315, "&lt;=" &amp; $A176, DataRegularSeason20242025!$D$3:$D$1315, L$1)+SUMIFS(DataRegularSeason20242025!$AB$3:$AB$1315,DataRegularSeason20242025!$B$3:$B$1315, "&lt;=" &amp; $A176, DataRegularSeason20242025!$E$3:$E$1315, L$1)</f>
        <v>22</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27</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19</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19</v>
      </c>
      <c r="Y176" s="2">
        <f>SUMIFS(DataRegularSeason20242025!$AA$3:$AA$1315,DataRegularSeason20242025!$B$3:$B$1315, "&lt;=" &amp; $A176, DataRegularSeason20242025!$D$3:$D$1315, Y$1)+SUMIFS(DataRegularSeason20242025!$AB$3:$AB$1315,DataRegularSeason20242025!$B$3:$B$1315, "&lt;=" &amp; $A176, DataRegularSeason20242025!$E$3:$E$1315, Y$1)</f>
        <v>16</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21</v>
      </c>
      <c r="AB176" s="2">
        <f>SUMIFS(DataRegularSeason20242025!$AA$3:$AA$1315,DataRegularSeason20242025!$B$3:$B$1315, "&lt;=" &amp; $A176, DataRegularSeason20242025!$D$3:$D$1315, AB$1)+SUMIFS(DataRegularSeason20242025!$AB$3:$AB$1315,DataRegularSeason20242025!$B$3:$B$1315, "&lt;=" &amp; $A176, DataRegularSeason20242025!$E$3:$E$1315, AB$1)</f>
        <v>24</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24</v>
      </c>
      <c r="AF176" s="2">
        <f>SUMIFS(DataRegularSeason20242025!$AA$3:$AA$1315,DataRegularSeason20242025!$B$3:$B$1315, "&lt;=" &amp; $A176, DataRegularSeason20242025!$D$3:$D$1315, AF$1)+SUMIFS(DataRegularSeason20242025!$AB$3:$AB$1315,DataRegularSeason20242025!$B$3:$B$1315, "&lt;=" &amp; $A176, DataRegularSeason20242025!$E$3:$E$1315, AF$1)</f>
        <v>32</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18</v>
      </c>
      <c r="C177" s="2">
        <f>SUMIFS(DataRegularSeason20242025!$AA$3:$AA$1315,DataRegularSeason20242025!$B$3:$B$1315, "&lt;=" &amp; $A177, DataRegularSeason20242025!$D$3:$D$1315, C$1)+SUMIFS(DataRegularSeason20242025!$AB$3:$AB$1315,DataRegularSeason20242025!$B$3:$B$1315, "&lt;=" &amp; $A177, DataRegularSeason20242025!$E$3:$E$1315, C$1)</f>
        <v>19</v>
      </c>
      <c r="D177" s="2">
        <f>SUMIFS(DataRegularSeason20242025!$AA$3:$AA$1315,DataRegularSeason20242025!$B$3:$B$1315, "&lt;=" &amp; $A177, DataRegularSeason20242025!$D$3:$D$1315, D$1)+SUMIFS(DataRegularSeason20242025!$AB$3:$AB$1315,DataRegularSeason20242025!$B$3:$B$1315, "&lt;=" &amp; $A177, DataRegularSeason20242025!$E$3:$E$1315, D$1)</f>
        <v>17</v>
      </c>
      <c r="E177" s="2">
        <f>SUMIFS(DataRegularSeason20242025!$AA$3:$AA$1315,DataRegularSeason20242025!$B$3:$B$1315, "&lt;=" &amp; $A177, DataRegularSeason20242025!$D$3:$D$1315, E$1)+SUMIFS(DataRegularSeason20242025!$AB$3:$AB$1315,DataRegularSeason20242025!$B$3:$B$1315, "&lt;=" &amp; $A177, DataRegularSeason20242025!$E$3:$E$1315, E$1)</f>
        <v>26</v>
      </c>
      <c r="F177" s="2">
        <f>SUMIFS(DataRegularSeason20242025!$AA$3:$AA$1315,DataRegularSeason20242025!$B$3:$B$1315, "&lt;=" &amp; $A177, DataRegularSeason20242025!$D$3:$D$1315, F$1)+SUMIFS(DataRegularSeason20242025!$AB$3:$AB$1315,DataRegularSeason20242025!$B$3:$B$1315, "&lt;=" &amp; $A177, DataRegularSeason20242025!$E$3:$E$1315, F$1)</f>
        <v>16</v>
      </c>
      <c r="G177" s="2">
        <f>SUMIFS(DataRegularSeason20242025!$AA$3:$AA$1315,DataRegularSeason20242025!$B$3:$B$1315, "&lt;=" &amp; $A177, DataRegularSeason20242025!$D$3:$D$1315, G$1)+SUMIFS(DataRegularSeason20242025!$AB$3:$AB$1315,DataRegularSeason20242025!$B$3:$B$1315, "&lt;=" &amp; $A177, DataRegularSeason20242025!$E$3:$E$1315, G$1)</f>
        <v>23</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20</v>
      </c>
      <c r="J177" s="2">
        <f>SUMIFS(DataRegularSeason20242025!$AA$3:$AA$1315,DataRegularSeason20242025!$B$3:$B$1315, "&lt;=" &amp; $A177, DataRegularSeason20242025!$D$3:$D$1315, J$1)+SUMIFS(DataRegularSeason20242025!$AB$3:$AB$1315,DataRegularSeason20242025!$B$3:$B$1315, "&lt;=" &amp; $A177, DataRegularSeason20242025!$E$3:$E$1315, J$1)</f>
        <v>22</v>
      </c>
      <c r="K177" s="2">
        <f>SUMIFS(DataRegularSeason20242025!$AA$3:$AA$1315,DataRegularSeason20242025!$B$3:$B$1315, "&lt;=" &amp; $A177, DataRegularSeason20242025!$D$3:$D$1315, K$1)+SUMIFS(DataRegularSeason20242025!$AB$3:$AB$1315,DataRegularSeason20242025!$B$3:$B$1315, "&lt;=" &amp; $A177, DataRegularSeason20242025!$E$3:$E$1315, K$1)</f>
        <v>16</v>
      </c>
      <c r="L177" s="2">
        <f>SUMIFS(DataRegularSeason20242025!$AA$3:$AA$1315,DataRegularSeason20242025!$B$3:$B$1315, "&lt;=" &amp; $A177, DataRegularSeason20242025!$D$3:$D$1315, L$1)+SUMIFS(DataRegularSeason20242025!$AB$3:$AB$1315,DataRegularSeason20242025!$B$3:$B$1315, "&lt;=" &amp; $A177, DataRegularSeason20242025!$E$3:$E$1315, L$1)</f>
        <v>22</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27</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19</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19</v>
      </c>
      <c r="Y177" s="2">
        <f>SUMIFS(DataRegularSeason20242025!$AA$3:$AA$1315,DataRegularSeason20242025!$B$3:$B$1315, "&lt;=" &amp; $A177, DataRegularSeason20242025!$D$3:$D$1315, Y$1)+SUMIFS(DataRegularSeason20242025!$AB$3:$AB$1315,DataRegularSeason20242025!$B$3:$B$1315, "&lt;=" &amp; $A177, DataRegularSeason20242025!$E$3:$E$1315, Y$1)</f>
        <v>16</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21</v>
      </c>
      <c r="AB177" s="2">
        <f>SUMIFS(DataRegularSeason20242025!$AA$3:$AA$1315,DataRegularSeason20242025!$B$3:$B$1315, "&lt;=" &amp; $A177, DataRegularSeason20242025!$D$3:$D$1315, AB$1)+SUMIFS(DataRegularSeason20242025!$AB$3:$AB$1315,DataRegularSeason20242025!$B$3:$B$1315, "&lt;=" &amp; $A177, DataRegularSeason20242025!$E$3:$E$1315, AB$1)</f>
        <v>24</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24</v>
      </c>
      <c r="AF177" s="2">
        <f>SUMIFS(DataRegularSeason20242025!$AA$3:$AA$1315,DataRegularSeason20242025!$B$3:$B$1315, "&lt;=" &amp; $A177, DataRegularSeason20242025!$D$3:$D$1315, AF$1)+SUMIFS(DataRegularSeason20242025!$AB$3:$AB$1315,DataRegularSeason20242025!$B$3:$B$1315, "&lt;=" &amp; $A177, DataRegularSeason20242025!$E$3:$E$1315, AF$1)</f>
        <v>32</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18</v>
      </c>
      <c r="C178" s="2">
        <f>SUMIFS(DataRegularSeason20242025!$AA$3:$AA$1315,DataRegularSeason20242025!$B$3:$B$1315, "&lt;=" &amp; $A178, DataRegularSeason20242025!$D$3:$D$1315, C$1)+SUMIFS(DataRegularSeason20242025!$AB$3:$AB$1315,DataRegularSeason20242025!$B$3:$B$1315, "&lt;=" &amp; $A178, DataRegularSeason20242025!$E$3:$E$1315, C$1)</f>
        <v>19</v>
      </c>
      <c r="D178" s="2">
        <f>SUMIFS(DataRegularSeason20242025!$AA$3:$AA$1315,DataRegularSeason20242025!$B$3:$B$1315, "&lt;=" &amp; $A178, DataRegularSeason20242025!$D$3:$D$1315, D$1)+SUMIFS(DataRegularSeason20242025!$AB$3:$AB$1315,DataRegularSeason20242025!$B$3:$B$1315, "&lt;=" &amp; $A178, DataRegularSeason20242025!$E$3:$E$1315, D$1)</f>
        <v>17</v>
      </c>
      <c r="E178" s="2">
        <f>SUMIFS(DataRegularSeason20242025!$AA$3:$AA$1315,DataRegularSeason20242025!$B$3:$B$1315, "&lt;=" &amp; $A178, DataRegularSeason20242025!$D$3:$D$1315, E$1)+SUMIFS(DataRegularSeason20242025!$AB$3:$AB$1315,DataRegularSeason20242025!$B$3:$B$1315, "&lt;=" &amp; $A178, DataRegularSeason20242025!$E$3:$E$1315, E$1)</f>
        <v>26</v>
      </c>
      <c r="F178" s="2">
        <f>SUMIFS(DataRegularSeason20242025!$AA$3:$AA$1315,DataRegularSeason20242025!$B$3:$B$1315, "&lt;=" &amp; $A178, DataRegularSeason20242025!$D$3:$D$1315, F$1)+SUMIFS(DataRegularSeason20242025!$AB$3:$AB$1315,DataRegularSeason20242025!$B$3:$B$1315, "&lt;=" &amp; $A178, DataRegularSeason20242025!$E$3:$E$1315, F$1)</f>
        <v>16</v>
      </c>
      <c r="G178" s="2">
        <f>SUMIFS(DataRegularSeason20242025!$AA$3:$AA$1315,DataRegularSeason20242025!$B$3:$B$1315, "&lt;=" &amp; $A178, DataRegularSeason20242025!$D$3:$D$1315, G$1)+SUMIFS(DataRegularSeason20242025!$AB$3:$AB$1315,DataRegularSeason20242025!$B$3:$B$1315, "&lt;=" &amp; $A178, DataRegularSeason20242025!$E$3:$E$1315, G$1)</f>
        <v>23</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20</v>
      </c>
      <c r="J178" s="2">
        <f>SUMIFS(DataRegularSeason20242025!$AA$3:$AA$1315,DataRegularSeason20242025!$B$3:$B$1315, "&lt;=" &amp; $A178, DataRegularSeason20242025!$D$3:$D$1315, J$1)+SUMIFS(DataRegularSeason20242025!$AB$3:$AB$1315,DataRegularSeason20242025!$B$3:$B$1315, "&lt;=" &amp; $A178, DataRegularSeason20242025!$E$3:$E$1315, J$1)</f>
        <v>22</v>
      </c>
      <c r="K178" s="2">
        <f>SUMIFS(DataRegularSeason20242025!$AA$3:$AA$1315,DataRegularSeason20242025!$B$3:$B$1315, "&lt;=" &amp; $A178, DataRegularSeason20242025!$D$3:$D$1315, K$1)+SUMIFS(DataRegularSeason20242025!$AB$3:$AB$1315,DataRegularSeason20242025!$B$3:$B$1315, "&lt;=" &amp; $A178, DataRegularSeason20242025!$E$3:$E$1315, K$1)</f>
        <v>16</v>
      </c>
      <c r="L178" s="2">
        <f>SUMIFS(DataRegularSeason20242025!$AA$3:$AA$1315,DataRegularSeason20242025!$B$3:$B$1315, "&lt;=" &amp; $A178, DataRegularSeason20242025!$D$3:$D$1315, L$1)+SUMIFS(DataRegularSeason20242025!$AB$3:$AB$1315,DataRegularSeason20242025!$B$3:$B$1315, "&lt;=" &amp; $A178, DataRegularSeason20242025!$E$3:$E$1315, L$1)</f>
        <v>22</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27</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19</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19</v>
      </c>
      <c r="Y178" s="2">
        <f>SUMIFS(DataRegularSeason20242025!$AA$3:$AA$1315,DataRegularSeason20242025!$B$3:$B$1315, "&lt;=" &amp; $A178, DataRegularSeason20242025!$D$3:$D$1315, Y$1)+SUMIFS(DataRegularSeason20242025!$AB$3:$AB$1315,DataRegularSeason20242025!$B$3:$B$1315, "&lt;=" &amp; $A178, DataRegularSeason20242025!$E$3:$E$1315, Y$1)</f>
        <v>16</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21</v>
      </c>
      <c r="AB178" s="2">
        <f>SUMIFS(DataRegularSeason20242025!$AA$3:$AA$1315,DataRegularSeason20242025!$B$3:$B$1315, "&lt;=" &amp; $A178, DataRegularSeason20242025!$D$3:$D$1315, AB$1)+SUMIFS(DataRegularSeason20242025!$AB$3:$AB$1315,DataRegularSeason20242025!$B$3:$B$1315, "&lt;=" &amp; $A178, DataRegularSeason20242025!$E$3:$E$1315, AB$1)</f>
        <v>24</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24</v>
      </c>
      <c r="AF178" s="2">
        <f>SUMIFS(DataRegularSeason20242025!$AA$3:$AA$1315,DataRegularSeason20242025!$B$3:$B$1315, "&lt;=" &amp; $A178, DataRegularSeason20242025!$D$3:$D$1315, AF$1)+SUMIFS(DataRegularSeason20242025!$AB$3:$AB$1315,DataRegularSeason20242025!$B$3:$B$1315, "&lt;=" &amp; $A178, DataRegularSeason20242025!$E$3:$E$1315, AF$1)</f>
        <v>32</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18</v>
      </c>
      <c r="C179" s="2">
        <f>SUMIFS(DataRegularSeason20242025!$AA$3:$AA$1315,DataRegularSeason20242025!$B$3:$B$1315, "&lt;=" &amp; $A179, DataRegularSeason20242025!$D$3:$D$1315, C$1)+SUMIFS(DataRegularSeason20242025!$AB$3:$AB$1315,DataRegularSeason20242025!$B$3:$B$1315, "&lt;=" &amp; $A179, DataRegularSeason20242025!$E$3:$E$1315, C$1)</f>
        <v>19</v>
      </c>
      <c r="D179" s="2">
        <f>SUMIFS(DataRegularSeason20242025!$AA$3:$AA$1315,DataRegularSeason20242025!$B$3:$B$1315, "&lt;=" &amp; $A179, DataRegularSeason20242025!$D$3:$D$1315, D$1)+SUMIFS(DataRegularSeason20242025!$AB$3:$AB$1315,DataRegularSeason20242025!$B$3:$B$1315, "&lt;=" &amp; $A179, DataRegularSeason20242025!$E$3:$E$1315, D$1)</f>
        <v>17</v>
      </c>
      <c r="E179" s="2">
        <f>SUMIFS(DataRegularSeason20242025!$AA$3:$AA$1315,DataRegularSeason20242025!$B$3:$B$1315, "&lt;=" &amp; $A179, DataRegularSeason20242025!$D$3:$D$1315, E$1)+SUMIFS(DataRegularSeason20242025!$AB$3:$AB$1315,DataRegularSeason20242025!$B$3:$B$1315, "&lt;=" &amp; $A179, DataRegularSeason20242025!$E$3:$E$1315, E$1)</f>
        <v>26</v>
      </c>
      <c r="F179" s="2">
        <f>SUMIFS(DataRegularSeason20242025!$AA$3:$AA$1315,DataRegularSeason20242025!$B$3:$B$1315, "&lt;=" &amp; $A179, DataRegularSeason20242025!$D$3:$D$1315, F$1)+SUMIFS(DataRegularSeason20242025!$AB$3:$AB$1315,DataRegularSeason20242025!$B$3:$B$1315, "&lt;=" &amp; $A179, DataRegularSeason20242025!$E$3:$E$1315, F$1)</f>
        <v>16</v>
      </c>
      <c r="G179" s="2">
        <f>SUMIFS(DataRegularSeason20242025!$AA$3:$AA$1315,DataRegularSeason20242025!$B$3:$B$1315, "&lt;=" &amp; $A179, DataRegularSeason20242025!$D$3:$D$1315, G$1)+SUMIFS(DataRegularSeason20242025!$AB$3:$AB$1315,DataRegularSeason20242025!$B$3:$B$1315, "&lt;=" &amp; $A179, DataRegularSeason20242025!$E$3:$E$1315, G$1)</f>
        <v>23</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20</v>
      </c>
      <c r="J179" s="2">
        <f>SUMIFS(DataRegularSeason20242025!$AA$3:$AA$1315,DataRegularSeason20242025!$B$3:$B$1315, "&lt;=" &amp; $A179, DataRegularSeason20242025!$D$3:$D$1315, J$1)+SUMIFS(DataRegularSeason20242025!$AB$3:$AB$1315,DataRegularSeason20242025!$B$3:$B$1315, "&lt;=" &amp; $A179, DataRegularSeason20242025!$E$3:$E$1315, J$1)</f>
        <v>22</v>
      </c>
      <c r="K179" s="2">
        <f>SUMIFS(DataRegularSeason20242025!$AA$3:$AA$1315,DataRegularSeason20242025!$B$3:$B$1315, "&lt;=" &amp; $A179, DataRegularSeason20242025!$D$3:$D$1315, K$1)+SUMIFS(DataRegularSeason20242025!$AB$3:$AB$1315,DataRegularSeason20242025!$B$3:$B$1315, "&lt;=" &amp; $A179, DataRegularSeason20242025!$E$3:$E$1315, K$1)</f>
        <v>16</v>
      </c>
      <c r="L179" s="2">
        <f>SUMIFS(DataRegularSeason20242025!$AA$3:$AA$1315,DataRegularSeason20242025!$B$3:$B$1315, "&lt;=" &amp; $A179, DataRegularSeason20242025!$D$3:$D$1315, L$1)+SUMIFS(DataRegularSeason20242025!$AB$3:$AB$1315,DataRegularSeason20242025!$B$3:$B$1315, "&lt;=" &amp; $A179, DataRegularSeason20242025!$E$3:$E$1315, L$1)</f>
        <v>22</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27</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19</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19</v>
      </c>
      <c r="Y179" s="2">
        <f>SUMIFS(DataRegularSeason20242025!$AA$3:$AA$1315,DataRegularSeason20242025!$B$3:$B$1315, "&lt;=" &amp; $A179, DataRegularSeason20242025!$D$3:$D$1315, Y$1)+SUMIFS(DataRegularSeason20242025!$AB$3:$AB$1315,DataRegularSeason20242025!$B$3:$B$1315, "&lt;=" &amp; $A179, DataRegularSeason20242025!$E$3:$E$1315, Y$1)</f>
        <v>16</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21</v>
      </c>
      <c r="AB179" s="2">
        <f>SUMIFS(DataRegularSeason20242025!$AA$3:$AA$1315,DataRegularSeason20242025!$B$3:$B$1315, "&lt;=" &amp; $A179, DataRegularSeason20242025!$D$3:$D$1315, AB$1)+SUMIFS(DataRegularSeason20242025!$AB$3:$AB$1315,DataRegularSeason20242025!$B$3:$B$1315, "&lt;=" &amp; $A179, DataRegularSeason20242025!$E$3:$E$1315, AB$1)</f>
        <v>24</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24</v>
      </c>
      <c r="AF179" s="2">
        <f>SUMIFS(DataRegularSeason20242025!$AA$3:$AA$1315,DataRegularSeason20242025!$B$3:$B$1315, "&lt;=" &amp; $A179, DataRegularSeason20242025!$D$3:$D$1315, AF$1)+SUMIFS(DataRegularSeason20242025!$AB$3:$AB$1315,DataRegularSeason20242025!$B$3:$B$1315, "&lt;=" &amp; $A179, DataRegularSeason20242025!$E$3:$E$1315, AF$1)</f>
        <v>32</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18</v>
      </c>
      <c r="C180" s="2">
        <f>SUMIFS(DataRegularSeason20242025!$AA$3:$AA$1315,DataRegularSeason20242025!$B$3:$B$1315, "&lt;=" &amp; $A180, DataRegularSeason20242025!$D$3:$D$1315, C$1)+SUMIFS(DataRegularSeason20242025!$AB$3:$AB$1315,DataRegularSeason20242025!$B$3:$B$1315, "&lt;=" &amp; $A180, DataRegularSeason20242025!$E$3:$E$1315, C$1)</f>
        <v>19</v>
      </c>
      <c r="D180" s="2">
        <f>SUMIFS(DataRegularSeason20242025!$AA$3:$AA$1315,DataRegularSeason20242025!$B$3:$B$1315, "&lt;=" &amp; $A180, DataRegularSeason20242025!$D$3:$D$1315, D$1)+SUMIFS(DataRegularSeason20242025!$AB$3:$AB$1315,DataRegularSeason20242025!$B$3:$B$1315, "&lt;=" &amp; $A180, DataRegularSeason20242025!$E$3:$E$1315, D$1)</f>
        <v>17</v>
      </c>
      <c r="E180" s="2">
        <f>SUMIFS(DataRegularSeason20242025!$AA$3:$AA$1315,DataRegularSeason20242025!$B$3:$B$1315, "&lt;=" &amp; $A180, DataRegularSeason20242025!$D$3:$D$1315, E$1)+SUMIFS(DataRegularSeason20242025!$AB$3:$AB$1315,DataRegularSeason20242025!$B$3:$B$1315, "&lt;=" &amp; $A180, DataRegularSeason20242025!$E$3:$E$1315, E$1)</f>
        <v>26</v>
      </c>
      <c r="F180" s="2">
        <f>SUMIFS(DataRegularSeason20242025!$AA$3:$AA$1315,DataRegularSeason20242025!$B$3:$B$1315, "&lt;=" &amp; $A180, DataRegularSeason20242025!$D$3:$D$1315, F$1)+SUMIFS(DataRegularSeason20242025!$AB$3:$AB$1315,DataRegularSeason20242025!$B$3:$B$1315, "&lt;=" &amp; $A180, DataRegularSeason20242025!$E$3:$E$1315, F$1)</f>
        <v>16</v>
      </c>
      <c r="G180" s="2">
        <f>SUMIFS(DataRegularSeason20242025!$AA$3:$AA$1315,DataRegularSeason20242025!$B$3:$B$1315, "&lt;=" &amp; $A180, DataRegularSeason20242025!$D$3:$D$1315, G$1)+SUMIFS(DataRegularSeason20242025!$AB$3:$AB$1315,DataRegularSeason20242025!$B$3:$B$1315, "&lt;=" &amp; $A180, DataRegularSeason20242025!$E$3:$E$1315, G$1)</f>
        <v>23</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20</v>
      </c>
      <c r="J180" s="2">
        <f>SUMIFS(DataRegularSeason20242025!$AA$3:$AA$1315,DataRegularSeason20242025!$B$3:$B$1315, "&lt;=" &amp; $A180, DataRegularSeason20242025!$D$3:$D$1315, J$1)+SUMIFS(DataRegularSeason20242025!$AB$3:$AB$1315,DataRegularSeason20242025!$B$3:$B$1315, "&lt;=" &amp; $A180, DataRegularSeason20242025!$E$3:$E$1315, J$1)</f>
        <v>22</v>
      </c>
      <c r="K180" s="2">
        <f>SUMIFS(DataRegularSeason20242025!$AA$3:$AA$1315,DataRegularSeason20242025!$B$3:$B$1315, "&lt;=" &amp; $A180, DataRegularSeason20242025!$D$3:$D$1315, K$1)+SUMIFS(DataRegularSeason20242025!$AB$3:$AB$1315,DataRegularSeason20242025!$B$3:$B$1315, "&lt;=" &amp; $A180, DataRegularSeason20242025!$E$3:$E$1315, K$1)</f>
        <v>16</v>
      </c>
      <c r="L180" s="2">
        <f>SUMIFS(DataRegularSeason20242025!$AA$3:$AA$1315,DataRegularSeason20242025!$B$3:$B$1315, "&lt;=" &amp; $A180, DataRegularSeason20242025!$D$3:$D$1315, L$1)+SUMIFS(DataRegularSeason20242025!$AB$3:$AB$1315,DataRegularSeason20242025!$B$3:$B$1315, "&lt;=" &amp; $A180, DataRegularSeason20242025!$E$3:$E$1315, L$1)</f>
        <v>22</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27</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19</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19</v>
      </c>
      <c r="Y180" s="2">
        <f>SUMIFS(DataRegularSeason20242025!$AA$3:$AA$1315,DataRegularSeason20242025!$B$3:$B$1315, "&lt;=" &amp; $A180, DataRegularSeason20242025!$D$3:$D$1315, Y$1)+SUMIFS(DataRegularSeason20242025!$AB$3:$AB$1315,DataRegularSeason20242025!$B$3:$B$1315, "&lt;=" &amp; $A180, DataRegularSeason20242025!$E$3:$E$1315, Y$1)</f>
        <v>16</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21</v>
      </c>
      <c r="AB180" s="2">
        <f>SUMIFS(DataRegularSeason20242025!$AA$3:$AA$1315,DataRegularSeason20242025!$B$3:$B$1315, "&lt;=" &amp; $A180, DataRegularSeason20242025!$D$3:$D$1315, AB$1)+SUMIFS(DataRegularSeason20242025!$AB$3:$AB$1315,DataRegularSeason20242025!$B$3:$B$1315, "&lt;=" &amp; $A180, DataRegularSeason20242025!$E$3:$E$1315, AB$1)</f>
        <v>24</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24</v>
      </c>
      <c r="AF180" s="2">
        <f>SUMIFS(DataRegularSeason20242025!$AA$3:$AA$1315,DataRegularSeason20242025!$B$3:$B$1315, "&lt;=" &amp; $A180, DataRegularSeason20242025!$D$3:$D$1315, AF$1)+SUMIFS(DataRegularSeason20242025!$AB$3:$AB$1315,DataRegularSeason20242025!$B$3:$B$1315, "&lt;=" &amp; $A180, DataRegularSeason20242025!$E$3:$E$1315, AF$1)</f>
        <v>32</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18</v>
      </c>
      <c r="C181" s="2">
        <f>SUMIFS(DataRegularSeason20242025!$AA$3:$AA$1315,DataRegularSeason20242025!$B$3:$B$1315, "&lt;=" &amp; $A181, DataRegularSeason20242025!$D$3:$D$1315, C$1)+SUMIFS(DataRegularSeason20242025!$AB$3:$AB$1315,DataRegularSeason20242025!$B$3:$B$1315, "&lt;=" &amp; $A181, DataRegularSeason20242025!$E$3:$E$1315, C$1)</f>
        <v>19</v>
      </c>
      <c r="D181" s="2">
        <f>SUMIFS(DataRegularSeason20242025!$AA$3:$AA$1315,DataRegularSeason20242025!$B$3:$B$1315, "&lt;=" &amp; $A181, DataRegularSeason20242025!$D$3:$D$1315, D$1)+SUMIFS(DataRegularSeason20242025!$AB$3:$AB$1315,DataRegularSeason20242025!$B$3:$B$1315, "&lt;=" &amp; $A181, DataRegularSeason20242025!$E$3:$E$1315, D$1)</f>
        <v>17</v>
      </c>
      <c r="E181" s="2">
        <f>SUMIFS(DataRegularSeason20242025!$AA$3:$AA$1315,DataRegularSeason20242025!$B$3:$B$1315, "&lt;=" &amp; $A181, DataRegularSeason20242025!$D$3:$D$1315, E$1)+SUMIFS(DataRegularSeason20242025!$AB$3:$AB$1315,DataRegularSeason20242025!$B$3:$B$1315, "&lt;=" &amp; $A181, DataRegularSeason20242025!$E$3:$E$1315, E$1)</f>
        <v>26</v>
      </c>
      <c r="F181" s="2">
        <f>SUMIFS(DataRegularSeason20242025!$AA$3:$AA$1315,DataRegularSeason20242025!$B$3:$B$1315, "&lt;=" &amp; $A181, DataRegularSeason20242025!$D$3:$D$1315, F$1)+SUMIFS(DataRegularSeason20242025!$AB$3:$AB$1315,DataRegularSeason20242025!$B$3:$B$1315, "&lt;=" &amp; $A181, DataRegularSeason20242025!$E$3:$E$1315, F$1)</f>
        <v>16</v>
      </c>
      <c r="G181" s="2">
        <f>SUMIFS(DataRegularSeason20242025!$AA$3:$AA$1315,DataRegularSeason20242025!$B$3:$B$1315, "&lt;=" &amp; $A181, DataRegularSeason20242025!$D$3:$D$1315, G$1)+SUMIFS(DataRegularSeason20242025!$AB$3:$AB$1315,DataRegularSeason20242025!$B$3:$B$1315, "&lt;=" &amp; $A181, DataRegularSeason20242025!$E$3:$E$1315, G$1)</f>
        <v>23</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20</v>
      </c>
      <c r="J181" s="2">
        <f>SUMIFS(DataRegularSeason20242025!$AA$3:$AA$1315,DataRegularSeason20242025!$B$3:$B$1315, "&lt;=" &amp; $A181, DataRegularSeason20242025!$D$3:$D$1315, J$1)+SUMIFS(DataRegularSeason20242025!$AB$3:$AB$1315,DataRegularSeason20242025!$B$3:$B$1315, "&lt;=" &amp; $A181, DataRegularSeason20242025!$E$3:$E$1315, J$1)</f>
        <v>22</v>
      </c>
      <c r="K181" s="2">
        <f>SUMIFS(DataRegularSeason20242025!$AA$3:$AA$1315,DataRegularSeason20242025!$B$3:$B$1315, "&lt;=" &amp; $A181, DataRegularSeason20242025!$D$3:$D$1315, K$1)+SUMIFS(DataRegularSeason20242025!$AB$3:$AB$1315,DataRegularSeason20242025!$B$3:$B$1315, "&lt;=" &amp; $A181, DataRegularSeason20242025!$E$3:$E$1315, K$1)</f>
        <v>16</v>
      </c>
      <c r="L181" s="2">
        <f>SUMIFS(DataRegularSeason20242025!$AA$3:$AA$1315,DataRegularSeason20242025!$B$3:$B$1315, "&lt;=" &amp; $A181, DataRegularSeason20242025!$D$3:$D$1315, L$1)+SUMIFS(DataRegularSeason20242025!$AB$3:$AB$1315,DataRegularSeason20242025!$B$3:$B$1315, "&lt;=" &amp; $A181, DataRegularSeason20242025!$E$3:$E$1315, L$1)</f>
        <v>22</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27</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19</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19</v>
      </c>
      <c r="Y181" s="2">
        <f>SUMIFS(DataRegularSeason20242025!$AA$3:$AA$1315,DataRegularSeason20242025!$B$3:$B$1315, "&lt;=" &amp; $A181, DataRegularSeason20242025!$D$3:$D$1315, Y$1)+SUMIFS(DataRegularSeason20242025!$AB$3:$AB$1315,DataRegularSeason20242025!$B$3:$B$1315, "&lt;=" &amp; $A181, DataRegularSeason20242025!$E$3:$E$1315, Y$1)</f>
        <v>16</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21</v>
      </c>
      <c r="AB181" s="2">
        <f>SUMIFS(DataRegularSeason20242025!$AA$3:$AA$1315,DataRegularSeason20242025!$B$3:$B$1315, "&lt;=" &amp; $A181, DataRegularSeason20242025!$D$3:$D$1315, AB$1)+SUMIFS(DataRegularSeason20242025!$AB$3:$AB$1315,DataRegularSeason20242025!$B$3:$B$1315, "&lt;=" &amp; $A181, DataRegularSeason20242025!$E$3:$E$1315, AB$1)</f>
        <v>24</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24</v>
      </c>
      <c r="AF181" s="2">
        <f>SUMIFS(DataRegularSeason20242025!$AA$3:$AA$1315,DataRegularSeason20242025!$B$3:$B$1315, "&lt;=" &amp; $A181, DataRegularSeason20242025!$D$3:$D$1315, AF$1)+SUMIFS(DataRegularSeason20242025!$AB$3:$AB$1315,DataRegularSeason20242025!$B$3:$B$1315, "&lt;=" &amp; $A181, DataRegularSeason20242025!$E$3:$E$1315, AF$1)</f>
        <v>32</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18</v>
      </c>
      <c r="C182" s="2">
        <f>SUMIFS(DataRegularSeason20242025!$AA$3:$AA$1315,DataRegularSeason20242025!$B$3:$B$1315, "&lt;=" &amp; $A182, DataRegularSeason20242025!$D$3:$D$1315, C$1)+SUMIFS(DataRegularSeason20242025!$AB$3:$AB$1315,DataRegularSeason20242025!$B$3:$B$1315, "&lt;=" &amp; $A182, DataRegularSeason20242025!$E$3:$E$1315, C$1)</f>
        <v>19</v>
      </c>
      <c r="D182" s="2">
        <f>SUMIFS(DataRegularSeason20242025!$AA$3:$AA$1315,DataRegularSeason20242025!$B$3:$B$1315, "&lt;=" &amp; $A182, DataRegularSeason20242025!$D$3:$D$1315, D$1)+SUMIFS(DataRegularSeason20242025!$AB$3:$AB$1315,DataRegularSeason20242025!$B$3:$B$1315, "&lt;=" &amp; $A182, DataRegularSeason20242025!$E$3:$E$1315, D$1)</f>
        <v>17</v>
      </c>
      <c r="E182" s="2">
        <f>SUMIFS(DataRegularSeason20242025!$AA$3:$AA$1315,DataRegularSeason20242025!$B$3:$B$1315, "&lt;=" &amp; $A182, DataRegularSeason20242025!$D$3:$D$1315, E$1)+SUMIFS(DataRegularSeason20242025!$AB$3:$AB$1315,DataRegularSeason20242025!$B$3:$B$1315, "&lt;=" &amp; $A182, DataRegularSeason20242025!$E$3:$E$1315, E$1)</f>
        <v>26</v>
      </c>
      <c r="F182" s="2">
        <f>SUMIFS(DataRegularSeason20242025!$AA$3:$AA$1315,DataRegularSeason20242025!$B$3:$B$1315, "&lt;=" &amp; $A182, DataRegularSeason20242025!$D$3:$D$1315, F$1)+SUMIFS(DataRegularSeason20242025!$AB$3:$AB$1315,DataRegularSeason20242025!$B$3:$B$1315, "&lt;=" &amp; $A182, DataRegularSeason20242025!$E$3:$E$1315, F$1)</f>
        <v>16</v>
      </c>
      <c r="G182" s="2">
        <f>SUMIFS(DataRegularSeason20242025!$AA$3:$AA$1315,DataRegularSeason20242025!$B$3:$B$1315, "&lt;=" &amp; $A182, DataRegularSeason20242025!$D$3:$D$1315, G$1)+SUMIFS(DataRegularSeason20242025!$AB$3:$AB$1315,DataRegularSeason20242025!$B$3:$B$1315, "&lt;=" &amp; $A182, DataRegularSeason20242025!$E$3:$E$1315, G$1)</f>
        <v>23</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20</v>
      </c>
      <c r="J182" s="2">
        <f>SUMIFS(DataRegularSeason20242025!$AA$3:$AA$1315,DataRegularSeason20242025!$B$3:$B$1315, "&lt;=" &amp; $A182, DataRegularSeason20242025!$D$3:$D$1315, J$1)+SUMIFS(DataRegularSeason20242025!$AB$3:$AB$1315,DataRegularSeason20242025!$B$3:$B$1315, "&lt;=" &amp; $A182, DataRegularSeason20242025!$E$3:$E$1315, J$1)</f>
        <v>22</v>
      </c>
      <c r="K182" s="2">
        <f>SUMIFS(DataRegularSeason20242025!$AA$3:$AA$1315,DataRegularSeason20242025!$B$3:$B$1315, "&lt;=" &amp; $A182, DataRegularSeason20242025!$D$3:$D$1315, K$1)+SUMIFS(DataRegularSeason20242025!$AB$3:$AB$1315,DataRegularSeason20242025!$B$3:$B$1315, "&lt;=" &amp; $A182, DataRegularSeason20242025!$E$3:$E$1315, K$1)</f>
        <v>16</v>
      </c>
      <c r="L182" s="2">
        <f>SUMIFS(DataRegularSeason20242025!$AA$3:$AA$1315,DataRegularSeason20242025!$B$3:$B$1315, "&lt;=" &amp; $A182, DataRegularSeason20242025!$D$3:$D$1315, L$1)+SUMIFS(DataRegularSeason20242025!$AB$3:$AB$1315,DataRegularSeason20242025!$B$3:$B$1315, "&lt;=" &amp; $A182, DataRegularSeason20242025!$E$3:$E$1315, L$1)</f>
        <v>22</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27</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19</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19</v>
      </c>
      <c r="Y182" s="2">
        <f>SUMIFS(DataRegularSeason20242025!$AA$3:$AA$1315,DataRegularSeason20242025!$B$3:$B$1315, "&lt;=" &amp; $A182, DataRegularSeason20242025!$D$3:$D$1315, Y$1)+SUMIFS(DataRegularSeason20242025!$AB$3:$AB$1315,DataRegularSeason20242025!$B$3:$B$1315, "&lt;=" &amp; $A182, DataRegularSeason20242025!$E$3:$E$1315, Y$1)</f>
        <v>16</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21</v>
      </c>
      <c r="AB182" s="2">
        <f>SUMIFS(DataRegularSeason20242025!$AA$3:$AA$1315,DataRegularSeason20242025!$B$3:$B$1315, "&lt;=" &amp; $A182, DataRegularSeason20242025!$D$3:$D$1315, AB$1)+SUMIFS(DataRegularSeason20242025!$AB$3:$AB$1315,DataRegularSeason20242025!$B$3:$B$1315, "&lt;=" &amp; $A182, DataRegularSeason20242025!$E$3:$E$1315, AB$1)</f>
        <v>24</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24</v>
      </c>
      <c r="AF182" s="2">
        <f>SUMIFS(DataRegularSeason20242025!$AA$3:$AA$1315,DataRegularSeason20242025!$B$3:$B$1315, "&lt;=" &amp; $A182, DataRegularSeason20242025!$D$3:$D$1315, AF$1)+SUMIFS(DataRegularSeason20242025!$AB$3:$AB$1315,DataRegularSeason20242025!$B$3:$B$1315, "&lt;=" &amp; $A182, DataRegularSeason20242025!$E$3:$E$1315, AF$1)</f>
        <v>32</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18</v>
      </c>
      <c r="C183" s="2">
        <f>SUMIFS(DataRegularSeason20242025!$AA$3:$AA$1315,DataRegularSeason20242025!$B$3:$B$1315, "&lt;=" &amp; $A183, DataRegularSeason20242025!$D$3:$D$1315, C$1)+SUMIFS(DataRegularSeason20242025!$AB$3:$AB$1315,DataRegularSeason20242025!$B$3:$B$1315, "&lt;=" &amp; $A183, DataRegularSeason20242025!$E$3:$E$1315, C$1)</f>
        <v>19</v>
      </c>
      <c r="D183" s="2">
        <f>SUMIFS(DataRegularSeason20242025!$AA$3:$AA$1315,DataRegularSeason20242025!$B$3:$B$1315, "&lt;=" &amp; $A183, DataRegularSeason20242025!$D$3:$D$1315, D$1)+SUMIFS(DataRegularSeason20242025!$AB$3:$AB$1315,DataRegularSeason20242025!$B$3:$B$1315, "&lt;=" &amp; $A183, DataRegularSeason20242025!$E$3:$E$1315, D$1)</f>
        <v>17</v>
      </c>
      <c r="E183" s="2">
        <f>SUMIFS(DataRegularSeason20242025!$AA$3:$AA$1315,DataRegularSeason20242025!$B$3:$B$1315, "&lt;=" &amp; $A183, DataRegularSeason20242025!$D$3:$D$1315, E$1)+SUMIFS(DataRegularSeason20242025!$AB$3:$AB$1315,DataRegularSeason20242025!$B$3:$B$1315, "&lt;=" &amp; $A183, DataRegularSeason20242025!$E$3:$E$1315, E$1)</f>
        <v>26</v>
      </c>
      <c r="F183" s="2">
        <f>SUMIFS(DataRegularSeason20242025!$AA$3:$AA$1315,DataRegularSeason20242025!$B$3:$B$1315, "&lt;=" &amp; $A183, DataRegularSeason20242025!$D$3:$D$1315, F$1)+SUMIFS(DataRegularSeason20242025!$AB$3:$AB$1315,DataRegularSeason20242025!$B$3:$B$1315, "&lt;=" &amp; $A183, DataRegularSeason20242025!$E$3:$E$1315, F$1)</f>
        <v>16</v>
      </c>
      <c r="G183" s="2">
        <f>SUMIFS(DataRegularSeason20242025!$AA$3:$AA$1315,DataRegularSeason20242025!$B$3:$B$1315, "&lt;=" &amp; $A183, DataRegularSeason20242025!$D$3:$D$1315, G$1)+SUMIFS(DataRegularSeason20242025!$AB$3:$AB$1315,DataRegularSeason20242025!$B$3:$B$1315, "&lt;=" &amp; $A183, DataRegularSeason20242025!$E$3:$E$1315, G$1)</f>
        <v>23</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20</v>
      </c>
      <c r="J183" s="2">
        <f>SUMIFS(DataRegularSeason20242025!$AA$3:$AA$1315,DataRegularSeason20242025!$B$3:$B$1315, "&lt;=" &amp; $A183, DataRegularSeason20242025!$D$3:$D$1315, J$1)+SUMIFS(DataRegularSeason20242025!$AB$3:$AB$1315,DataRegularSeason20242025!$B$3:$B$1315, "&lt;=" &amp; $A183, DataRegularSeason20242025!$E$3:$E$1315, J$1)</f>
        <v>22</v>
      </c>
      <c r="K183" s="2">
        <f>SUMIFS(DataRegularSeason20242025!$AA$3:$AA$1315,DataRegularSeason20242025!$B$3:$B$1315, "&lt;=" &amp; $A183, DataRegularSeason20242025!$D$3:$D$1315, K$1)+SUMIFS(DataRegularSeason20242025!$AB$3:$AB$1315,DataRegularSeason20242025!$B$3:$B$1315, "&lt;=" &amp; $A183, DataRegularSeason20242025!$E$3:$E$1315, K$1)</f>
        <v>16</v>
      </c>
      <c r="L183" s="2">
        <f>SUMIFS(DataRegularSeason20242025!$AA$3:$AA$1315,DataRegularSeason20242025!$B$3:$B$1315, "&lt;=" &amp; $A183, DataRegularSeason20242025!$D$3:$D$1315, L$1)+SUMIFS(DataRegularSeason20242025!$AB$3:$AB$1315,DataRegularSeason20242025!$B$3:$B$1315, "&lt;=" &amp; $A183, DataRegularSeason20242025!$E$3:$E$1315, L$1)</f>
        <v>22</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27</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19</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19</v>
      </c>
      <c r="Y183" s="2">
        <f>SUMIFS(DataRegularSeason20242025!$AA$3:$AA$1315,DataRegularSeason20242025!$B$3:$B$1315, "&lt;=" &amp; $A183, DataRegularSeason20242025!$D$3:$D$1315, Y$1)+SUMIFS(DataRegularSeason20242025!$AB$3:$AB$1315,DataRegularSeason20242025!$B$3:$B$1315, "&lt;=" &amp; $A183, DataRegularSeason20242025!$E$3:$E$1315, Y$1)</f>
        <v>16</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21</v>
      </c>
      <c r="AB183" s="2">
        <f>SUMIFS(DataRegularSeason20242025!$AA$3:$AA$1315,DataRegularSeason20242025!$B$3:$B$1315, "&lt;=" &amp; $A183, DataRegularSeason20242025!$D$3:$D$1315, AB$1)+SUMIFS(DataRegularSeason20242025!$AB$3:$AB$1315,DataRegularSeason20242025!$B$3:$B$1315, "&lt;=" &amp; $A183, DataRegularSeason20242025!$E$3:$E$1315, AB$1)</f>
        <v>24</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24</v>
      </c>
      <c r="AF183" s="2">
        <f>SUMIFS(DataRegularSeason20242025!$AA$3:$AA$1315,DataRegularSeason20242025!$B$3:$B$1315, "&lt;=" &amp; $A183, DataRegularSeason20242025!$D$3:$D$1315, AF$1)+SUMIFS(DataRegularSeason20242025!$AB$3:$AB$1315,DataRegularSeason20242025!$B$3:$B$1315, "&lt;=" &amp; $A183, DataRegularSeason20242025!$E$3:$E$1315, AF$1)</f>
        <v>32</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18</v>
      </c>
      <c r="C184" s="2">
        <f>SUMIFS(DataRegularSeason20242025!$AA$3:$AA$1315,DataRegularSeason20242025!$B$3:$B$1315, "&lt;=" &amp; $A184, DataRegularSeason20242025!$D$3:$D$1315, C$1)+SUMIFS(DataRegularSeason20242025!$AB$3:$AB$1315,DataRegularSeason20242025!$B$3:$B$1315, "&lt;=" &amp; $A184, DataRegularSeason20242025!$E$3:$E$1315, C$1)</f>
        <v>19</v>
      </c>
      <c r="D184" s="2">
        <f>SUMIFS(DataRegularSeason20242025!$AA$3:$AA$1315,DataRegularSeason20242025!$B$3:$B$1315, "&lt;=" &amp; $A184, DataRegularSeason20242025!$D$3:$D$1315, D$1)+SUMIFS(DataRegularSeason20242025!$AB$3:$AB$1315,DataRegularSeason20242025!$B$3:$B$1315, "&lt;=" &amp; $A184, DataRegularSeason20242025!$E$3:$E$1315, D$1)</f>
        <v>17</v>
      </c>
      <c r="E184" s="2">
        <f>SUMIFS(DataRegularSeason20242025!$AA$3:$AA$1315,DataRegularSeason20242025!$B$3:$B$1315, "&lt;=" &amp; $A184, DataRegularSeason20242025!$D$3:$D$1315, E$1)+SUMIFS(DataRegularSeason20242025!$AB$3:$AB$1315,DataRegularSeason20242025!$B$3:$B$1315, "&lt;=" &amp; $A184, DataRegularSeason20242025!$E$3:$E$1315, E$1)</f>
        <v>26</v>
      </c>
      <c r="F184" s="2">
        <f>SUMIFS(DataRegularSeason20242025!$AA$3:$AA$1315,DataRegularSeason20242025!$B$3:$B$1315, "&lt;=" &amp; $A184, DataRegularSeason20242025!$D$3:$D$1315, F$1)+SUMIFS(DataRegularSeason20242025!$AB$3:$AB$1315,DataRegularSeason20242025!$B$3:$B$1315, "&lt;=" &amp; $A184, DataRegularSeason20242025!$E$3:$E$1315, F$1)</f>
        <v>16</v>
      </c>
      <c r="G184" s="2">
        <f>SUMIFS(DataRegularSeason20242025!$AA$3:$AA$1315,DataRegularSeason20242025!$B$3:$B$1315, "&lt;=" &amp; $A184, DataRegularSeason20242025!$D$3:$D$1315, G$1)+SUMIFS(DataRegularSeason20242025!$AB$3:$AB$1315,DataRegularSeason20242025!$B$3:$B$1315, "&lt;=" &amp; $A184, DataRegularSeason20242025!$E$3:$E$1315, G$1)</f>
        <v>23</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20</v>
      </c>
      <c r="J184" s="2">
        <f>SUMIFS(DataRegularSeason20242025!$AA$3:$AA$1315,DataRegularSeason20242025!$B$3:$B$1315, "&lt;=" &amp; $A184, DataRegularSeason20242025!$D$3:$D$1315, J$1)+SUMIFS(DataRegularSeason20242025!$AB$3:$AB$1315,DataRegularSeason20242025!$B$3:$B$1315, "&lt;=" &amp; $A184, DataRegularSeason20242025!$E$3:$E$1315, J$1)</f>
        <v>22</v>
      </c>
      <c r="K184" s="2">
        <f>SUMIFS(DataRegularSeason20242025!$AA$3:$AA$1315,DataRegularSeason20242025!$B$3:$B$1315, "&lt;=" &amp; $A184, DataRegularSeason20242025!$D$3:$D$1315, K$1)+SUMIFS(DataRegularSeason20242025!$AB$3:$AB$1315,DataRegularSeason20242025!$B$3:$B$1315, "&lt;=" &amp; $A184, DataRegularSeason20242025!$E$3:$E$1315, K$1)</f>
        <v>16</v>
      </c>
      <c r="L184" s="2">
        <f>SUMIFS(DataRegularSeason20242025!$AA$3:$AA$1315,DataRegularSeason20242025!$B$3:$B$1315, "&lt;=" &amp; $A184, DataRegularSeason20242025!$D$3:$D$1315, L$1)+SUMIFS(DataRegularSeason20242025!$AB$3:$AB$1315,DataRegularSeason20242025!$B$3:$B$1315, "&lt;=" &amp; $A184, DataRegularSeason20242025!$E$3:$E$1315, L$1)</f>
        <v>22</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27</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19</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19</v>
      </c>
      <c r="Y184" s="2">
        <f>SUMIFS(DataRegularSeason20242025!$AA$3:$AA$1315,DataRegularSeason20242025!$B$3:$B$1315, "&lt;=" &amp; $A184, DataRegularSeason20242025!$D$3:$D$1315, Y$1)+SUMIFS(DataRegularSeason20242025!$AB$3:$AB$1315,DataRegularSeason20242025!$B$3:$B$1315, "&lt;=" &amp; $A184, DataRegularSeason20242025!$E$3:$E$1315, Y$1)</f>
        <v>16</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21</v>
      </c>
      <c r="AB184" s="2">
        <f>SUMIFS(DataRegularSeason20242025!$AA$3:$AA$1315,DataRegularSeason20242025!$B$3:$B$1315, "&lt;=" &amp; $A184, DataRegularSeason20242025!$D$3:$D$1315, AB$1)+SUMIFS(DataRegularSeason20242025!$AB$3:$AB$1315,DataRegularSeason20242025!$B$3:$B$1315, "&lt;=" &amp; $A184, DataRegularSeason20242025!$E$3:$E$1315, AB$1)</f>
        <v>24</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24</v>
      </c>
      <c r="AF184" s="2">
        <f>SUMIFS(DataRegularSeason20242025!$AA$3:$AA$1315,DataRegularSeason20242025!$B$3:$B$1315, "&lt;=" &amp; $A184, DataRegularSeason20242025!$D$3:$D$1315, AF$1)+SUMIFS(DataRegularSeason20242025!$AB$3:$AB$1315,DataRegularSeason20242025!$B$3:$B$1315, "&lt;=" &amp; $A184, DataRegularSeason20242025!$E$3:$E$1315, AF$1)</f>
        <v>32</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18</v>
      </c>
      <c r="C185" s="2">
        <f>SUMIFS(DataRegularSeason20242025!$AA$3:$AA$1315,DataRegularSeason20242025!$B$3:$B$1315, "&lt;=" &amp; $A185, DataRegularSeason20242025!$D$3:$D$1315, C$1)+SUMIFS(DataRegularSeason20242025!$AB$3:$AB$1315,DataRegularSeason20242025!$B$3:$B$1315, "&lt;=" &amp; $A185, DataRegularSeason20242025!$E$3:$E$1315, C$1)</f>
        <v>19</v>
      </c>
      <c r="D185" s="2">
        <f>SUMIFS(DataRegularSeason20242025!$AA$3:$AA$1315,DataRegularSeason20242025!$B$3:$B$1315, "&lt;=" &amp; $A185, DataRegularSeason20242025!$D$3:$D$1315, D$1)+SUMIFS(DataRegularSeason20242025!$AB$3:$AB$1315,DataRegularSeason20242025!$B$3:$B$1315, "&lt;=" &amp; $A185, DataRegularSeason20242025!$E$3:$E$1315, D$1)</f>
        <v>17</v>
      </c>
      <c r="E185" s="2">
        <f>SUMIFS(DataRegularSeason20242025!$AA$3:$AA$1315,DataRegularSeason20242025!$B$3:$B$1315, "&lt;=" &amp; $A185, DataRegularSeason20242025!$D$3:$D$1315, E$1)+SUMIFS(DataRegularSeason20242025!$AB$3:$AB$1315,DataRegularSeason20242025!$B$3:$B$1315, "&lt;=" &amp; $A185, DataRegularSeason20242025!$E$3:$E$1315, E$1)</f>
        <v>26</v>
      </c>
      <c r="F185" s="2">
        <f>SUMIFS(DataRegularSeason20242025!$AA$3:$AA$1315,DataRegularSeason20242025!$B$3:$B$1315, "&lt;=" &amp; $A185, DataRegularSeason20242025!$D$3:$D$1315, F$1)+SUMIFS(DataRegularSeason20242025!$AB$3:$AB$1315,DataRegularSeason20242025!$B$3:$B$1315, "&lt;=" &amp; $A185, DataRegularSeason20242025!$E$3:$E$1315, F$1)</f>
        <v>16</v>
      </c>
      <c r="G185" s="2">
        <f>SUMIFS(DataRegularSeason20242025!$AA$3:$AA$1315,DataRegularSeason20242025!$B$3:$B$1315, "&lt;=" &amp; $A185, DataRegularSeason20242025!$D$3:$D$1315, G$1)+SUMIFS(DataRegularSeason20242025!$AB$3:$AB$1315,DataRegularSeason20242025!$B$3:$B$1315, "&lt;=" &amp; $A185, DataRegularSeason20242025!$E$3:$E$1315, G$1)</f>
        <v>23</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20</v>
      </c>
      <c r="J185" s="2">
        <f>SUMIFS(DataRegularSeason20242025!$AA$3:$AA$1315,DataRegularSeason20242025!$B$3:$B$1315, "&lt;=" &amp; $A185, DataRegularSeason20242025!$D$3:$D$1315, J$1)+SUMIFS(DataRegularSeason20242025!$AB$3:$AB$1315,DataRegularSeason20242025!$B$3:$B$1315, "&lt;=" &amp; $A185, DataRegularSeason20242025!$E$3:$E$1315, J$1)</f>
        <v>22</v>
      </c>
      <c r="K185" s="2">
        <f>SUMIFS(DataRegularSeason20242025!$AA$3:$AA$1315,DataRegularSeason20242025!$B$3:$B$1315, "&lt;=" &amp; $A185, DataRegularSeason20242025!$D$3:$D$1315, K$1)+SUMIFS(DataRegularSeason20242025!$AB$3:$AB$1315,DataRegularSeason20242025!$B$3:$B$1315, "&lt;=" &amp; $A185, DataRegularSeason20242025!$E$3:$E$1315, K$1)</f>
        <v>16</v>
      </c>
      <c r="L185" s="2">
        <f>SUMIFS(DataRegularSeason20242025!$AA$3:$AA$1315,DataRegularSeason20242025!$B$3:$B$1315, "&lt;=" &amp; $A185, DataRegularSeason20242025!$D$3:$D$1315, L$1)+SUMIFS(DataRegularSeason20242025!$AB$3:$AB$1315,DataRegularSeason20242025!$B$3:$B$1315, "&lt;=" &amp; $A185, DataRegularSeason20242025!$E$3:$E$1315, L$1)</f>
        <v>22</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27</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19</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19</v>
      </c>
      <c r="Y185" s="2">
        <f>SUMIFS(DataRegularSeason20242025!$AA$3:$AA$1315,DataRegularSeason20242025!$B$3:$B$1315, "&lt;=" &amp; $A185, DataRegularSeason20242025!$D$3:$D$1315, Y$1)+SUMIFS(DataRegularSeason20242025!$AB$3:$AB$1315,DataRegularSeason20242025!$B$3:$B$1315, "&lt;=" &amp; $A185, DataRegularSeason20242025!$E$3:$E$1315, Y$1)</f>
        <v>16</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21</v>
      </c>
      <c r="AB185" s="2">
        <f>SUMIFS(DataRegularSeason20242025!$AA$3:$AA$1315,DataRegularSeason20242025!$B$3:$B$1315, "&lt;=" &amp; $A185, DataRegularSeason20242025!$D$3:$D$1315, AB$1)+SUMIFS(DataRegularSeason20242025!$AB$3:$AB$1315,DataRegularSeason20242025!$B$3:$B$1315, "&lt;=" &amp; $A185, DataRegularSeason20242025!$E$3:$E$1315, AB$1)</f>
        <v>24</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24</v>
      </c>
      <c r="AF185" s="2">
        <f>SUMIFS(DataRegularSeason20242025!$AA$3:$AA$1315,DataRegularSeason20242025!$B$3:$B$1315, "&lt;=" &amp; $A185, DataRegularSeason20242025!$D$3:$D$1315, AF$1)+SUMIFS(DataRegularSeason20242025!$AB$3:$AB$1315,DataRegularSeason20242025!$B$3:$B$1315, "&lt;=" &amp; $A185, DataRegularSeason20242025!$E$3:$E$1315, AF$1)</f>
        <v>32</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18</v>
      </c>
      <c r="C186" s="2">
        <f>SUMIFS(DataRegularSeason20242025!$AA$3:$AA$1315,DataRegularSeason20242025!$B$3:$B$1315, "&lt;=" &amp; $A186, DataRegularSeason20242025!$D$3:$D$1315, C$1)+SUMIFS(DataRegularSeason20242025!$AB$3:$AB$1315,DataRegularSeason20242025!$B$3:$B$1315, "&lt;=" &amp; $A186, DataRegularSeason20242025!$E$3:$E$1315, C$1)</f>
        <v>19</v>
      </c>
      <c r="D186" s="2">
        <f>SUMIFS(DataRegularSeason20242025!$AA$3:$AA$1315,DataRegularSeason20242025!$B$3:$B$1315, "&lt;=" &amp; $A186, DataRegularSeason20242025!$D$3:$D$1315, D$1)+SUMIFS(DataRegularSeason20242025!$AB$3:$AB$1315,DataRegularSeason20242025!$B$3:$B$1315, "&lt;=" &amp; $A186, DataRegularSeason20242025!$E$3:$E$1315, D$1)</f>
        <v>17</v>
      </c>
      <c r="E186" s="2">
        <f>SUMIFS(DataRegularSeason20242025!$AA$3:$AA$1315,DataRegularSeason20242025!$B$3:$B$1315, "&lt;=" &amp; $A186, DataRegularSeason20242025!$D$3:$D$1315, E$1)+SUMIFS(DataRegularSeason20242025!$AB$3:$AB$1315,DataRegularSeason20242025!$B$3:$B$1315, "&lt;=" &amp; $A186, DataRegularSeason20242025!$E$3:$E$1315, E$1)</f>
        <v>26</v>
      </c>
      <c r="F186" s="2">
        <f>SUMIFS(DataRegularSeason20242025!$AA$3:$AA$1315,DataRegularSeason20242025!$B$3:$B$1315, "&lt;=" &amp; $A186, DataRegularSeason20242025!$D$3:$D$1315, F$1)+SUMIFS(DataRegularSeason20242025!$AB$3:$AB$1315,DataRegularSeason20242025!$B$3:$B$1315, "&lt;=" &amp; $A186, DataRegularSeason20242025!$E$3:$E$1315, F$1)</f>
        <v>16</v>
      </c>
      <c r="G186" s="2">
        <f>SUMIFS(DataRegularSeason20242025!$AA$3:$AA$1315,DataRegularSeason20242025!$B$3:$B$1315, "&lt;=" &amp; $A186, DataRegularSeason20242025!$D$3:$D$1315, G$1)+SUMIFS(DataRegularSeason20242025!$AB$3:$AB$1315,DataRegularSeason20242025!$B$3:$B$1315, "&lt;=" &amp; $A186, DataRegularSeason20242025!$E$3:$E$1315, G$1)</f>
        <v>23</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20</v>
      </c>
      <c r="J186" s="2">
        <f>SUMIFS(DataRegularSeason20242025!$AA$3:$AA$1315,DataRegularSeason20242025!$B$3:$B$1315, "&lt;=" &amp; $A186, DataRegularSeason20242025!$D$3:$D$1315, J$1)+SUMIFS(DataRegularSeason20242025!$AB$3:$AB$1315,DataRegularSeason20242025!$B$3:$B$1315, "&lt;=" &amp; $A186, DataRegularSeason20242025!$E$3:$E$1315, J$1)</f>
        <v>22</v>
      </c>
      <c r="K186" s="2">
        <f>SUMIFS(DataRegularSeason20242025!$AA$3:$AA$1315,DataRegularSeason20242025!$B$3:$B$1315, "&lt;=" &amp; $A186, DataRegularSeason20242025!$D$3:$D$1315, K$1)+SUMIFS(DataRegularSeason20242025!$AB$3:$AB$1315,DataRegularSeason20242025!$B$3:$B$1315, "&lt;=" &amp; $A186, DataRegularSeason20242025!$E$3:$E$1315, K$1)</f>
        <v>16</v>
      </c>
      <c r="L186" s="2">
        <f>SUMIFS(DataRegularSeason20242025!$AA$3:$AA$1315,DataRegularSeason20242025!$B$3:$B$1315, "&lt;=" &amp; $A186, DataRegularSeason20242025!$D$3:$D$1315, L$1)+SUMIFS(DataRegularSeason20242025!$AB$3:$AB$1315,DataRegularSeason20242025!$B$3:$B$1315, "&lt;=" &amp; $A186, DataRegularSeason20242025!$E$3:$E$1315, L$1)</f>
        <v>22</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27</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19</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19</v>
      </c>
      <c r="Y186" s="2">
        <f>SUMIFS(DataRegularSeason20242025!$AA$3:$AA$1315,DataRegularSeason20242025!$B$3:$B$1315, "&lt;=" &amp; $A186, DataRegularSeason20242025!$D$3:$D$1315, Y$1)+SUMIFS(DataRegularSeason20242025!$AB$3:$AB$1315,DataRegularSeason20242025!$B$3:$B$1315, "&lt;=" &amp; $A186, DataRegularSeason20242025!$E$3:$E$1315, Y$1)</f>
        <v>16</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21</v>
      </c>
      <c r="AB186" s="2">
        <f>SUMIFS(DataRegularSeason20242025!$AA$3:$AA$1315,DataRegularSeason20242025!$B$3:$B$1315, "&lt;=" &amp; $A186, DataRegularSeason20242025!$D$3:$D$1315, AB$1)+SUMIFS(DataRegularSeason20242025!$AB$3:$AB$1315,DataRegularSeason20242025!$B$3:$B$1315, "&lt;=" &amp; $A186, DataRegularSeason20242025!$E$3:$E$1315, AB$1)</f>
        <v>24</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24</v>
      </c>
      <c r="AF186" s="2">
        <f>SUMIFS(DataRegularSeason20242025!$AA$3:$AA$1315,DataRegularSeason20242025!$B$3:$B$1315, "&lt;=" &amp; $A186, DataRegularSeason20242025!$D$3:$D$1315, AF$1)+SUMIFS(DataRegularSeason20242025!$AB$3:$AB$1315,DataRegularSeason20242025!$B$3:$B$1315, "&lt;=" &amp; $A186, DataRegularSeason20242025!$E$3:$E$1315, AF$1)</f>
        <v>32</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18</v>
      </c>
      <c r="C187" s="2">
        <f>SUMIFS(DataRegularSeason20242025!$AA$3:$AA$1315,DataRegularSeason20242025!$B$3:$B$1315, "&lt;=" &amp; $A187, DataRegularSeason20242025!$D$3:$D$1315, C$1)+SUMIFS(DataRegularSeason20242025!$AB$3:$AB$1315,DataRegularSeason20242025!$B$3:$B$1315, "&lt;=" &amp; $A187, DataRegularSeason20242025!$E$3:$E$1315, C$1)</f>
        <v>19</v>
      </c>
      <c r="D187" s="2">
        <f>SUMIFS(DataRegularSeason20242025!$AA$3:$AA$1315,DataRegularSeason20242025!$B$3:$B$1315, "&lt;=" &amp; $A187, DataRegularSeason20242025!$D$3:$D$1315, D$1)+SUMIFS(DataRegularSeason20242025!$AB$3:$AB$1315,DataRegularSeason20242025!$B$3:$B$1315, "&lt;=" &amp; $A187, DataRegularSeason20242025!$E$3:$E$1315, D$1)</f>
        <v>17</v>
      </c>
      <c r="E187" s="2">
        <f>SUMIFS(DataRegularSeason20242025!$AA$3:$AA$1315,DataRegularSeason20242025!$B$3:$B$1315, "&lt;=" &amp; $A187, DataRegularSeason20242025!$D$3:$D$1315, E$1)+SUMIFS(DataRegularSeason20242025!$AB$3:$AB$1315,DataRegularSeason20242025!$B$3:$B$1315, "&lt;=" &amp; $A187, DataRegularSeason20242025!$E$3:$E$1315, E$1)</f>
        <v>26</v>
      </c>
      <c r="F187" s="2">
        <f>SUMIFS(DataRegularSeason20242025!$AA$3:$AA$1315,DataRegularSeason20242025!$B$3:$B$1315, "&lt;=" &amp; $A187, DataRegularSeason20242025!$D$3:$D$1315, F$1)+SUMIFS(DataRegularSeason20242025!$AB$3:$AB$1315,DataRegularSeason20242025!$B$3:$B$1315, "&lt;=" &amp; $A187, DataRegularSeason20242025!$E$3:$E$1315, F$1)</f>
        <v>16</v>
      </c>
      <c r="G187" s="2">
        <f>SUMIFS(DataRegularSeason20242025!$AA$3:$AA$1315,DataRegularSeason20242025!$B$3:$B$1315, "&lt;=" &amp; $A187, DataRegularSeason20242025!$D$3:$D$1315, G$1)+SUMIFS(DataRegularSeason20242025!$AB$3:$AB$1315,DataRegularSeason20242025!$B$3:$B$1315, "&lt;=" &amp; $A187, DataRegularSeason20242025!$E$3:$E$1315, G$1)</f>
        <v>23</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20</v>
      </c>
      <c r="J187" s="2">
        <f>SUMIFS(DataRegularSeason20242025!$AA$3:$AA$1315,DataRegularSeason20242025!$B$3:$B$1315, "&lt;=" &amp; $A187, DataRegularSeason20242025!$D$3:$D$1315, J$1)+SUMIFS(DataRegularSeason20242025!$AB$3:$AB$1315,DataRegularSeason20242025!$B$3:$B$1315, "&lt;=" &amp; $A187, DataRegularSeason20242025!$E$3:$E$1315, J$1)</f>
        <v>22</v>
      </c>
      <c r="K187" s="2">
        <f>SUMIFS(DataRegularSeason20242025!$AA$3:$AA$1315,DataRegularSeason20242025!$B$3:$B$1315, "&lt;=" &amp; $A187, DataRegularSeason20242025!$D$3:$D$1315, K$1)+SUMIFS(DataRegularSeason20242025!$AB$3:$AB$1315,DataRegularSeason20242025!$B$3:$B$1315, "&lt;=" &amp; $A187, DataRegularSeason20242025!$E$3:$E$1315, K$1)</f>
        <v>16</v>
      </c>
      <c r="L187" s="2">
        <f>SUMIFS(DataRegularSeason20242025!$AA$3:$AA$1315,DataRegularSeason20242025!$B$3:$B$1315, "&lt;=" &amp; $A187, DataRegularSeason20242025!$D$3:$D$1315, L$1)+SUMIFS(DataRegularSeason20242025!$AB$3:$AB$1315,DataRegularSeason20242025!$B$3:$B$1315, "&lt;=" &amp; $A187, DataRegularSeason20242025!$E$3:$E$1315, L$1)</f>
        <v>22</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27</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19</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19</v>
      </c>
      <c r="Y187" s="2">
        <f>SUMIFS(DataRegularSeason20242025!$AA$3:$AA$1315,DataRegularSeason20242025!$B$3:$B$1315, "&lt;=" &amp; $A187, DataRegularSeason20242025!$D$3:$D$1315, Y$1)+SUMIFS(DataRegularSeason20242025!$AB$3:$AB$1315,DataRegularSeason20242025!$B$3:$B$1315, "&lt;=" &amp; $A187, DataRegularSeason20242025!$E$3:$E$1315, Y$1)</f>
        <v>16</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21</v>
      </c>
      <c r="AB187" s="2">
        <f>SUMIFS(DataRegularSeason20242025!$AA$3:$AA$1315,DataRegularSeason20242025!$B$3:$B$1315, "&lt;=" &amp; $A187, DataRegularSeason20242025!$D$3:$D$1315, AB$1)+SUMIFS(DataRegularSeason20242025!$AB$3:$AB$1315,DataRegularSeason20242025!$B$3:$B$1315, "&lt;=" &amp; $A187, DataRegularSeason20242025!$E$3:$E$1315, AB$1)</f>
        <v>24</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24</v>
      </c>
      <c r="AF187" s="2">
        <f>SUMIFS(DataRegularSeason20242025!$AA$3:$AA$1315,DataRegularSeason20242025!$B$3:$B$1315, "&lt;=" &amp; $A187, DataRegularSeason20242025!$D$3:$D$1315, AF$1)+SUMIFS(DataRegularSeason20242025!$AB$3:$AB$1315,DataRegularSeason20242025!$B$3:$B$1315, "&lt;=" &amp; $A187, DataRegularSeason20242025!$E$3:$E$1315, AF$1)</f>
        <v>32</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18</v>
      </c>
      <c r="C188" s="2">
        <f>SUMIFS(DataRegularSeason20242025!$AA$3:$AA$1315,DataRegularSeason20242025!$B$3:$B$1315, "&lt;=" &amp; $A188, DataRegularSeason20242025!$D$3:$D$1315, C$1)+SUMIFS(DataRegularSeason20242025!$AB$3:$AB$1315,DataRegularSeason20242025!$B$3:$B$1315, "&lt;=" &amp; $A188, DataRegularSeason20242025!$E$3:$E$1315, C$1)</f>
        <v>19</v>
      </c>
      <c r="D188" s="2">
        <f>SUMIFS(DataRegularSeason20242025!$AA$3:$AA$1315,DataRegularSeason20242025!$B$3:$B$1315, "&lt;=" &amp; $A188, DataRegularSeason20242025!$D$3:$D$1315, D$1)+SUMIFS(DataRegularSeason20242025!$AB$3:$AB$1315,DataRegularSeason20242025!$B$3:$B$1315, "&lt;=" &amp; $A188, DataRegularSeason20242025!$E$3:$E$1315, D$1)</f>
        <v>17</v>
      </c>
      <c r="E188" s="2">
        <f>SUMIFS(DataRegularSeason20242025!$AA$3:$AA$1315,DataRegularSeason20242025!$B$3:$B$1315, "&lt;=" &amp; $A188, DataRegularSeason20242025!$D$3:$D$1315, E$1)+SUMIFS(DataRegularSeason20242025!$AB$3:$AB$1315,DataRegularSeason20242025!$B$3:$B$1315, "&lt;=" &amp; $A188, DataRegularSeason20242025!$E$3:$E$1315, E$1)</f>
        <v>26</v>
      </c>
      <c r="F188" s="2">
        <f>SUMIFS(DataRegularSeason20242025!$AA$3:$AA$1315,DataRegularSeason20242025!$B$3:$B$1315, "&lt;=" &amp; $A188, DataRegularSeason20242025!$D$3:$D$1315, F$1)+SUMIFS(DataRegularSeason20242025!$AB$3:$AB$1315,DataRegularSeason20242025!$B$3:$B$1315, "&lt;=" &amp; $A188, DataRegularSeason20242025!$E$3:$E$1315, F$1)</f>
        <v>16</v>
      </c>
      <c r="G188" s="2">
        <f>SUMIFS(DataRegularSeason20242025!$AA$3:$AA$1315,DataRegularSeason20242025!$B$3:$B$1315, "&lt;=" &amp; $A188, DataRegularSeason20242025!$D$3:$D$1315, G$1)+SUMIFS(DataRegularSeason20242025!$AB$3:$AB$1315,DataRegularSeason20242025!$B$3:$B$1315, "&lt;=" &amp; $A188, DataRegularSeason20242025!$E$3:$E$1315, G$1)</f>
        <v>23</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20</v>
      </c>
      <c r="J188" s="2">
        <f>SUMIFS(DataRegularSeason20242025!$AA$3:$AA$1315,DataRegularSeason20242025!$B$3:$B$1315, "&lt;=" &amp; $A188, DataRegularSeason20242025!$D$3:$D$1315, J$1)+SUMIFS(DataRegularSeason20242025!$AB$3:$AB$1315,DataRegularSeason20242025!$B$3:$B$1315, "&lt;=" &amp; $A188, DataRegularSeason20242025!$E$3:$E$1315, J$1)</f>
        <v>22</v>
      </c>
      <c r="K188" s="2">
        <f>SUMIFS(DataRegularSeason20242025!$AA$3:$AA$1315,DataRegularSeason20242025!$B$3:$B$1315, "&lt;=" &amp; $A188, DataRegularSeason20242025!$D$3:$D$1315, K$1)+SUMIFS(DataRegularSeason20242025!$AB$3:$AB$1315,DataRegularSeason20242025!$B$3:$B$1315, "&lt;=" &amp; $A188, DataRegularSeason20242025!$E$3:$E$1315, K$1)</f>
        <v>16</v>
      </c>
      <c r="L188" s="2">
        <f>SUMIFS(DataRegularSeason20242025!$AA$3:$AA$1315,DataRegularSeason20242025!$B$3:$B$1315, "&lt;=" &amp; $A188, DataRegularSeason20242025!$D$3:$D$1315, L$1)+SUMIFS(DataRegularSeason20242025!$AB$3:$AB$1315,DataRegularSeason20242025!$B$3:$B$1315, "&lt;=" &amp; $A188, DataRegularSeason20242025!$E$3:$E$1315, L$1)</f>
        <v>22</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27</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19</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19</v>
      </c>
      <c r="Y188" s="2">
        <f>SUMIFS(DataRegularSeason20242025!$AA$3:$AA$1315,DataRegularSeason20242025!$B$3:$B$1315, "&lt;=" &amp; $A188, DataRegularSeason20242025!$D$3:$D$1315, Y$1)+SUMIFS(DataRegularSeason20242025!$AB$3:$AB$1315,DataRegularSeason20242025!$B$3:$B$1315, "&lt;=" &amp; $A188, DataRegularSeason20242025!$E$3:$E$1315, Y$1)</f>
        <v>16</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21</v>
      </c>
      <c r="AB188" s="2">
        <f>SUMIFS(DataRegularSeason20242025!$AA$3:$AA$1315,DataRegularSeason20242025!$B$3:$B$1315, "&lt;=" &amp; $A188, DataRegularSeason20242025!$D$3:$D$1315, AB$1)+SUMIFS(DataRegularSeason20242025!$AB$3:$AB$1315,DataRegularSeason20242025!$B$3:$B$1315, "&lt;=" &amp; $A188, DataRegularSeason20242025!$E$3:$E$1315, AB$1)</f>
        <v>24</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24</v>
      </c>
      <c r="AF188" s="2">
        <f>SUMIFS(DataRegularSeason20242025!$AA$3:$AA$1315,DataRegularSeason20242025!$B$3:$B$1315, "&lt;=" &amp; $A188, DataRegularSeason20242025!$D$3:$D$1315, AF$1)+SUMIFS(DataRegularSeason20242025!$AB$3:$AB$1315,DataRegularSeason20242025!$B$3:$B$1315, "&lt;=" &amp; $A188, DataRegularSeason20242025!$E$3:$E$1315, AF$1)</f>
        <v>32</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18</v>
      </c>
      <c r="C189" s="2">
        <f>SUMIFS(DataRegularSeason20242025!$AA$3:$AA$1315,DataRegularSeason20242025!$B$3:$B$1315, "&lt;=" &amp; $A189, DataRegularSeason20242025!$D$3:$D$1315, C$1)+SUMIFS(DataRegularSeason20242025!$AB$3:$AB$1315,DataRegularSeason20242025!$B$3:$B$1315, "&lt;=" &amp; $A189, DataRegularSeason20242025!$E$3:$E$1315, C$1)</f>
        <v>19</v>
      </c>
      <c r="D189" s="2">
        <f>SUMIFS(DataRegularSeason20242025!$AA$3:$AA$1315,DataRegularSeason20242025!$B$3:$B$1315, "&lt;=" &amp; $A189, DataRegularSeason20242025!$D$3:$D$1315, D$1)+SUMIFS(DataRegularSeason20242025!$AB$3:$AB$1315,DataRegularSeason20242025!$B$3:$B$1315, "&lt;=" &amp; $A189, DataRegularSeason20242025!$E$3:$E$1315, D$1)</f>
        <v>17</v>
      </c>
      <c r="E189" s="2">
        <f>SUMIFS(DataRegularSeason20242025!$AA$3:$AA$1315,DataRegularSeason20242025!$B$3:$B$1315, "&lt;=" &amp; $A189, DataRegularSeason20242025!$D$3:$D$1315, E$1)+SUMIFS(DataRegularSeason20242025!$AB$3:$AB$1315,DataRegularSeason20242025!$B$3:$B$1315, "&lt;=" &amp; $A189, DataRegularSeason20242025!$E$3:$E$1315, E$1)</f>
        <v>26</v>
      </c>
      <c r="F189" s="2">
        <f>SUMIFS(DataRegularSeason20242025!$AA$3:$AA$1315,DataRegularSeason20242025!$B$3:$B$1315, "&lt;=" &amp; $A189, DataRegularSeason20242025!$D$3:$D$1315, F$1)+SUMIFS(DataRegularSeason20242025!$AB$3:$AB$1315,DataRegularSeason20242025!$B$3:$B$1315, "&lt;=" &amp; $A189, DataRegularSeason20242025!$E$3:$E$1315, F$1)</f>
        <v>16</v>
      </c>
      <c r="G189" s="2">
        <f>SUMIFS(DataRegularSeason20242025!$AA$3:$AA$1315,DataRegularSeason20242025!$B$3:$B$1315, "&lt;=" &amp; $A189, DataRegularSeason20242025!$D$3:$D$1315, G$1)+SUMIFS(DataRegularSeason20242025!$AB$3:$AB$1315,DataRegularSeason20242025!$B$3:$B$1315, "&lt;=" &amp; $A189, DataRegularSeason20242025!$E$3:$E$1315, G$1)</f>
        <v>23</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20</v>
      </c>
      <c r="J189" s="2">
        <f>SUMIFS(DataRegularSeason20242025!$AA$3:$AA$1315,DataRegularSeason20242025!$B$3:$B$1315, "&lt;=" &amp; $A189, DataRegularSeason20242025!$D$3:$D$1315, J$1)+SUMIFS(DataRegularSeason20242025!$AB$3:$AB$1315,DataRegularSeason20242025!$B$3:$B$1315, "&lt;=" &amp; $A189, DataRegularSeason20242025!$E$3:$E$1315, J$1)</f>
        <v>22</v>
      </c>
      <c r="K189" s="2">
        <f>SUMIFS(DataRegularSeason20242025!$AA$3:$AA$1315,DataRegularSeason20242025!$B$3:$B$1315, "&lt;=" &amp; $A189, DataRegularSeason20242025!$D$3:$D$1315, K$1)+SUMIFS(DataRegularSeason20242025!$AB$3:$AB$1315,DataRegularSeason20242025!$B$3:$B$1315, "&lt;=" &amp; $A189, DataRegularSeason20242025!$E$3:$E$1315, K$1)</f>
        <v>16</v>
      </c>
      <c r="L189" s="2">
        <f>SUMIFS(DataRegularSeason20242025!$AA$3:$AA$1315,DataRegularSeason20242025!$B$3:$B$1315, "&lt;=" &amp; $A189, DataRegularSeason20242025!$D$3:$D$1315, L$1)+SUMIFS(DataRegularSeason20242025!$AB$3:$AB$1315,DataRegularSeason20242025!$B$3:$B$1315, "&lt;=" &amp; $A189, DataRegularSeason20242025!$E$3:$E$1315, L$1)</f>
        <v>22</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27</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19</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19</v>
      </c>
      <c r="Y189" s="2">
        <f>SUMIFS(DataRegularSeason20242025!$AA$3:$AA$1315,DataRegularSeason20242025!$B$3:$B$1315, "&lt;=" &amp; $A189, DataRegularSeason20242025!$D$3:$D$1315, Y$1)+SUMIFS(DataRegularSeason20242025!$AB$3:$AB$1315,DataRegularSeason20242025!$B$3:$B$1315, "&lt;=" &amp; $A189, DataRegularSeason20242025!$E$3:$E$1315, Y$1)</f>
        <v>16</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21</v>
      </c>
      <c r="AB189" s="2">
        <f>SUMIFS(DataRegularSeason20242025!$AA$3:$AA$1315,DataRegularSeason20242025!$B$3:$B$1315, "&lt;=" &amp; $A189, DataRegularSeason20242025!$D$3:$D$1315, AB$1)+SUMIFS(DataRegularSeason20242025!$AB$3:$AB$1315,DataRegularSeason20242025!$B$3:$B$1315, "&lt;=" &amp; $A189, DataRegularSeason20242025!$E$3:$E$1315, AB$1)</f>
        <v>24</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24</v>
      </c>
      <c r="AF189" s="2">
        <f>SUMIFS(DataRegularSeason20242025!$AA$3:$AA$1315,DataRegularSeason20242025!$B$3:$B$1315, "&lt;=" &amp; $A189, DataRegularSeason20242025!$D$3:$D$1315, AF$1)+SUMIFS(DataRegularSeason20242025!$AB$3:$AB$1315,DataRegularSeason20242025!$B$3:$B$1315, "&lt;=" &amp; $A189, DataRegularSeason20242025!$E$3:$E$1315, AF$1)</f>
        <v>32</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18</v>
      </c>
      <c r="C190" s="2">
        <f>SUMIFS(DataRegularSeason20242025!$AA$3:$AA$1315,DataRegularSeason20242025!$B$3:$B$1315, "&lt;=" &amp; $A190, DataRegularSeason20242025!$D$3:$D$1315, C$1)+SUMIFS(DataRegularSeason20242025!$AB$3:$AB$1315,DataRegularSeason20242025!$B$3:$B$1315, "&lt;=" &amp; $A190, DataRegularSeason20242025!$E$3:$E$1315, C$1)</f>
        <v>19</v>
      </c>
      <c r="D190" s="2">
        <f>SUMIFS(DataRegularSeason20242025!$AA$3:$AA$1315,DataRegularSeason20242025!$B$3:$B$1315, "&lt;=" &amp; $A190, DataRegularSeason20242025!$D$3:$D$1315, D$1)+SUMIFS(DataRegularSeason20242025!$AB$3:$AB$1315,DataRegularSeason20242025!$B$3:$B$1315, "&lt;=" &amp; $A190, DataRegularSeason20242025!$E$3:$E$1315, D$1)</f>
        <v>17</v>
      </c>
      <c r="E190" s="2">
        <f>SUMIFS(DataRegularSeason20242025!$AA$3:$AA$1315,DataRegularSeason20242025!$B$3:$B$1315, "&lt;=" &amp; $A190, DataRegularSeason20242025!$D$3:$D$1315, E$1)+SUMIFS(DataRegularSeason20242025!$AB$3:$AB$1315,DataRegularSeason20242025!$B$3:$B$1315, "&lt;=" &amp; $A190, DataRegularSeason20242025!$E$3:$E$1315, E$1)</f>
        <v>26</v>
      </c>
      <c r="F190" s="2">
        <f>SUMIFS(DataRegularSeason20242025!$AA$3:$AA$1315,DataRegularSeason20242025!$B$3:$B$1315, "&lt;=" &amp; $A190, DataRegularSeason20242025!$D$3:$D$1315, F$1)+SUMIFS(DataRegularSeason20242025!$AB$3:$AB$1315,DataRegularSeason20242025!$B$3:$B$1315, "&lt;=" &amp; $A190, DataRegularSeason20242025!$E$3:$E$1315, F$1)</f>
        <v>16</v>
      </c>
      <c r="G190" s="2">
        <f>SUMIFS(DataRegularSeason20242025!$AA$3:$AA$1315,DataRegularSeason20242025!$B$3:$B$1315, "&lt;=" &amp; $A190, DataRegularSeason20242025!$D$3:$D$1315, G$1)+SUMIFS(DataRegularSeason20242025!$AB$3:$AB$1315,DataRegularSeason20242025!$B$3:$B$1315, "&lt;=" &amp; $A190, DataRegularSeason20242025!$E$3:$E$1315, G$1)</f>
        <v>23</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20</v>
      </c>
      <c r="J190" s="2">
        <f>SUMIFS(DataRegularSeason20242025!$AA$3:$AA$1315,DataRegularSeason20242025!$B$3:$B$1315, "&lt;=" &amp; $A190, DataRegularSeason20242025!$D$3:$D$1315, J$1)+SUMIFS(DataRegularSeason20242025!$AB$3:$AB$1315,DataRegularSeason20242025!$B$3:$B$1315, "&lt;=" &amp; $A190, DataRegularSeason20242025!$E$3:$E$1315, J$1)</f>
        <v>22</v>
      </c>
      <c r="K190" s="2">
        <f>SUMIFS(DataRegularSeason20242025!$AA$3:$AA$1315,DataRegularSeason20242025!$B$3:$B$1315, "&lt;=" &amp; $A190, DataRegularSeason20242025!$D$3:$D$1315, K$1)+SUMIFS(DataRegularSeason20242025!$AB$3:$AB$1315,DataRegularSeason20242025!$B$3:$B$1315, "&lt;=" &amp; $A190, DataRegularSeason20242025!$E$3:$E$1315, K$1)</f>
        <v>16</v>
      </c>
      <c r="L190" s="2">
        <f>SUMIFS(DataRegularSeason20242025!$AA$3:$AA$1315,DataRegularSeason20242025!$B$3:$B$1315, "&lt;=" &amp; $A190, DataRegularSeason20242025!$D$3:$D$1315, L$1)+SUMIFS(DataRegularSeason20242025!$AB$3:$AB$1315,DataRegularSeason20242025!$B$3:$B$1315, "&lt;=" &amp; $A190, DataRegularSeason20242025!$E$3:$E$1315, L$1)</f>
        <v>22</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27</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19</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19</v>
      </c>
      <c r="Y190" s="2">
        <f>SUMIFS(DataRegularSeason20242025!$AA$3:$AA$1315,DataRegularSeason20242025!$B$3:$B$1315, "&lt;=" &amp; $A190, DataRegularSeason20242025!$D$3:$D$1315, Y$1)+SUMIFS(DataRegularSeason20242025!$AB$3:$AB$1315,DataRegularSeason20242025!$B$3:$B$1315, "&lt;=" &amp; $A190, DataRegularSeason20242025!$E$3:$E$1315, Y$1)</f>
        <v>16</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21</v>
      </c>
      <c r="AB190" s="2">
        <f>SUMIFS(DataRegularSeason20242025!$AA$3:$AA$1315,DataRegularSeason20242025!$B$3:$B$1315, "&lt;=" &amp; $A190, DataRegularSeason20242025!$D$3:$D$1315, AB$1)+SUMIFS(DataRegularSeason20242025!$AB$3:$AB$1315,DataRegularSeason20242025!$B$3:$B$1315, "&lt;=" &amp; $A190, DataRegularSeason20242025!$E$3:$E$1315, AB$1)</f>
        <v>24</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24</v>
      </c>
      <c r="AF190" s="2">
        <f>SUMIFS(DataRegularSeason20242025!$AA$3:$AA$1315,DataRegularSeason20242025!$B$3:$B$1315, "&lt;=" &amp; $A190, DataRegularSeason20242025!$D$3:$D$1315, AF$1)+SUMIFS(DataRegularSeason20242025!$AB$3:$AB$1315,DataRegularSeason20242025!$B$3:$B$1315, "&lt;=" &amp; $A190, DataRegularSeason20242025!$E$3:$E$1315, AF$1)</f>
        <v>32</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18</v>
      </c>
      <c r="C191" s="2">
        <f>SUMIFS(DataRegularSeason20242025!$AA$3:$AA$1315,DataRegularSeason20242025!$B$3:$B$1315, "&lt;=" &amp; $A191, DataRegularSeason20242025!$D$3:$D$1315, C$1)+SUMIFS(DataRegularSeason20242025!$AB$3:$AB$1315,DataRegularSeason20242025!$B$3:$B$1315, "&lt;=" &amp; $A191, DataRegularSeason20242025!$E$3:$E$1315, C$1)</f>
        <v>19</v>
      </c>
      <c r="D191" s="2">
        <f>SUMIFS(DataRegularSeason20242025!$AA$3:$AA$1315,DataRegularSeason20242025!$B$3:$B$1315, "&lt;=" &amp; $A191, DataRegularSeason20242025!$D$3:$D$1315, D$1)+SUMIFS(DataRegularSeason20242025!$AB$3:$AB$1315,DataRegularSeason20242025!$B$3:$B$1315, "&lt;=" &amp; $A191, DataRegularSeason20242025!$E$3:$E$1315, D$1)</f>
        <v>17</v>
      </c>
      <c r="E191" s="2">
        <f>SUMIFS(DataRegularSeason20242025!$AA$3:$AA$1315,DataRegularSeason20242025!$B$3:$B$1315, "&lt;=" &amp; $A191, DataRegularSeason20242025!$D$3:$D$1315, E$1)+SUMIFS(DataRegularSeason20242025!$AB$3:$AB$1315,DataRegularSeason20242025!$B$3:$B$1315, "&lt;=" &amp; $A191, DataRegularSeason20242025!$E$3:$E$1315, E$1)</f>
        <v>26</v>
      </c>
      <c r="F191" s="2">
        <f>SUMIFS(DataRegularSeason20242025!$AA$3:$AA$1315,DataRegularSeason20242025!$B$3:$B$1315, "&lt;=" &amp; $A191, DataRegularSeason20242025!$D$3:$D$1315, F$1)+SUMIFS(DataRegularSeason20242025!$AB$3:$AB$1315,DataRegularSeason20242025!$B$3:$B$1315, "&lt;=" &amp; $A191, DataRegularSeason20242025!$E$3:$E$1315, F$1)</f>
        <v>16</v>
      </c>
      <c r="G191" s="2">
        <f>SUMIFS(DataRegularSeason20242025!$AA$3:$AA$1315,DataRegularSeason20242025!$B$3:$B$1315, "&lt;=" &amp; $A191, DataRegularSeason20242025!$D$3:$D$1315, G$1)+SUMIFS(DataRegularSeason20242025!$AB$3:$AB$1315,DataRegularSeason20242025!$B$3:$B$1315, "&lt;=" &amp; $A191, DataRegularSeason20242025!$E$3:$E$1315, G$1)</f>
        <v>23</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20</v>
      </c>
      <c r="J191" s="2">
        <f>SUMIFS(DataRegularSeason20242025!$AA$3:$AA$1315,DataRegularSeason20242025!$B$3:$B$1315, "&lt;=" &amp; $A191, DataRegularSeason20242025!$D$3:$D$1315, J$1)+SUMIFS(DataRegularSeason20242025!$AB$3:$AB$1315,DataRegularSeason20242025!$B$3:$B$1315, "&lt;=" &amp; $A191, DataRegularSeason20242025!$E$3:$E$1315, J$1)</f>
        <v>22</v>
      </c>
      <c r="K191" s="2">
        <f>SUMIFS(DataRegularSeason20242025!$AA$3:$AA$1315,DataRegularSeason20242025!$B$3:$B$1315, "&lt;=" &amp; $A191, DataRegularSeason20242025!$D$3:$D$1315, K$1)+SUMIFS(DataRegularSeason20242025!$AB$3:$AB$1315,DataRegularSeason20242025!$B$3:$B$1315, "&lt;=" &amp; $A191, DataRegularSeason20242025!$E$3:$E$1315, K$1)</f>
        <v>16</v>
      </c>
      <c r="L191" s="2">
        <f>SUMIFS(DataRegularSeason20242025!$AA$3:$AA$1315,DataRegularSeason20242025!$B$3:$B$1315, "&lt;=" &amp; $A191, DataRegularSeason20242025!$D$3:$D$1315, L$1)+SUMIFS(DataRegularSeason20242025!$AB$3:$AB$1315,DataRegularSeason20242025!$B$3:$B$1315, "&lt;=" &amp; $A191, DataRegularSeason20242025!$E$3:$E$1315, L$1)</f>
        <v>22</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27</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19</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19</v>
      </c>
      <c r="Y191" s="2">
        <f>SUMIFS(DataRegularSeason20242025!$AA$3:$AA$1315,DataRegularSeason20242025!$B$3:$B$1315, "&lt;=" &amp; $A191, DataRegularSeason20242025!$D$3:$D$1315, Y$1)+SUMIFS(DataRegularSeason20242025!$AB$3:$AB$1315,DataRegularSeason20242025!$B$3:$B$1315, "&lt;=" &amp; $A191, DataRegularSeason20242025!$E$3:$E$1315, Y$1)</f>
        <v>16</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21</v>
      </c>
      <c r="AB191" s="2">
        <f>SUMIFS(DataRegularSeason20242025!$AA$3:$AA$1315,DataRegularSeason20242025!$B$3:$B$1315, "&lt;=" &amp; $A191, DataRegularSeason20242025!$D$3:$D$1315, AB$1)+SUMIFS(DataRegularSeason20242025!$AB$3:$AB$1315,DataRegularSeason20242025!$B$3:$B$1315, "&lt;=" &amp; $A191, DataRegularSeason20242025!$E$3:$E$1315, AB$1)</f>
        <v>24</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24</v>
      </c>
      <c r="AF191" s="2">
        <f>SUMIFS(DataRegularSeason20242025!$AA$3:$AA$1315,DataRegularSeason20242025!$B$3:$B$1315, "&lt;=" &amp; $A191, DataRegularSeason20242025!$D$3:$D$1315, AF$1)+SUMIFS(DataRegularSeason20242025!$AB$3:$AB$1315,DataRegularSeason20242025!$B$3:$B$1315, "&lt;=" &amp; $A191, DataRegularSeason20242025!$E$3:$E$1315, AF$1)</f>
        <v>32</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18</v>
      </c>
      <c r="C192" s="2">
        <f>SUMIFS(DataRegularSeason20242025!$AA$3:$AA$1315,DataRegularSeason20242025!$B$3:$B$1315, "&lt;=" &amp; $A192, DataRegularSeason20242025!$D$3:$D$1315, C$1)+SUMIFS(DataRegularSeason20242025!$AB$3:$AB$1315,DataRegularSeason20242025!$B$3:$B$1315, "&lt;=" &amp; $A192, DataRegularSeason20242025!$E$3:$E$1315, C$1)</f>
        <v>19</v>
      </c>
      <c r="D192" s="2">
        <f>SUMIFS(DataRegularSeason20242025!$AA$3:$AA$1315,DataRegularSeason20242025!$B$3:$B$1315, "&lt;=" &amp; $A192, DataRegularSeason20242025!$D$3:$D$1315, D$1)+SUMIFS(DataRegularSeason20242025!$AB$3:$AB$1315,DataRegularSeason20242025!$B$3:$B$1315, "&lt;=" &amp; $A192, DataRegularSeason20242025!$E$3:$E$1315, D$1)</f>
        <v>17</v>
      </c>
      <c r="E192" s="2">
        <f>SUMIFS(DataRegularSeason20242025!$AA$3:$AA$1315,DataRegularSeason20242025!$B$3:$B$1315, "&lt;=" &amp; $A192, DataRegularSeason20242025!$D$3:$D$1315, E$1)+SUMIFS(DataRegularSeason20242025!$AB$3:$AB$1315,DataRegularSeason20242025!$B$3:$B$1315, "&lt;=" &amp; $A192, DataRegularSeason20242025!$E$3:$E$1315, E$1)</f>
        <v>26</v>
      </c>
      <c r="F192" s="2">
        <f>SUMIFS(DataRegularSeason20242025!$AA$3:$AA$1315,DataRegularSeason20242025!$B$3:$B$1315, "&lt;=" &amp; $A192, DataRegularSeason20242025!$D$3:$D$1315, F$1)+SUMIFS(DataRegularSeason20242025!$AB$3:$AB$1315,DataRegularSeason20242025!$B$3:$B$1315, "&lt;=" &amp; $A192, DataRegularSeason20242025!$E$3:$E$1315, F$1)</f>
        <v>16</v>
      </c>
      <c r="G192" s="2">
        <f>SUMIFS(DataRegularSeason20242025!$AA$3:$AA$1315,DataRegularSeason20242025!$B$3:$B$1315, "&lt;=" &amp; $A192, DataRegularSeason20242025!$D$3:$D$1315, G$1)+SUMIFS(DataRegularSeason20242025!$AB$3:$AB$1315,DataRegularSeason20242025!$B$3:$B$1315, "&lt;=" &amp; $A192, DataRegularSeason20242025!$E$3:$E$1315, G$1)</f>
        <v>23</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20</v>
      </c>
      <c r="J192" s="2">
        <f>SUMIFS(DataRegularSeason20242025!$AA$3:$AA$1315,DataRegularSeason20242025!$B$3:$B$1315, "&lt;=" &amp; $A192, DataRegularSeason20242025!$D$3:$D$1315, J$1)+SUMIFS(DataRegularSeason20242025!$AB$3:$AB$1315,DataRegularSeason20242025!$B$3:$B$1315, "&lt;=" &amp; $A192, DataRegularSeason20242025!$E$3:$E$1315, J$1)</f>
        <v>22</v>
      </c>
      <c r="K192" s="2">
        <f>SUMIFS(DataRegularSeason20242025!$AA$3:$AA$1315,DataRegularSeason20242025!$B$3:$B$1315, "&lt;=" &amp; $A192, DataRegularSeason20242025!$D$3:$D$1315, K$1)+SUMIFS(DataRegularSeason20242025!$AB$3:$AB$1315,DataRegularSeason20242025!$B$3:$B$1315, "&lt;=" &amp; $A192, DataRegularSeason20242025!$E$3:$E$1315, K$1)</f>
        <v>16</v>
      </c>
      <c r="L192" s="2">
        <f>SUMIFS(DataRegularSeason20242025!$AA$3:$AA$1315,DataRegularSeason20242025!$B$3:$B$1315, "&lt;=" &amp; $A192, DataRegularSeason20242025!$D$3:$D$1315, L$1)+SUMIFS(DataRegularSeason20242025!$AB$3:$AB$1315,DataRegularSeason20242025!$B$3:$B$1315, "&lt;=" &amp; $A192, DataRegularSeason20242025!$E$3:$E$1315, L$1)</f>
        <v>22</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27</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19</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19</v>
      </c>
      <c r="Y192" s="2">
        <f>SUMIFS(DataRegularSeason20242025!$AA$3:$AA$1315,DataRegularSeason20242025!$B$3:$B$1315, "&lt;=" &amp; $A192, DataRegularSeason20242025!$D$3:$D$1315, Y$1)+SUMIFS(DataRegularSeason20242025!$AB$3:$AB$1315,DataRegularSeason20242025!$B$3:$B$1315, "&lt;=" &amp; $A192, DataRegularSeason20242025!$E$3:$E$1315, Y$1)</f>
        <v>16</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21</v>
      </c>
      <c r="AB192" s="2">
        <f>SUMIFS(DataRegularSeason20242025!$AA$3:$AA$1315,DataRegularSeason20242025!$B$3:$B$1315, "&lt;=" &amp; $A192, DataRegularSeason20242025!$D$3:$D$1315, AB$1)+SUMIFS(DataRegularSeason20242025!$AB$3:$AB$1315,DataRegularSeason20242025!$B$3:$B$1315, "&lt;=" &amp; $A192, DataRegularSeason20242025!$E$3:$E$1315, AB$1)</f>
        <v>24</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24</v>
      </c>
      <c r="AF192" s="2">
        <f>SUMIFS(DataRegularSeason20242025!$AA$3:$AA$1315,DataRegularSeason20242025!$B$3:$B$1315, "&lt;=" &amp; $A192, DataRegularSeason20242025!$D$3:$D$1315, AF$1)+SUMIFS(DataRegularSeason20242025!$AB$3:$AB$1315,DataRegularSeason20242025!$B$3:$B$1315, "&lt;=" &amp; $A192, DataRegularSeason20242025!$E$3:$E$1315, AF$1)</f>
        <v>32</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18</v>
      </c>
      <c r="C193" s="2">
        <f>SUMIFS(DataRegularSeason20242025!$AA$3:$AA$1315,DataRegularSeason20242025!$B$3:$B$1315, "&lt;=" &amp; $A193, DataRegularSeason20242025!$D$3:$D$1315, C$1)+SUMIFS(DataRegularSeason20242025!$AB$3:$AB$1315,DataRegularSeason20242025!$B$3:$B$1315, "&lt;=" &amp; $A193, DataRegularSeason20242025!$E$3:$E$1315, C$1)</f>
        <v>19</v>
      </c>
      <c r="D193" s="2">
        <f>SUMIFS(DataRegularSeason20242025!$AA$3:$AA$1315,DataRegularSeason20242025!$B$3:$B$1315, "&lt;=" &amp; $A193, DataRegularSeason20242025!$D$3:$D$1315, D$1)+SUMIFS(DataRegularSeason20242025!$AB$3:$AB$1315,DataRegularSeason20242025!$B$3:$B$1315, "&lt;=" &amp; $A193, DataRegularSeason20242025!$E$3:$E$1315, D$1)</f>
        <v>17</v>
      </c>
      <c r="E193" s="2">
        <f>SUMIFS(DataRegularSeason20242025!$AA$3:$AA$1315,DataRegularSeason20242025!$B$3:$B$1315, "&lt;=" &amp; $A193, DataRegularSeason20242025!$D$3:$D$1315, E$1)+SUMIFS(DataRegularSeason20242025!$AB$3:$AB$1315,DataRegularSeason20242025!$B$3:$B$1315, "&lt;=" &amp; $A193, DataRegularSeason20242025!$E$3:$E$1315, E$1)</f>
        <v>26</v>
      </c>
      <c r="F193" s="2">
        <f>SUMIFS(DataRegularSeason20242025!$AA$3:$AA$1315,DataRegularSeason20242025!$B$3:$B$1315, "&lt;=" &amp; $A193, DataRegularSeason20242025!$D$3:$D$1315, F$1)+SUMIFS(DataRegularSeason20242025!$AB$3:$AB$1315,DataRegularSeason20242025!$B$3:$B$1315, "&lt;=" &amp; $A193, DataRegularSeason20242025!$E$3:$E$1315, F$1)</f>
        <v>16</v>
      </c>
      <c r="G193" s="2">
        <f>SUMIFS(DataRegularSeason20242025!$AA$3:$AA$1315,DataRegularSeason20242025!$B$3:$B$1315, "&lt;=" &amp; $A193, DataRegularSeason20242025!$D$3:$D$1315, G$1)+SUMIFS(DataRegularSeason20242025!$AB$3:$AB$1315,DataRegularSeason20242025!$B$3:$B$1315, "&lt;=" &amp; $A193, DataRegularSeason20242025!$E$3:$E$1315, G$1)</f>
        <v>23</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20</v>
      </c>
      <c r="J193" s="2">
        <f>SUMIFS(DataRegularSeason20242025!$AA$3:$AA$1315,DataRegularSeason20242025!$B$3:$B$1315, "&lt;=" &amp; $A193, DataRegularSeason20242025!$D$3:$D$1315, J$1)+SUMIFS(DataRegularSeason20242025!$AB$3:$AB$1315,DataRegularSeason20242025!$B$3:$B$1315, "&lt;=" &amp; $A193, DataRegularSeason20242025!$E$3:$E$1315, J$1)</f>
        <v>22</v>
      </c>
      <c r="K193" s="2">
        <f>SUMIFS(DataRegularSeason20242025!$AA$3:$AA$1315,DataRegularSeason20242025!$B$3:$B$1315, "&lt;=" &amp; $A193, DataRegularSeason20242025!$D$3:$D$1315, K$1)+SUMIFS(DataRegularSeason20242025!$AB$3:$AB$1315,DataRegularSeason20242025!$B$3:$B$1315, "&lt;=" &amp; $A193, DataRegularSeason20242025!$E$3:$E$1315, K$1)</f>
        <v>16</v>
      </c>
      <c r="L193" s="2">
        <f>SUMIFS(DataRegularSeason20242025!$AA$3:$AA$1315,DataRegularSeason20242025!$B$3:$B$1315, "&lt;=" &amp; $A193, DataRegularSeason20242025!$D$3:$D$1315, L$1)+SUMIFS(DataRegularSeason20242025!$AB$3:$AB$1315,DataRegularSeason20242025!$B$3:$B$1315, "&lt;=" &amp; $A193, DataRegularSeason20242025!$E$3:$E$1315, L$1)</f>
        <v>22</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27</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19</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19</v>
      </c>
      <c r="Y193" s="2">
        <f>SUMIFS(DataRegularSeason20242025!$AA$3:$AA$1315,DataRegularSeason20242025!$B$3:$B$1315, "&lt;=" &amp; $A193, DataRegularSeason20242025!$D$3:$D$1315, Y$1)+SUMIFS(DataRegularSeason20242025!$AB$3:$AB$1315,DataRegularSeason20242025!$B$3:$B$1315, "&lt;=" &amp; $A193, DataRegularSeason20242025!$E$3:$E$1315, Y$1)</f>
        <v>16</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21</v>
      </c>
      <c r="AB193" s="2">
        <f>SUMIFS(DataRegularSeason20242025!$AA$3:$AA$1315,DataRegularSeason20242025!$B$3:$B$1315, "&lt;=" &amp; $A193, DataRegularSeason20242025!$D$3:$D$1315, AB$1)+SUMIFS(DataRegularSeason20242025!$AB$3:$AB$1315,DataRegularSeason20242025!$B$3:$B$1315, "&lt;=" &amp; $A193, DataRegularSeason20242025!$E$3:$E$1315, AB$1)</f>
        <v>24</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24</v>
      </c>
      <c r="AF193" s="2">
        <f>SUMIFS(DataRegularSeason20242025!$AA$3:$AA$1315,DataRegularSeason20242025!$B$3:$B$1315, "&lt;=" &amp; $A193, DataRegularSeason20242025!$D$3:$D$1315, AF$1)+SUMIFS(DataRegularSeason20242025!$AB$3:$AB$1315,DataRegularSeason20242025!$B$3:$B$1315, "&lt;=" &amp; $A193, DataRegularSeason20242025!$E$3:$E$1315, AF$1)</f>
        <v>32</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18</v>
      </c>
      <c r="C194" s="2">
        <f>SUMIFS(DataRegularSeason20242025!$AA$3:$AA$1315,DataRegularSeason20242025!$B$3:$B$1315, "&lt;=" &amp; $A194, DataRegularSeason20242025!$D$3:$D$1315, C$1)+SUMIFS(DataRegularSeason20242025!$AB$3:$AB$1315,DataRegularSeason20242025!$B$3:$B$1315, "&lt;=" &amp; $A194, DataRegularSeason20242025!$E$3:$E$1315, C$1)</f>
        <v>19</v>
      </c>
      <c r="D194" s="2">
        <f>SUMIFS(DataRegularSeason20242025!$AA$3:$AA$1315,DataRegularSeason20242025!$B$3:$B$1315, "&lt;=" &amp; $A194, DataRegularSeason20242025!$D$3:$D$1315, D$1)+SUMIFS(DataRegularSeason20242025!$AB$3:$AB$1315,DataRegularSeason20242025!$B$3:$B$1315, "&lt;=" &amp; $A194, DataRegularSeason20242025!$E$3:$E$1315, D$1)</f>
        <v>17</v>
      </c>
      <c r="E194" s="2">
        <f>SUMIFS(DataRegularSeason20242025!$AA$3:$AA$1315,DataRegularSeason20242025!$B$3:$B$1315, "&lt;=" &amp; $A194, DataRegularSeason20242025!$D$3:$D$1315, E$1)+SUMIFS(DataRegularSeason20242025!$AB$3:$AB$1315,DataRegularSeason20242025!$B$3:$B$1315, "&lt;=" &amp; $A194, DataRegularSeason20242025!$E$3:$E$1315, E$1)</f>
        <v>26</v>
      </c>
      <c r="F194" s="2">
        <f>SUMIFS(DataRegularSeason20242025!$AA$3:$AA$1315,DataRegularSeason20242025!$B$3:$B$1315, "&lt;=" &amp; $A194, DataRegularSeason20242025!$D$3:$D$1315, F$1)+SUMIFS(DataRegularSeason20242025!$AB$3:$AB$1315,DataRegularSeason20242025!$B$3:$B$1315, "&lt;=" &amp; $A194, DataRegularSeason20242025!$E$3:$E$1315, F$1)</f>
        <v>16</v>
      </c>
      <c r="G194" s="2">
        <f>SUMIFS(DataRegularSeason20242025!$AA$3:$AA$1315,DataRegularSeason20242025!$B$3:$B$1315, "&lt;=" &amp; $A194, DataRegularSeason20242025!$D$3:$D$1315, G$1)+SUMIFS(DataRegularSeason20242025!$AB$3:$AB$1315,DataRegularSeason20242025!$B$3:$B$1315, "&lt;=" &amp; $A194, DataRegularSeason20242025!$E$3:$E$1315, G$1)</f>
        <v>23</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20</v>
      </c>
      <c r="J194" s="2">
        <f>SUMIFS(DataRegularSeason20242025!$AA$3:$AA$1315,DataRegularSeason20242025!$B$3:$B$1315, "&lt;=" &amp; $A194, DataRegularSeason20242025!$D$3:$D$1315, J$1)+SUMIFS(DataRegularSeason20242025!$AB$3:$AB$1315,DataRegularSeason20242025!$B$3:$B$1315, "&lt;=" &amp; $A194, DataRegularSeason20242025!$E$3:$E$1315, J$1)</f>
        <v>22</v>
      </c>
      <c r="K194" s="2">
        <f>SUMIFS(DataRegularSeason20242025!$AA$3:$AA$1315,DataRegularSeason20242025!$B$3:$B$1315, "&lt;=" &amp; $A194, DataRegularSeason20242025!$D$3:$D$1315, K$1)+SUMIFS(DataRegularSeason20242025!$AB$3:$AB$1315,DataRegularSeason20242025!$B$3:$B$1315, "&lt;=" &amp; $A194, DataRegularSeason20242025!$E$3:$E$1315, K$1)</f>
        <v>16</v>
      </c>
      <c r="L194" s="2">
        <f>SUMIFS(DataRegularSeason20242025!$AA$3:$AA$1315,DataRegularSeason20242025!$B$3:$B$1315, "&lt;=" &amp; $A194, DataRegularSeason20242025!$D$3:$D$1315, L$1)+SUMIFS(DataRegularSeason20242025!$AB$3:$AB$1315,DataRegularSeason20242025!$B$3:$B$1315, "&lt;=" &amp; $A194, DataRegularSeason20242025!$E$3:$E$1315, L$1)</f>
        <v>22</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27</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19</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19</v>
      </c>
      <c r="Y194" s="2">
        <f>SUMIFS(DataRegularSeason20242025!$AA$3:$AA$1315,DataRegularSeason20242025!$B$3:$B$1315, "&lt;=" &amp; $A194, DataRegularSeason20242025!$D$3:$D$1315, Y$1)+SUMIFS(DataRegularSeason20242025!$AB$3:$AB$1315,DataRegularSeason20242025!$B$3:$B$1315, "&lt;=" &amp; $A194, DataRegularSeason20242025!$E$3:$E$1315, Y$1)</f>
        <v>16</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21</v>
      </c>
      <c r="AB194" s="2">
        <f>SUMIFS(DataRegularSeason20242025!$AA$3:$AA$1315,DataRegularSeason20242025!$B$3:$B$1315, "&lt;=" &amp; $A194, DataRegularSeason20242025!$D$3:$D$1315, AB$1)+SUMIFS(DataRegularSeason20242025!$AB$3:$AB$1315,DataRegularSeason20242025!$B$3:$B$1315, "&lt;=" &amp; $A194, DataRegularSeason20242025!$E$3:$E$1315, AB$1)</f>
        <v>24</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24</v>
      </c>
      <c r="AF194" s="2">
        <f>SUMIFS(DataRegularSeason20242025!$AA$3:$AA$1315,DataRegularSeason20242025!$B$3:$B$1315, "&lt;=" &amp; $A194, DataRegularSeason20242025!$D$3:$D$1315, AF$1)+SUMIFS(DataRegularSeason20242025!$AB$3:$AB$1315,DataRegularSeason20242025!$B$3:$B$1315, "&lt;=" &amp; $A194, DataRegularSeason20242025!$E$3:$E$1315, AF$1)</f>
        <v>32</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18</v>
      </c>
      <c r="C195" s="2">
        <f>SUMIFS(DataRegularSeason20242025!$AA$3:$AA$1315,DataRegularSeason20242025!$B$3:$B$1315, "&lt;=" &amp; $A195, DataRegularSeason20242025!$D$3:$D$1315, C$1)+SUMIFS(DataRegularSeason20242025!$AB$3:$AB$1315,DataRegularSeason20242025!$B$3:$B$1315, "&lt;=" &amp; $A195, DataRegularSeason20242025!$E$3:$E$1315, C$1)</f>
        <v>19</v>
      </c>
      <c r="D195" s="2">
        <f>SUMIFS(DataRegularSeason20242025!$AA$3:$AA$1315,DataRegularSeason20242025!$B$3:$B$1315, "&lt;=" &amp; $A195, DataRegularSeason20242025!$D$3:$D$1315, D$1)+SUMIFS(DataRegularSeason20242025!$AB$3:$AB$1315,DataRegularSeason20242025!$B$3:$B$1315, "&lt;=" &amp; $A195, DataRegularSeason20242025!$E$3:$E$1315, D$1)</f>
        <v>17</v>
      </c>
      <c r="E195" s="2">
        <f>SUMIFS(DataRegularSeason20242025!$AA$3:$AA$1315,DataRegularSeason20242025!$B$3:$B$1315, "&lt;=" &amp; $A195, DataRegularSeason20242025!$D$3:$D$1315, E$1)+SUMIFS(DataRegularSeason20242025!$AB$3:$AB$1315,DataRegularSeason20242025!$B$3:$B$1315, "&lt;=" &amp; $A195, DataRegularSeason20242025!$E$3:$E$1315, E$1)</f>
        <v>26</v>
      </c>
      <c r="F195" s="2">
        <f>SUMIFS(DataRegularSeason20242025!$AA$3:$AA$1315,DataRegularSeason20242025!$B$3:$B$1315, "&lt;=" &amp; $A195, DataRegularSeason20242025!$D$3:$D$1315, F$1)+SUMIFS(DataRegularSeason20242025!$AB$3:$AB$1315,DataRegularSeason20242025!$B$3:$B$1315, "&lt;=" &amp; $A195, DataRegularSeason20242025!$E$3:$E$1315, F$1)</f>
        <v>16</v>
      </c>
      <c r="G195" s="2">
        <f>SUMIFS(DataRegularSeason20242025!$AA$3:$AA$1315,DataRegularSeason20242025!$B$3:$B$1315, "&lt;=" &amp; $A195, DataRegularSeason20242025!$D$3:$D$1315, G$1)+SUMIFS(DataRegularSeason20242025!$AB$3:$AB$1315,DataRegularSeason20242025!$B$3:$B$1315, "&lt;=" &amp; $A195, DataRegularSeason20242025!$E$3:$E$1315, G$1)</f>
        <v>23</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20</v>
      </c>
      <c r="J195" s="2">
        <f>SUMIFS(DataRegularSeason20242025!$AA$3:$AA$1315,DataRegularSeason20242025!$B$3:$B$1315, "&lt;=" &amp; $A195, DataRegularSeason20242025!$D$3:$D$1315, J$1)+SUMIFS(DataRegularSeason20242025!$AB$3:$AB$1315,DataRegularSeason20242025!$B$3:$B$1315, "&lt;=" &amp; $A195, DataRegularSeason20242025!$E$3:$E$1315, J$1)</f>
        <v>22</v>
      </c>
      <c r="K195" s="2">
        <f>SUMIFS(DataRegularSeason20242025!$AA$3:$AA$1315,DataRegularSeason20242025!$B$3:$B$1315, "&lt;=" &amp; $A195, DataRegularSeason20242025!$D$3:$D$1315, K$1)+SUMIFS(DataRegularSeason20242025!$AB$3:$AB$1315,DataRegularSeason20242025!$B$3:$B$1315, "&lt;=" &amp; $A195, DataRegularSeason20242025!$E$3:$E$1315, K$1)</f>
        <v>16</v>
      </c>
      <c r="L195" s="2">
        <f>SUMIFS(DataRegularSeason20242025!$AA$3:$AA$1315,DataRegularSeason20242025!$B$3:$B$1315, "&lt;=" &amp; $A195, DataRegularSeason20242025!$D$3:$D$1315, L$1)+SUMIFS(DataRegularSeason20242025!$AB$3:$AB$1315,DataRegularSeason20242025!$B$3:$B$1315, "&lt;=" &amp; $A195, DataRegularSeason20242025!$E$3:$E$1315, L$1)</f>
        <v>22</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27</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19</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19</v>
      </c>
      <c r="Y195" s="2">
        <f>SUMIFS(DataRegularSeason20242025!$AA$3:$AA$1315,DataRegularSeason20242025!$B$3:$B$1315, "&lt;=" &amp; $A195, DataRegularSeason20242025!$D$3:$D$1315, Y$1)+SUMIFS(DataRegularSeason20242025!$AB$3:$AB$1315,DataRegularSeason20242025!$B$3:$B$1315, "&lt;=" &amp; $A195, DataRegularSeason20242025!$E$3:$E$1315, Y$1)</f>
        <v>16</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21</v>
      </c>
      <c r="AB195" s="2">
        <f>SUMIFS(DataRegularSeason20242025!$AA$3:$AA$1315,DataRegularSeason20242025!$B$3:$B$1315, "&lt;=" &amp; $A195, DataRegularSeason20242025!$D$3:$D$1315, AB$1)+SUMIFS(DataRegularSeason20242025!$AB$3:$AB$1315,DataRegularSeason20242025!$B$3:$B$1315, "&lt;=" &amp; $A195, DataRegularSeason20242025!$E$3:$E$1315, AB$1)</f>
        <v>24</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24</v>
      </c>
      <c r="AF195" s="2">
        <f>SUMIFS(DataRegularSeason20242025!$AA$3:$AA$1315,DataRegularSeason20242025!$B$3:$B$1315, "&lt;=" &amp; $A195, DataRegularSeason20242025!$D$3:$D$1315, AF$1)+SUMIFS(DataRegularSeason20242025!$AB$3:$AB$1315,DataRegularSeason20242025!$B$3:$B$1315, "&lt;=" &amp; $A195, DataRegularSeason20242025!$E$3:$E$1315, AF$1)</f>
        <v>32</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18</v>
      </c>
      <c r="C196" s="2">
        <f>SUMIFS(DataRegularSeason20242025!$AA$3:$AA$1315,DataRegularSeason20242025!$B$3:$B$1315, "&lt;=" &amp; $A196, DataRegularSeason20242025!$D$3:$D$1315, C$1)+SUMIFS(DataRegularSeason20242025!$AB$3:$AB$1315,DataRegularSeason20242025!$B$3:$B$1315, "&lt;=" &amp; $A196, DataRegularSeason20242025!$E$3:$E$1315, C$1)</f>
        <v>19</v>
      </c>
      <c r="D196" s="2">
        <f>SUMIFS(DataRegularSeason20242025!$AA$3:$AA$1315,DataRegularSeason20242025!$B$3:$B$1315, "&lt;=" &amp; $A196, DataRegularSeason20242025!$D$3:$D$1315, D$1)+SUMIFS(DataRegularSeason20242025!$AB$3:$AB$1315,DataRegularSeason20242025!$B$3:$B$1315, "&lt;=" &amp; $A196, DataRegularSeason20242025!$E$3:$E$1315, D$1)</f>
        <v>17</v>
      </c>
      <c r="E196" s="2">
        <f>SUMIFS(DataRegularSeason20242025!$AA$3:$AA$1315,DataRegularSeason20242025!$B$3:$B$1315, "&lt;=" &amp; $A196, DataRegularSeason20242025!$D$3:$D$1315, E$1)+SUMIFS(DataRegularSeason20242025!$AB$3:$AB$1315,DataRegularSeason20242025!$B$3:$B$1315, "&lt;=" &amp; $A196, DataRegularSeason20242025!$E$3:$E$1315, E$1)</f>
        <v>26</v>
      </c>
      <c r="F196" s="2">
        <f>SUMIFS(DataRegularSeason20242025!$AA$3:$AA$1315,DataRegularSeason20242025!$B$3:$B$1315, "&lt;=" &amp; $A196, DataRegularSeason20242025!$D$3:$D$1315, F$1)+SUMIFS(DataRegularSeason20242025!$AB$3:$AB$1315,DataRegularSeason20242025!$B$3:$B$1315, "&lt;=" &amp; $A196, DataRegularSeason20242025!$E$3:$E$1315, F$1)</f>
        <v>16</v>
      </c>
      <c r="G196" s="2">
        <f>SUMIFS(DataRegularSeason20242025!$AA$3:$AA$1315,DataRegularSeason20242025!$B$3:$B$1315, "&lt;=" &amp; $A196, DataRegularSeason20242025!$D$3:$D$1315, G$1)+SUMIFS(DataRegularSeason20242025!$AB$3:$AB$1315,DataRegularSeason20242025!$B$3:$B$1315, "&lt;=" &amp; $A196, DataRegularSeason20242025!$E$3:$E$1315, G$1)</f>
        <v>23</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20</v>
      </c>
      <c r="J196" s="2">
        <f>SUMIFS(DataRegularSeason20242025!$AA$3:$AA$1315,DataRegularSeason20242025!$B$3:$B$1315, "&lt;=" &amp; $A196, DataRegularSeason20242025!$D$3:$D$1315, J$1)+SUMIFS(DataRegularSeason20242025!$AB$3:$AB$1315,DataRegularSeason20242025!$B$3:$B$1315, "&lt;=" &amp; $A196, DataRegularSeason20242025!$E$3:$E$1315, J$1)</f>
        <v>22</v>
      </c>
      <c r="K196" s="2">
        <f>SUMIFS(DataRegularSeason20242025!$AA$3:$AA$1315,DataRegularSeason20242025!$B$3:$B$1315, "&lt;=" &amp; $A196, DataRegularSeason20242025!$D$3:$D$1315, K$1)+SUMIFS(DataRegularSeason20242025!$AB$3:$AB$1315,DataRegularSeason20242025!$B$3:$B$1315, "&lt;=" &amp; $A196, DataRegularSeason20242025!$E$3:$E$1315, K$1)</f>
        <v>16</v>
      </c>
      <c r="L196" s="2">
        <f>SUMIFS(DataRegularSeason20242025!$AA$3:$AA$1315,DataRegularSeason20242025!$B$3:$B$1315, "&lt;=" &amp; $A196, DataRegularSeason20242025!$D$3:$D$1315, L$1)+SUMIFS(DataRegularSeason20242025!$AB$3:$AB$1315,DataRegularSeason20242025!$B$3:$B$1315, "&lt;=" &amp; $A196, DataRegularSeason20242025!$E$3:$E$1315, L$1)</f>
        <v>22</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27</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19</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19</v>
      </c>
      <c r="Y196" s="2">
        <f>SUMIFS(DataRegularSeason20242025!$AA$3:$AA$1315,DataRegularSeason20242025!$B$3:$B$1315, "&lt;=" &amp; $A196, DataRegularSeason20242025!$D$3:$D$1315, Y$1)+SUMIFS(DataRegularSeason20242025!$AB$3:$AB$1315,DataRegularSeason20242025!$B$3:$B$1315, "&lt;=" &amp; $A196, DataRegularSeason20242025!$E$3:$E$1315, Y$1)</f>
        <v>16</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21</v>
      </c>
      <c r="AB196" s="2">
        <f>SUMIFS(DataRegularSeason20242025!$AA$3:$AA$1315,DataRegularSeason20242025!$B$3:$B$1315, "&lt;=" &amp; $A196, DataRegularSeason20242025!$D$3:$D$1315, AB$1)+SUMIFS(DataRegularSeason20242025!$AB$3:$AB$1315,DataRegularSeason20242025!$B$3:$B$1315, "&lt;=" &amp; $A196, DataRegularSeason20242025!$E$3:$E$1315, AB$1)</f>
        <v>24</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24</v>
      </c>
      <c r="AF196" s="2">
        <f>SUMIFS(DataRegularSeason20242025!$AA$3:$AA$1315,DataRegularSeason20242025!$B$3:$B$1315, "&lt;=" &amp; $A196, DataRegularSeason20242025!$D$3:$D$1315, AF$1)+SUMIFS(DataRegularSeason20242025!$AB$3:$AB$1315,DataRegularSeason20242025!$B$3:$B$1315, "&lt;=" &amp; $A196, DataRegularSeason20242025!$E$3:$E$1315, AF$1)</f>
        <v>32</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18</v>
      </c>
      <c r="C197" s="2">
        <f>SUMIFS(DataRegularSeason20242025!$AA$3:$AA$1315,DataRegularSeason20242025!$B$3:$B$1315, "&lt;=" &amp; $A197, DataRegularSeason20242025!$D$3:$D$1315, C$1)+SUMIFS(DataRegularSeason20242025!$AB$3:$AB$1315,DataRegularSeason20242025!$B$3:$B$1315, "&lt;=" &amp; $A197, DataRegularSeason20242025!$E$3:$E$1315, C$1)</f>
        <v>19</v>
      </c>
      <c r="D197" s="2">
        <f>SUMIFS(DataRegularSeason20242025!$AA$3:$AA$1315,DataRegularSeason20242025!$B$3:$B$1315, "&lt;=" &amp; $A197, DataRegularSeason20242025!$D$3:$D$1315, D$1)+SUMIFS(DataRegularSeason20242025!$AB$3:$AB$1315,DataRegularSeason20242025!$B$3:$B$1315, "&lt;=" &amp; $A197, DataRegularSeason20242025!$E$3:$E$1315, D$1)</f>
        <v>17</v>
      </c>
      <c r="E197" s="2">
        <f>SUMIFS(DataRegularSeason20242025!$AA$3:$AA$1315,DataRegularSeason20242025!$B$3:$B$1315, "&lt;=" &amp; $A197, DataRegularSeason20242025!$D$3:$D$1315, E$1)+SUMIFS(DataRegularSeason20242025!$AB$3:$AB$1315,DataRegularSeason20242025!$B$3:$B$1315, "&lt;=" &amp; $A197, DataRegularSeason20242025!$E$3:$E$1315, E$1)</f>
        <v>26</v>
      </c>
      <c r="F197" s="2">
        <f>SUMIFS(DataRegularSeason20242025!$AA$3:$AA$1315,DataRegularSeason20242025!$B$3:$B$1315, "&lt;=" &amp; $A197, DataRegularSeason20242025!$D$3:$D$1315, F$1)+SUMIFS(DataRegularSeason20242025!$AB$3:$AB$1315,DataRegularSeason20242025!$B$3:$B$1315, "&lt;=" &amp; $A197, DataRegularSeason20242025!$E$3:$E$1315, F$1)</f>
        <v>16</v>
      </c>
      <c r="G197" s="2">
        <f>SUMIFS(DataRegularSeason20242025!$AA$3:$AA$1315,DataRegularSeason20242025!$B$3:$B$1315, "&lt;=" &amp; $A197, DataRegularSeason20242025!$D$3:$D$1315, G$1)+SUMIFS(DataRegularSeason20242025!$AB$3:$AB$1315,DataRegularSeason20242025!$B$3:$B$1315, "&lt;=" &amp; $A197, DataRegularSeason20242025!$E$3:$E$1315, G$1)</f>
        <v>23</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20</v>
      </c>
      <c r="J197" s="2">
        <f>SUMIFS(DataRegularSeason20242025!$AA$3:$AA$1315,DataRegularSeason20242025!$B$3:$B$1315, "&lt;=" &amp; $A197, DataRegularSeason20242025!$D$3:$D$1315, J$1)+SUMIFS(DataRegularSeason20242025!$AB$3:$AB$1315,DataRegularSeason20242025!$B$3:$B$1315, "&lt;=" &amp; $A197, DataRegularSeason20242025!$E$3:$E$1315, J$1)</f>
        <v>22</v>
      </c>
      <c r="K197" s="2">
        <f>SUMIFS(DataRegularSeason20242025!$AA$3:$AA$1315,DataRegularSeason20242025!$B$3:$B$1315, "&lt;=" &amp; $A197, DataRegularSeason20242025!$D$3:$D$1315, K$1)+SUMIFS(DataRegularSeason20242025!$AB$3:$AB$1315,DataRegularSeason20242025!$B$3:$B$1315, "&lt;=" &amp; $A197, DataRegularSeason20242025!$E$3:$E$1315, K$1)</f>
        <v>16</v>
      </c>
      <c r="L197" s="2">
        <f>SUMIFS(DataRegularSeason20242025!$AA$3:$AA$1315,DataRegularSeason20242025!$B$3:$B$1315, "&lt;=" &amp; $A197, DataRegularSeason20242025!$D$3:$D$1315, L$1)+SUMIFS(DataRegularSeason20242025!$AB$3:$AB$1315,DataRegularSeason20242025!$B$3:$B$1315, "&lt;=" &amp; $A197, DataRegularSeason20242025!$E$3:$E$1315, L$1)</f>
        <v>22</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27</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19</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19</v>
      </c>
      <c r="Y197" s="2">
        <f>SUMIFS(DataRegularSeason20242025!$AA$3:$AA$1315,DataRegularSeason20242025!$B$3:$B$1315, "&lt;=" &amp; $A197, DataRegularSeason20242025!$D$3:$D$1315, Y$1)+SUMIFS(DataRegularSeason20242025!$AB$3:$AB$1315,DataRegularSeason20242025!$B$3:$B$1315, "&lt;=" &amp; $A197, DataRegularSeason20242025!$E$3:$E$1315, Y$1)</f>
        <v>16</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21</v>
      </c>
      <c r="AB197" s="2">
        <f>SUMIFS(DataRegularSeason20242025!$AA$3:$AA$1315,DataRegularSeason20242025!$B$3:$B$1315, "&lt;=" &amp; $A197, DataRegularSeason20242025!$D$3:$D$1315, AB$1)+SUMIFS(DataRegularSeason20242025!$AB$3:$AB$1315,DataRegularSeason20242025!$B$3:$B$1315, "&lt;=" &amp; $A197, DataRegularSeason20242025!$E$3:$E$1315, AB$1)</f>
        <v>24</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24</v>
      </c>
      <c r="AF197" s="2">
        <f>SUMIFS(DataRegularSeason20242025!$AA$3:$AA$1315,DataRegularSeason20242025!$B$3:$B$1315, "&lt;=" &amp; $A197, DataRegularSeason20242025!$D$3:$D$1315, AF$1)+SUMIFS(DataRegularSeason20242025!$AB$3:$AB$1315,DataRegularSeason20242025!$B$3:$B$1315, "&lt;=" &amp; $A197, DataRegularSeason20242025!$E$3:$E$1315, AF$1)</f>
        <v>32</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18</v>
      </c>
      <c r="C198" s="2">
        <f>SUMIFS(DataRegularSeason20242025!$AA$3:$AA$1315,DataRegularSeason20242025!$B$3:$B$1315, "&lt;=" &amp; $A198, DataRegularSeason20242025!$D$3:$D$1315, C$1)+SUMIFS(DataRegularSeason20242025!$AB$3:$AB$1315,DataRegularSeason20242025!$B$3:$B$1315, "&lt;=" &amp; $A198, DataRegularSeason20242025!$E$3:$E$1315, C$1)</f>
        <v>19</v>
      </c>
      <c r="D198" s="2">
        <f>SUMIFS(DataRegularSeason20242025!$AA$3:$AA$1315,DataRegularSeason20242025!$B$3:$B$1315, "&lt;=" &amp; $A198, DataRegularSeason20242025!$D$3:$D$1315, D$1)+SUMIFS(DataRegularSeason20242025!$AB$3:$AB$1315,DataRegularSeason20242025!$B$3:$B$1315, "&lt;=" &amp; $A198, DataRegularSeason20242025!$E$3:$E$1315, D$1)</f>
        <v>17</v>
      </c>
      <c r="E198" s="2">
        <f>SUMIFS(DataRegularSeason20242025!$AA$3:$AA$1315,DataRegularSeason20242025!$B$3:$B$1315, "&lt;=" &amp; $A198, DataRegularSeason20242025!$D$3:$D$1315, E$1)+SUMIFS(DataRegularSeason20242025!$AB$3:$AB$1315,DataRegularSeason20242025!$B$3:$B$1315, "&lt;=" &amp; $A198, DataRegularSeason20242025!$E$3:$E$1315, E$1)</f>
        <v>26</v>
      </c>
      <c r="F198" s="2">
        <f>SUMIFS(DataRegularSeason20242025!$AA$3:$AA$1315,DataRegularSeason20242025!$B$3:$B$1315, "&lt;=" &amp; $A198, DataRegularSeason20242025!$D$3:$D$1315, F$1)+SUMIFS(DataRegularSeason20242025!$AB$3:$AB$1315,DataRegularSeason20242025!$B$3:$B$1315, "&lt;=" &amp; $A198, DataRegularSeason20242025!$E$3:$E$1315, F$1)</f>
        <v>16</v>
      </c>
      <c r="G198" s="2">
        <f>SUMIFS(DataRegularSeason20242025!$AA$3:$AA$1315,DataRegularSeason20242025!$B$3:$B$1315, "&lt;=" &amp; $A198, DataRegularSeason20242025!$D$3:$D$1315, G$1)+SUMIFS(DataRegularSeason20242025!$AB$3:$AB$1315,DataRegularSeason20242025!$B$3:$B$1315, "&lt;=" &amp; $A198, DataRegularSeason20242025!$E$3:$E$1315, G$1)</f>
        <v>23</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20</v>
      </c>
      <c r="J198" s="2">
        <f>SUMIFS(DataRegularSeason20242025!$AA$3:$AA$1315,DataRegularSeason20242025!$B$3:$B$1315, "&lt;=" &amp; $A198, DataRegularSeason20242025!$D$3:$D$1315, J$1)+SUMIFS(DataRegularSeason20242025!$AB$3:$AB$1315,DataRegularSeason20242025!$B$3:$B$1315, "&lt;=" &amp; $A198, DataRegularSeason20242025!$E$3:$E$1315, J$1)</f>
        <v>22</v>
      </c>
      <c r="K198" s="2">
        <f>SUMIFS(DataRegularSeason20242025!$AA$3:$AA$1315,DataRegularSeason20242025!$B$3:$B$1315, "&lt;=" &amp; $A198, DataRegularSeason20242025!$D$3:$D$1315, K$1)+SUMIFS(DataRegularSeason20242025!$AB$3:$AB$1315,DataRegularSeason20242025!$B$3:$B$1315, "&lt;=" &amp; $A198, DataRegularSeason20242025!$E$3:$E$1315, K$1)</f>
        <v>16</v>
      </c>
      <c r="L198" s="2">
        <f>SUMIFS(DataRegularSeason20242025!$AA$3:$AA$1315,DataRegularSeason20242025!$B$3:$B$1315, "&lt;=" &amp; $A198, DataRegularSeason20242025!$D$3:$D$1315, L$1)+SUMIFS(DataRegularSeason20242025!$AB$3:$AB$1315,DataRegularSeason20242025!$B$3:$B$1315, "&lt;=" &amp; $A198, DataRegularSeason20242025!$E$3:$E$1315, L$1)</f>
        <v>22</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27</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19</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19</v>
      </c>
      <c r="Y198" s="2">
        <f>SUMIFS(DataRegularSeason20242025!$AA$3:$AA$1315,DataRegularSeason20242025!$B$3:$B$1315, "&lt;=" &amp; $A198, DataRegularSeason20242025!$D$3:$D$1315, Y$1)+SUMIFS(DataRegularSeason20242025!$AB$3:$AB$1315,DataRegularSeason20242025!$B$3:$B$1315, "&lt;=" &amp; $A198, DataRegularSeason20242025!$E$3:$E$1315, Y$1)</f>
        <v>16</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21</v>
      </c>
      <c r="AB198" s="2">
        <f>SUMIFS(DataRegularSeason20242025!$AA$3:$AA$1315,DataRegularSeason20242025!$B$3:$B$1315, "&lt;=" &amp; $A198, DataRegularSeason20242025!$D$3:$D$1315, AB$1)+SUMIFS(DataRegularSeason20242025!$AB$3:$AB$1315,DataRegularSeason20242025!$B$3:$B$1315, "&lt;=" &amp; $A198, DataRegularSeason20242025!$E$3:$E$1315, AB$1)</f>
        <v>24</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24</v>
      </c>
      <c r="AF198" s="2">
        <f>SUMIFS(DataRegularSeason20242025!$AA$3:$AA$1315,DataRegularSeason20242025!$B$3:$B$1315, "&lt;=" &amp; $A198, DataRegularSeason20242025!$D$3:$D$1315, AF$1)+SUMIFS(DataRegularSeason20242025!$AB$3:$AB$1315,DataRegularSeason20242025!$B$3:$B$1315, "&lt;=" &amp; $A198, DataRegularSeason20242025!$E$3:$E$1315, AF$1)</f>
        <v>32</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18</v>
      </c>
      <c r="C199" s="2">
        <f>SUMIFS(DataRegularSeason20242025!$AA$3:$AA$1315,DataRegularSeason20242025!$B$3:$B$1315, "&lt;=" &amp; $A199, DataRegularSeason20242025!$D$3:$D$1315, C$1)+SUMIFS(DataRegularSeason20242025!$AB$3:$AB$1315,DataRegularSeason20242025!$B$3:$B$1315, "&lt;=" &amp; $A199, DataRegularSeason20242025!$E$3:$E$1315, C$1)</f>
        <v>19</v>
      </c>
      <c r="D199" s="2">
        <f>SUMIFS(DataRegularSeason20242025!$AA$3:$AA$1315,DataRegularSeason20242025!$B$3:$B$1315, "&lt;=" &amp; $A199, DataRegularSeason20242025!$D$3:$D$1315, D$1)+SUMIFS(DataRegularSeason20242025!$AB$3:$AB$1315,DataRegularSeason20242025!$B$3:$B$1315, "&lt;=" &amp; $A199, DataRegularSeason20242025!$E$3:$E$1315, D$1)</f>
        <v>17</v>
      </c>
      <c r="E199" s="2">
        <f>SUMIFS(DataRegularSeason20242025!$AA$3:$AA$1315,DataRegularSeason20242025!$B$3:$B$1315, "&lt;=" &amp; $A199, DataRegularSeason20242025!$D$3:$D$1315, E$1)+SUMIFS(DataRegularSeason20242025!$AB$3:$AB$1315,DataRegularSeason20242025!$B$3:$B$1315, "&lt;=" &amp; $A199, DataRegularSeason20242025!$E$3:$E$1315, E$1)</f>
        <v>26</v>
      </c>
      <c r="F199" s="2">
        <f>SUMIFS(DataRegularSeason20242025!$AA$3:$AA$1315,DataRegularSeason20242025!$B$3:$B$1315, "&lt;=" &amp; $A199, DataRegularSeason20242025!$D$3:$D$1315, F$1)+SUMIFS(DataRegularSeason20242025!$AB$3:$AB$1315,DataRegularSeason20242025!$B$3:$B$1315, "&lt;=" &amp; $A199, DataRegularSeason20242025!$E$3:$E$1315, F$1)</f>
        <v>16</v>
      </c>
      <c r="G199" s="2">
        <f>SUMIFS(DataRegularSeason20242025!$AA$3:$AA$1315,DataRegularSeason20242025!$B$3:$B$1315, "&lt;=" &amp; $A199, DataRegularSeason20242025!$D$3:$D$1315, G$1)+SUMIFS(DataRegularSeason20242025!$AB$3:$AB$1315,DataRegularSeason20242025!$B$3:$B$1315, "&lt;=" &amp; $A199, DataRegularSeason20242025!$E$3:$E$1315, G$1)</f>
        <v>23</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20</v>
      </c>
      <c r="J199" s="2">
        <f>SUMIFS(DataRegularSeason20242025!$AA$3:$AA$1315,DataRegularSeason20242025!$B$3:$B$1315, "&lt;=" &amp; $A199, DataRegularSeason20242025!$D$3:$D$1315, J$1)+SUMIFS(DataRegularSeason20242025!$AB$3:$AB$1315,DataRegularSeason20242025!$B$3:$B$1315, "&lt;=" &amp; $A199, DataRegularSeason20242025!$E$3:$E$1315, J$1)</f>
        <v>22</v>
      </c>
      <c r="K199" s="2">
        <f>SUMIFS(DataRegularSeason20242025!$AA$3:$AA$1315,DataRegularSeason20242025!$B$3:$B$1315, "&lt;=" &amp; $A199, DataRegularSeason20242025!$D$3:$D$1315, K$1)+SUMIFS(DataRegularSeason20242025!$AB$3:$AB$1315,DataRegularSeason20242025!$B$3:$B$1315, "&lt;=" &amp; $A199, DataRegularSeason20242025!$E$3:$E$1315, K$1)</f>
        <v>16</v>
      </c>
      <c r="L199" s="2">
        <f>SUMIFS(DataRegularSeason20242025!$AA$3:$AA$1315,DataRegularSeason20242025!$B$3:$B$1315, "&lt;=" &amp; $A199, DataRegularSeason20242025!$D$3:$D$1315, L$1)+SUMIFS(DataRegularSeason20242025!$AB$3:$AB$1315,DataRegularSeason20242025!$B$3:$B$1315, "&lt;=" &amp; $A199, DataRegularSeason20242025!$E$3:$E$1315, L$1)</f>
        <v>22</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27</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19</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19</v>
      </c>
      <c r="Y199" s="2">
        <f>SUMIFS(DataRegularSeason20242025!$AA$3:$AA$1315,DataRegularSeason20242025!$B$3:$B$1315, "&lt;=" &amp; $A199, DataRegularSeason20242025!$D$3:$D$1315, Y$1)+SUMIFS(DataRegularSeason20242025!$AB$3:$AB$1315,DataRegularSeason20242025!$B$3:$B$1315, "&lt;=" &amp; $A199, DataRegularSeason20242025!$E$3:$E$1315, Y$1)</f>
        <v>16</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21</v>
      </c>
      <c r="AB199" s="2">
        <f>SUMIFS(DataRegularSeason20242025!$AA$3:$AA$1315,DataRegularSeason20242025!$B$3:$B$1315, "&lt;=" &amp; $A199, DataRegularSeason20242025!$D$3:$D$1315, AB$1)+SUMIFS(DataRegularSeason20242025!$AB$3:$AB$1315,DataRegularSeason20242025!$B$3:$B$1315, "&lt;=" &amp; $A199, DataRegularSeason20242025!$E$3:$E$1315, AB$1)</f>
        <v>24</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24</v>
      </c>
      <c r="AF199" s="2">
        <f>SUMIFS(DataRegularSeason20242025!$AA$3:$AA$1315,DataRegularSeason20242025!$B$3:$B$1315, "&lt;=" &amp; $A199, DataRegularSeason20242025!$D$3:$D$1315, AF$1)+SUMIFS(DataRegularSeason20242025!$AB$3:$AB$1315,DataRegularSeason20242025!$B$3:$B$1315, "&lt;=" &amp; $A199, DataRegularSeason20242025!$E$3:$E$1315, AF$1)</f>
        <v>32</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18</v>
      </c>
      <c r="C200" s="2">
        <f>SUMIFS(DataRegularSeason20242025!$AA$3:$AA$1315,DataRegularSeason20242025!$B$3:$B$1315, "&lt;=" &amp; $A200, DataRegularSeason20242025!$D$3:$D$1315, C$1)+SUMIFS(DataRegularSeason20242025!$AB$3:$AB$1315,DataRegularSeason20242025!$B$3:$B$1315, "&lt;=" &amp; $A200, DataRegularSeason20242025!$E$3:$E$1315, C$1)</f>
        <v>19</v>
      </c>
      <c r="D200" s="2">
        <f>SUMIFS(DataRegularSeason20242025!$AA$3:$AA$1315,DataRegularSeason20242025!$B$3:$B$1315, "&lt;=" &amp; $A200, DataRegularSeason20242025!$D$3:$D$1315, D$1)+SUMIFS(DataRegularSeason20242025!$AB$3:$AB$1315,DataRegularSeason20242025!$B$3:$B$1315, "&lt;=" &amp; $A200, DataRegularSeason20242025!$E$3:$E$1315, D$1)</f>
        <v>17</v>
      </c>
      <c r="E200" s="2">
        <f>SUMIFS(DataRegularSeason20242025!$AA$3:$AA$1315,DataRegularSeason20242025!$B$3:$B$1315, "&lt;=" &amp; $A200, DataRegularSeason20242025!$D$3:$D$1315, E$1)+SUMIFS(DataRegularSeason20242025!$AB$3:$AB$1315,DataRegularSeason20242025!$B$3:$B$1315, "&lt;=" &amp; $A200, DataRegularSeason20242025!$E$3:$E$1315, E$1)</f>
        <v>26</v>
      </c>
      <c r="F200" s="2">
        <f>SUMIFS(DataRegularSeason20242025!$AA$3:$AA$1315,DataRegularSeason20242025!$B$3:$B$1315, "&lt;=" &amp; $A200, DataRegularSeason20242025!$D$3:$D$1315, F$1)+SUMIFS(DataRegularSeason20242025!$AB$3:$AB$1315,DataRegularSeason20242025!$B$3:$B$1315, "&lt;=" &amp; $A200, DataRegularSeason20242025!$E$3:$E$1315, F$1)</f>
        <v>16</v>
      </c>
      <c r="G200" s="2">
        <f>SUMIFS(DataRegularSeason20242025!$AA$3:$AA$1315,DataRegularSeason20242025!$B$3:$B$1315, "&lt;=" &amp; $A200, DataRegularSeason20242025!$D$3:$D$1315, G$1)+SUMIFS(DataRegularSeason20242025!$AB$3:$AB$1315,DataRegularSeason20242025!$B$3:$B$1315, "&lt;=" &amp; $A200, DataRegularSeason20242025!$E$3:$E$1315, G$1)</f>
        <v>23</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20</v>
      </c>
      <c r="J200" s="2">
        <f>SUMIFS(DataRegularSeason20242025!$AA$3:$AA$1315,DataRegularSeason20242025!$B$3:$B$1315, "&lt;=" &amp; $A200, DataRegularSeason20242025!$D$3:$D$1315, J$1)+SUMIFS(DataRegularSeason20242025!$AB$3:$AB$1315,DataRegularSeason20242025!$B$3:$B$1315, "&lt;=" &amp; $A200, DataRegularSeason20242025!$E$3:$E$1315, J$1)</f>
        <v>22</v>
      </c>
      <c r="K200" s="2">
        <f>SUMIFS(DataRegularSeason20242025!$AA$3:$AA$1315,DataRegularSeason20242025!$B$3:$B$1315, "&lt;=" &amp; $A200, DataRegularSeason20242025!$D$3:$D$1315, K$1)+SUMIFS(DataRegularSeason20242025!$AB$3:$AB$1315,DataRegularSeason20242025!$B$3:$B$1315, "&lt;=" &amp; $A200, DataRegularSeason20242025!$E$3:$E$1315, K$1)</f>
        <v>16</v>
      </c>
      <c r="L200" s="2">
        <f>SUMIFS(DataRegularSeason20242025!$AA$3:$AA$1315,DataRegularSeason20242025!$B$3:$B$1315, "&lt;=" &amp; $A200, DataRegularSeason20242025!$D$3:$D$1315, L$1)+SUMIFS(DataRegularSeason20242025!$AB$3:$AB$1315,DataRegularSeason20242025!$B$3:$B$1315, "&lt;=" &amp; $A200, DataRegularSeason20242025!$E$3:$E$1315, L$1)</f>
        <v>22</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27</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19</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19</v>
      </c>
      <c r="Y200" s="2">
        <f>SUMIFS(DataRegularSeason20242025!$AA$3:$AA$1315,DataRegularSeason20242025!$B$3:$B$1315, "&lt;=" &amp; $A200, DataRegularSeason20242025!$D$3:$D$1315, Y$1)+SUMIFS(DataRegularSeason20242025!$AB$3:$AB$1315,DataRegularSeason20242025!$B$3:$B$1315, "&lt;=" &amp; $A200, DataRegularSeason20242025!$E$3:$E$1315, Y$1)</f>
        <v>16</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21</v>
      </c>
      <c r="AB200" s="2">
        <f>SUMIFS(DataRegularSeason20242025!$AA$3:$AA$1315,DataRegularSeason20242025!$B$3:$B$1315, "&lt;=" &amp; $A200, DataRegularSeason20242025!$D$3:$D$1315, AB$1)+SUMIFS(DataRegularSeason20242025!$AB$3:$AB$1315,DataRegularSeason20242025!$B$3:$B$1315, "&lt;=" &amp; $A200, DataRegularSeason20242025!$E$3:$E$1315, AB$1)</f>
        <v>24</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24</v>
      </c>
      <c r="AF200" s="2">
        <f>SUMIFS(DataRegularSeason20242025!$AA$3:$AA$1315,DataRegularSeason20242025!$B$3:$B$1315, "&lt;=" &amp; $A200, DataRegularSeason20242025!$D$3:$D$1315, AF$1)+SUMIFS(DataRegularSeason20242025!$AB$3:$AB$1315,DataRegularSeason20242025!$B$3:$B$1315, "&lt;=" &amp; $A200, DataRegularSeason20242025!$E$3:$E$1315, AF$1)</f>
        <v>32</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18</v>
      </c>
      <c r="C201" s="2">
        <f>SUMIFS(DataRegularSeason20242025!$AA$3:$AA$1315,DataRegularSeason20242025!$B$3:$B$1315, "&lt;=" &amp; $A201, DataRegularSeason20242025!$D$3:$D$1315, C$1)+SUMIFS(DataRegularSeason20242025!$AB$3:$AB$1315,DataRegularSeason20242025!$B$3:$B$1315, "&lt;=" &amp; $A201, DataRegularSeason20242025!$E$3:$E$1315, C$1)</f>
        <v>19</v>
      </c>
      <c r="D201" s="2">
        <f>SUMIFS(DataRegularSeason20242025!$AA$3:$AA$1315,DataRegularSeason20242025!$B$3:$B$1315, "&lt;=" &amp; $A201, DataRegularSeason20242025!$D$3:$D$1315, D$1)+SUMIFS(DataRegularSeason20242025!$AB$3:$AB$1315,DataRegularSeason20242025!$B$3:$B$1315, "&lt;=" &amp; $A201, DataRegularSeason20242025!$E$3:$E$1315, D$1)</f>
        <v>17</v>
      </c>
      <c r="E201" s="2">
        <f>SUMIFS(DataRegularSeason20242025!$AA$3:$AA$1315,DataRegularSeason20242025!$B$3:$B$1315, "&lt;=" &amp; $A201, DataRegularSeason20242025!$D$3:$D$1315, E$1)+SUMIFS(DataRegularSeason20242025!$AB$3:$AB$1315,DataRegularSeason20242025!$B$3:$B$1315, "&lt;=" &amp; $A201, DataRegularSeason20242025!$E$3:$E$1315, E$1)</f>
        <v>26</v>
      </c>
      <c r="F201" s="2">
        <f>SUMIFS(DataRegularSeason20242025!$AA$3:$AA$1315,DataRegularSeason20242025!$B$3:$B$1315, "&lt;=" &amp; $A201, DataRegularSeason20242025!$D$3:$D$1315, F$1)+SUMIFS(DataRegularSeason20242025!$AB$3:$AB$1315,DataRegularSeason20242025!$B$3:$B$1315, "&lt;=" &amp; $A201, DataRegularSeason20242025!$E$3:$E$1315, F$1)</f>
        <v>16</v>
      </c>
      <c r="G201" s="2">
        <f>SUMIFS(DataRegularSeason20242025!$AA$3:$AA$1315,DataRegularSeason20242025!$B$3:$B$1315, "&lt;=" &amp; $A201, DataRegularSeason20242025!$D$3:$D$1315, G$1)+SUMIFS(DataRegularSeason20242025!$AB$3:$AB$1315,DataRegularSeason20242025!$B$3:$B$1315, "&lt;=" &amp; $A201, DataRegularSeason20242025!$E$3:$E$1315, G$1)</f>
        <v>23</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20</v>
      </c>
      <c r="J201" s="2">
        <f>SUMIFS(DataRegularSeason20242025!$AA$3:$AA$1315,DataRegularSeason20242025!$B$3:$B$1315, "&lt;=" &amp; $A201, DataRegularSeason20242025!$D$3:$D$1315, J$1)+SUMIFS(DataRegularSeason20242025!$AB$3:$AB$1315,DataRegularSeason20242025!$B$3:$B$1315, "&lt;=" &amp; $A201, DataRegularSeason20242025!$E$3:$E$1315, J$1)</f>
        <v>22</v>
      </c>
      <c r="K201" s="2">
        <f>SUMIFS(DataRegularSeason20242025!$AA$3:$AA$1315,DataRegularSeason20242025!$B$3:$B$1315, "&lt;=" &amp; $A201, DataRegularSeason20242025!$D$3:$D$1315, K$1)+SUMIFS(DataRegularSeason20242025!$AB$3:$AB$1315,DataRegularSeason20242025!$B$3:$B$1315, "&lt;=" &amp; $A201, DataRegularSeason20242025!$E$3:$E$1315, K$1)</f>
        <v>16</v>
      </c>
      <c r="L201" s="2">
        <f>SUMIFS(DataRegularSeason20242025!$AA$3:$AA$1315,DataRegularSeason20242025!$B$3:$B$1315, "&lt;=" &amp; $A201, DataRegularSeason20242025!$D$3:$D$1315, L$1)+SUMIFS(DataRegularSeason20242025!$AB$3:$AB$1315,DataRegularSeason20242025!$B$3:$B$1315, "&lt;=" &amp; $A201, DataRegularSeason20242025!$E$3:$E$1315, L$1)</f>
        <v>22</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27</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19</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19</v>
      </c>
      <c r="Y201" s="2">
        <f>SUMIFS(DataRegularSeason20242025!$AA$3:$AA$1315,DataRegularSeason20242025!$B$3:$B$1315, "&lt;=" &amp; $A201, DataRegularSeason20242025!$D$3:$D$1315, Y$1)+SUMIFS(DataRegularSeason20242025!$AB$3:$AB$1315,DataRegularSeason20242025!$B$3:$B$1315, "&lt;=" &amp; $A201, DataRegularSeason20242025!$E$3:$E$1315, Y$1)</f>
        <v>16</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21</v>
      </c>
      <c r="AB201" s="2">
        <f>SUMIFS(DataRegularSeason20242025!$AA$3:$AA$1315,DataRegularSeason20242025!$B$3:$B$1315, "&lt;=" &amp; $A201, DataRegularSeason20242025!$D$3:$D$1315, AB$1)+SUMIFS(DataRegularSeason20242025!$AB$3:$AB$1315,DataRegularSeason20242025!$B$3:$B$1315, "&lt;=" &amp; $A201, DataRegularSeason20242025!$E$3:$E$1315, AB$1)</f>
        <v>24</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24</v>
      </c>
      <c r="AF201" s="2">
        <f>SUMIFS(DataRegularSeason20242025!$AA$3:$AA$1315,DataRegularSeason20242025!$B$3:$B$1315, "&lt;=" &amp; $A201, DataRegularSeason20242025!$D$3:$D$1315, AF$1)+SUMIFS(DataRegularSeason20242025!$AB$3:$AB$1315,DataRegularSeason20242025!$B$3:$B$1315, "&lt;=" &amp; $A201, DataRegularSeason20242025!$E$3:$E$1315, AF$1)</f>
        <v>32</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18</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18</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18</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18</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18</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18</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18</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18</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18</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18</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18</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18</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18</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18</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18</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18</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18</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18</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18</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18</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18</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18</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18</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18</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18</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18</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18</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18</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18</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18</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18</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18</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18</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18</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18</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18</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18</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18</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18</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18</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18</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18</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18</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18</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18</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18</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18</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18</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18</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Y14" sqref="AY14"/>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25</v>
      </c>
      <c r="BH2">
        <f>SUMIFS(DataRegularSeason20242025!$AA$3:$AA$1315,DataRegularSeason20242025!$B$3:$B$1315, "&lt;=" &amp; BH$1, DataRegularSeason20242025!$D$3:$D$1315, $A2)+SUMIFS(DataRegularSeason20242025!$AB$3:$AB$1315,DataRegularSeason20242025!$B$3:$B$1315, "&lt;=" &amp; BH$1, DataRegularSeason20242025!$E$3:$E$1315, $A2)</f>
        <v>25</v>
      </c>
      <c r="BI2">
        <f>SUMIFS(DataRegularSeason20242025!$AA$3:$AA$1315,DataRegularSeason20242025!$B$3:$B$1315, "&lt;=" &amp; BI$1, DataRegularSeason20242025!$D$3:$D$1315, $A2)+SUMIFS(DataRegularSeason20242025!$AB$3:$AB$1315,DataRegularSeason20242025!$B$3:$B$1315, "&lt;=" &amp; BI$1, DataRegularSeason20242025!$E$3:$E$1315, $A2)</f>
        <v>25</v>
      </c>
      <c r="BJ2">
        <f>SUMIFS(DataRegularSeason20242025!$AA$3:$AA$1315,DataRegularSeason20242025!$B$3:$B$1315, "&lt;=" &amp; BJ$1, DataRegularSeason20242025!$D$3:$D$1315, $A2)+SUMIFS(DataRegularSeason20242025!$AB$3:$AB$1315,DataRegularSeason20242025!$B$3:$B$1315, "&lt;=" &amp; BJ$1, DataRegularSeason20242025!$E$3:$E$1315, $A2)</f>
        <v>25</v>
      </c>
      <c r="BK2">
        <f>SUMIFS(DataRegularSeason20242025!$AA$3:$AA$1315,DataRegularSeason20242025!$B$3:$B$1315, "&lt;=" &amp; BK$1, DataRegularSeason20242025!$D$3:$D$1315, $A2)+SUMIFS(DataRegularSeason20242025!$AB$3:$AB$1315,DataRegularSeason20242025!$B$3:$B$1315, "&lt;=" &amp; BK$1, DataRegularSeason20242025!$E$3:$E$1315, $A2)</f>
        <v>25</v>
      </c>
      <c r="BL2">
        <f>SUMIFS(DataRegularSeason20242025!$AA$3:$AA$1315,DataRegularSeason20242025!$B$3:$B$1315, "&lt;=" &amp; BL$1, DataRegularSeason20242025!$D$3:$D$1315, $A2)+SUMIFS(DataRegularSeason20242025!$AB$3:$AB$1315,DataRegularSeason20242025!$B$3:$B$1315, "&lt;=" &amp; BL$1, DataRegularSeason20242025!$E$3:$E$1315, $A2)</f>
        <v>25</v>
      </c>
      <c r="BM2">
        <f>SUMIFS(DataRegularSeason20242025!$AA$3:$AA$1315,DataRegularSeason20242025!$B$3:$B$1315, "&lt;=" &amp; BM$1, DataRegularSeason20242025!$D$3:$D$1315, $A2)+SUMIFS(DataRegularSeason20242025!$AB$3:$AB$1315,DataRegularSeason20242025!$B$3:$B$1315, "&lt;=" &amp; BM$1, DataRegularSeason20242025!$E$3:$E$1315, $A2)</f>
        <v>25</v>
      </c>
      <c r="BN2">
        <f>SUMIFS(DataRegularSeason20242025!$AA$3:$AA$1315,DataRegularSeason20242025!$B$3:$B$1315, "&lt;=" &amp; BN$1, DataRegularSeason20242025!$D$3:$D$1315, $A2)+SUMIFS(DataRegularSeason20242025!$AB$3:$AB$1315,DataRegularSeason20242025!$B$3:$B$1315, "&lt;=" &amp; BN$1, DataRegularSeason20242025!$E$3:$E$1315, $A2)</f>
        <v>25</v>
      </c>
      <c r="BO2">
        <f>SUMIFS(DataRegularSeason20242025!$AA$3:$AA$1315,DataRegularSeason20242025!$B$3:$B$1315, "&lt;=" &amp; BO$1, DataRegularSeason20242025!$D$3:$D$1315, $A2)+SUMIFS(DataRegularSeason20242025!$AB$3:$AB$1315,DataRegularSeason20242025!$B$3:$B$1315, "&lt;=" &amp; BO$1, DataRegularSeason20242025!$E$3:$E$1315, $A2)</f>
        <v>25</v>
      </c>
      <c r="BP2">
        <f>SUMIFS(DataRegularSeason20242025!$AA$3:$AA$1315,DataRegularSeason20242025!$B$3:$B$1315, "&lt;=" &amp; BP$1, DataRegularSeason20242025!$D$3:$D$1315, $A2)+SUMIFS(DataRegularSeason20242025!$AB$3:$AB$1315,DataRegularSeason20242025!$B$3:$B$1315, "&lt;=" &amp; BP$1, DataRegularSeason20242025!$E$3:$E$1315, $A2)</f>
        <v>25</v>
      </c>
      <c r="BQ2">
        <f>SUMIFS(DataRegularSeason20242025!$AA$3:$AA$1315,DataRegularSeason20242025!$B$3:$B$1315, "&lt;=" &amp; BQ$1, DataRegularSeason20242025!$D$3:$D$1315, $A2)+SUMIFS(DataRegularSeason20242025!$AB$3:$AB$1315,DataRegularSeason20242025!$B$3:$B$1315, "&lt;=" &amp; BQ$1, DataRegularSeason20242025!$E$3:$E$1315, $A2)</f>
        <v>25</v>
      </c>
      <c r="BR2">
        <f>SUMIFS(DataRegularSeason20242025!$AA$3:$AA$1315,DataRegularSeason20242025!$B$3:$B$1315, "&lt;=" &amp; BR$1, DataRegularSeason20242025!$D$3:$D$1315, $A2)+SUMIFS(DataRegularSeason20242025!$AB$3:$AB$1315,DataRegularSeason20242025!$B$3:$B$1315, "&lt;=" &amp; BR$1, DataRegularSeason20242025!$E$3:$E$1315, $A2)</f>
        <v>25</v>
      </c>
      <c r="BS2">
        <f>SUMIFS(DataRegularSeason20242025!$AA$3:$AA$1315,DataRegularSeason20242025!$B$3:$B$1315, "&lt;=" &amp; BS$1, DataRegularSeason20242025!$D$3:$D$1315, $A2)+SUMIFS(DataRegularSeason20242025!$AB$3:$AB$1315,DataRegularSeason20242025!$B$3:$B$1315, "&lt;=" &amp; BS$1, DataRegularSeason20242025!$E$3:$E$1315, $A2)</f>
        <v>25</v>
      </c>
      <c r="BT2">
        <f>SUMIFS(DataRegularSeason20242025!$AA$3:$AA$1315,DataRegularSeason20242025!$B$3:$B$1315, "&lt;=" &amp; BT$1, DataRegularSeason20242025!$D$3:$D$1315, $A2)+SUMIFS(DataRegularSeason20242025!$AB$3:$AB$1315,DataRegularSeason20242025!$B$3:$B$1315, "&lt;=" &amp; BT$1, DataRegularSeason20242025!$E$3:$E$1315, $A2)</f>
        <v>25</v>
      </c>
      <c r="BU2">
        <f>SUMIFS(DataRegularSeason20242025!$AA$3:$AA$1315,DataRegularSeason20242025!$B$3:$B$1315, "&lt;=" &amp; BU$1, DataRegularSeason20242025!$D$3:$D$1315, $A2)+SUMIFS(DataRegularSeason20242025!$AB$3:$AB$1315,DataRegularSeason20242025!$B$3:$B$1315, "&lt;=" &amp; BU$1, DataRegularSeason20242025!$E$3:$E$1315, $A2)</f>
        <v>25</v>
      </c>
      <c r="BV2">
        <f>SUMIFS(DataRegularSeason20242025!$AA$3:$AA$1315,DataRegularSeason20242025!$B$3:$B$1315, "&lt;=" &amp; BV$1, DataRegularSeason20242025!$D$3:$D$1315, $A2)+SUMIFS(DataRegularSeason20242025!$AB$3:$AB$1315,DataRegularSeason20242025!$B$3:$B$1315, "&lt;=" &amp; BV$1, DataRegularSeason20242025!$E$3:$E$1315, $A2)</f>
        <v>25</v>
      </c>
      <c r="BW2">
        <f>SUMIFS(DataRegularSeason20242025!$AA$3:$AA$1315,DataRegularSeason20242025!$B$3:$B$1315, "&lt;=" &amp; BW$1, DataRegularSeason20242025!$D$3:$D$1315, $A2)+SUMIFS(DataRegularSeason20242025!$AB$3:$AB$1315,DataRegularSeason20242025!$B$3:$B$1315, "&lt;=" &amp; BW$1, DataRegularSeason20242025!$E$3:$E$1315, $A2)</f>
        <v>25</v>
      </c>
      <c r="BX2">
        <f>SUMIFS(DataRegularSeason20242025!$AA$3:$AA$1315,DataRegularSeason20242025!$B$3:$B$1315, "&lt;=" &amp; BX$1, DataRegularSeason20242025!$D$3:$D$1315, $A2)+SUMIFS(DataRegularSeason20242025!$AB$3:$AB$1315,DataRegularSeason20242025!$B$3:$B$1315, "&lt;=" &amp; BX$1, DataRegularSeason20242025!$E$3:$E$1315, $A2)</f>
        <v>25</v>
      </c>
      <c r="BY2">
        <f>SUMIFS(DataRegularSeason20242025!$AA$3:$AA$1315,DataRegularSeason20242025!$B$3:$B$1315, "&lt;=" &amp; BY$1, DataRegularSeason20242025!$D$3:$D$1315, $A2)+SUMIFS(DataRegularSeason20242025!$AB$3:$AB$1315,DataRegularSeason20242025!$B$3:$B$1315, "&lt;=" &amp; BY$1, DataRegularSeason20242025!$E$3:$E$1315, $A2)</f>
        <v>25</v>
      </c>
      <c r="BZ2">
        <f>SUMIFS(DataRegularSeason20242025!$AA$3:$AA$1315,DataRegularSeason20242025!$B$3:$B$1315, "&lt;=" &amp; BZ$1, DataRegularSeason20242025!$D$3:$D$1315, $A2)+SUMIFS(DataRegularSeason20242025!$AB$3:$AB$1315,DataRegularSeason20242025!$B$3:$B$1315, "&lt;=" &amp; BZ$1, DataRegularSeason20242025!$E$3:$E$1315, $A2)</f>
        <v>25</v>
      </c>
      <c r="CA2">
        <f>SUMIFS(DataRegularSeason20242025!$AA$3:$AA$1315,DataRegularSeason20242025!$B$3:$B$1315, "&lt;=" &amp; CA$1, DataRegularSeason20242025!$D$3:$D$1315, $A2)+SUMIFS(DataRegularSeason20242025!$AB$3:$AB$1315,DataRegularSeason20242025!$B$3:$B$1315, "&lt;=" &amp; CA$1, DataRegularSeason20242025!$E$3:$E$1315, $A2)</f>
        <v>25</v>
      </c>
      <c r="CB2">
        <f>SUMIFS(DataRegularSeason20242025!$AA$3:$AA$1315,DataRegularSeason20242025!$B$3:$B$1315, "&lt;=" &amp; CB$1, DataRegularSeason20242025!$D$3:$D$1315, $A2)+SUMIFS(DataRegularSeason20242025!$AB$3:$AB$1315,DataRegularSeason20242025!$B$3:$B$1315, "&lt;=" &amp; CB$1, DataRegularSeason20242025!$E$3:$E$1315, $A2)</f>
        <v>25</v>
      </c>
      <c r="CC2">
        <f>SUMIFS(DataRegularSeason20242025!$AA$3:$AA$1315,DataRegularSeason20242025!$B$3:$B$1315, "&lt;=" &amp; CC$1, DataRegularSeason20242025!$D$3:$D$1315, $A2)+SUMIFS(DataRegularSeason20242025!$AB$3:$AB$1315,DataRegularSeason20242025!$B$3:$B$1315, "&lt;=" &amp; CC$1, DataRegularSeason20242025!$E$3:$E$1315, $A2)</f>
        <v>25</v>
      </c>
      <c r="CD2">
        <f>SUMIFS(DataRegularSeason20242025!$AA$3:$AA$1315,DataRegularSeason20242025!$B$3:$B$1315, "&lt;=" &amp; CD$1, DataRegularSeason20242025!$D$3:$D$1315, $A2)+SUMIFS(DataRegularSeason20242025!$AB$3:$AB$1315,DataRegularSeason20242025!$B$3:$B$1315, "&lt;=" &amp; CD$1, DataRegularSeason20242025!$E$3:$E$1315, $A2)</f>
        <v>25</v>
      </c>
      <c r="CE2">
        <f>SUMIFS(DataRegularSeason20242025!$AA$3:$AA$1315,DataRegularSeason20242025!$B$3:$B$1315, "&lt;=" &amp; CE$1, DataRegularSeason20242025!$D$3:$D$1315, $A2)+SUMIFS(DataRegularSeason20242025!$AB$3:$AB$1315,DataRegularSeason20242025!$B$3:$B$1315, "&lt;=" &amp; CE$1, DataRegularSeason20242025!$E$3:$E$1315, $A2)</f>
        <v>25</v>
      </c>
      <c r="CF2">
        <f>SUMIFS(DataRegularSeason20242025!$AA$3:$AA$1315,DataRegularSeason20242025!$B$3:$B$1315, "&lt;=" &amp; CF$1, DataRegularSeason20242025!$D$3:$D$1315, $A2)+SUMIFS(DataRegularSeason20242025!$AB$3:$AB$1315,DataRegularSeason20242025!$B$3:$B$1315, "&lt;=" &amp; CF$1, DataRegularSeason20242025!$E$3:$E$1315, $A2)</f>
        <v>25</v>
      </c>
      <c r="CG2">
        <f>SUMIFS(DataRegularSeason20242025!$AA$3:$AA$1315,DataRegularSeason20242025!$B$3:$B$1315, "&lt;=" &amp; CG$1, DataRegularSeason20242025!$D$3:$D$1315, $A2)+SUMIFS(DataRegularSeason20242025!$AB$3:$AB$1315,DataRegularSeason20242025!$B$3:$B$1315, "&lt;=" &amp; CG$1, DataRegularSeason20242025!$E$3:$E$1315, $A2)</f>
        <v>25</v>
      </c>
      <c r="CH2">
        <f>SUMIFS(DataRegularSeason20242025!$AA$3:$AA$1315,DataRegularSeason20242025!$B$3:$B$1315, "&lt;=" &amp; CH$1, DataRegularSeason20242025!$D$3:$D$1315, $A2)+SUMIFS(DataRegularSeason20242025!$AB$3:$AB$1315,DataRegularSeason20242025!$B$3:$B$1315, "&lt;=" &amp; CH$1, DataRegularSeason20242025!$E$3:$E$1315, $A2)</f>
        <v>25</v>
      </c>
      <c r="CI2">
        <f>SUMIFS(DataRegularSeason20242025!$AA$3:$AA$1315,DataRegularSeason20242025!$B$3:$B$1315, "&lt;=" &amp; CI$1, DataRegularSeason20242025!$D$3:$D$1315, $A2)+SUMIFS(DataRegularSeason20242025!$AB$3:$AB$1315,DataRegularSeason20242025!$B$3:$B$1315, "&lt;=" &amp; CI$1, DataRegularSeason20242025!$E$3:$E$1315, $A2)</f>
        <v>25</v>
      </c>
      <c r="CJ2">
        <f>SUMIFS(DataRegularSeason20242025!$AA$3:$AA$1315,DataRegularSeason20242025!$B$3:$B$1315, "&lt;=" &amp; CJ$1, DataRegularSeason20242025!$D$3:$D$1315, $A2)+SUMIFS(DataRegularSeason20242025!$AB$3:$AB$1315,DataRegularSeason20242025!$B$3:$B$1315, "&lt;=" &amp; CJ$1, DataRegularSeason20242025!$E$3:$E$1315, $A2)</f>
        <v>25</v>
      </c>
      <c r="CK2">
        <f>SUMIFS(DataRegularSeason20242025!$AA$3:$AA$1315,DataRegularSeason20242025!$B$3:$B$1315, "&lt;=" &amp; CK$1, DataRegularSeason20242025!$D$3:$D$1315, $A2)+SUMIFS(DataRegularSeason20242025!$AB$3:$AB$1315,DataRegularSeason20242025!$B$3:$B$1315, "&lt;=" &amp; CK$1, DataRegularSeason20242025!$E$3:$E$1315, $A2)</f>
        <v>25</v>
      </c>
      <c r="CL2">
        <f>SUMIFS(DataRegularSeason20242025!$AA$3:$AA$1315,DataRegularSeason20242025!$B$3:$B$1315, "&lt;=" &amp; CL$1, DataRegularSeason20242025!$D$3:$D$1315, $A2)+SUMIFS(DataRegularSeason20242025!$AB$3:$AB$1315,DataRegularSeason20242025!$B$3:$B$1315, "&lt;=" &amp; CL$1, DataRegularSeason20242025!$E$3:$E$1315, $A2)</f>
        <v>25</v>
      </c>
      <c r="CM2">
        <f>SUMIFS(DataRegularSeason20242025!$AA$3:$AA$1315,DataRegularSeason20242025!$B$3:$B$1315, "&lt;=" &amp; CM$1, DataRegularSeason20242025!$D$3:$D$1315, $A2)+SUMIFS(DataRegularSeason20242025!$AB$3:$AB$1315,DataRegularSeason20242025!$B$3:$B$1315, "&lt;=" &amp; CM$1, DataRegularSeason20242025!$E$3:$E$1315, $A2)</f>
        <v>25</v>
      </c>
      <c r="CN2">
        <f>SUMIFS(DataRegularSeason20242025!$AA$3:$AA$1315,DataRegularSeason20242025!$B$3:$B$1315, "&lt;=" &amp; CN$1, DataRegularSeason20242025!$D$3:$D$1315, $A2)+SUMIFS(DataRegularSeason20242025!$AB$3:$AB$1315,DataRegularSeason20242025!$B$3:$B$1315, "&lt;=" &amp; CN$1, DataRegularSeason20242025!$E$3:$E$1315, $A2)</f>
        <v>25</v>
      </c>
      <c r="CO2">
        <f>SUMIFS(DataRegularSeason20242025!$AA$3:$AA$1315,DataRegularSeason20242025!$B$3:$B$1315, "&lt;=" &amp; CO$1, DataRegularSeason20242025!$D$3:$D$1315, $A2)+SUMIFS(DataRegularSeason20242025!$AB$3:$AB$1315,DataRegularSeason20242025!$B$3:$B$1315, "&lt;=" &amp; CO$1, DataRegularSeason20242025!$E$3:$E$1315, $A2)</f>
        <v>25</v>
      </c>
      <c r="CP2">
        <f>SUMIFS(DataRegularSeason20242025!$AA$3:$AA$1315,DataRegularSeason20242025!$B$3:$B$1315, "&lt;=" &amp; CP$1, DataRegularSeason20242025!$D$3:$D$1315, $A2)+SUMIFS(DataRegularSeason20242025!$AB$3:$AB$1315,DataRegularSeason20242025!$B$3:$B$1315, "&lt;=" &amp; CP$1, DataRegularSeason20242025!$E$3:$E$1315, $A2)</f>
        <v>25</v>
      </c>
      <c r="CQ2">
        <f>SUMIFS(DataRegularSeason20242025!$AA$3:$AA$1315,DataRegularSeason20242025!$B$3:$B$1315, "&lt;=" &amp; CQ$1, DataRegularSeason20242025!$D$3:$D$1315, $A2)+SUMIFS(DataRegularSeason20242025!$AB$3:$AB$1315,DataRegularSeason20242025!$B$3:$B$1315, "&lt;=" &amp; CQ$1, DataRegularSeason20242025!$E$3:$E$1315, $A2)</f>
        <v>25</v>
      </c>
      <c r="CR2">
        <f>SUMIFS(DataRegularSeason20242025!$AA$3:$AA$1315,DataRegularSeason20242025!$B$3:$B$1315, "&lt;=" &amp; CR$1, DataRegularSeason20242025!$D$3:$D$1315, $A2)+SUMIFS(DataRegularSeason20242025!$AB$3:$AB$1315,DataRegularSeason20242025!$B$3:$B$1315, "&lt;=" &amp; CR$1, DataRegularSeason20242025!$E$3:$E$1315, $A2)</f>
        <v>25</v>
      </c>
      <c r="CS2">
        <f>SUMIFS(DataRegularSeason20242025!$AA$3:$AA$1315,DataRegularSeason20242025!$B$3:$B$1315, "&lt;=" &amp; CS$1, DataRegularSeason20242025!$D$3:$D$1315, $A2)+SUMIFS(DataRegularSeason20242025!$AB$3:$AB$1315,DataRegularSeason20242025!$B$3:$B$1315, "&lt;=" &amp; CS$1, DataRegularSeason20242025!$E$3:$E$1315, $A2)</f>
        <v>25</v>
      </c>
      <c r="CT2">
        <f>SUMIFS(DataRegularSeason20242025!$AA$3:$AA$1315,DataRegularSeason20242025!$B$3:$B$1315, "&lt;=" &amp; CT$1, DataRegularSeason20242025!$D$3:$D$1315, $A2)+SUMIFS(DataRegularSeason20242025!$AB$3:$AB$1315,DataRegularSeason20242025!$B$3:$B$1315, "&lt;=" &amp; CT$1, DataRegularSeason20242025!$E$3:$E$1315, $A2)</f>
        <v>25</v>
      </c>
      <c r="CU2">
        <f>SUMIFS(DataRegularSeason20242025!$AA$3:$AA$1315,DataRegularSeason20242025!$B$3:$B$1315, "&lt;=" &amp; CU$1, DataRegularSeason20242025!$D$3:$D$1315, $A2)+SUMIFS(DataRegularSeason20242025!$AB$3:$AB$1315,DataRegularSeason20242025!$B$3:$B$1315, "&lt;=" &amp; CU$1, DataRegularSeason20242025!$E$3:$E$1315, $A2)</f>
        <v>25</v>
      </c>
      <c r="CV2">
        <f>SUMIFS(DataRegularSeason20242025!$AA$3:$AA$1315,DataRegularSeason20242025!$B$3:$B$1315, "&lt;=" &amp; CV$1, DataRegularSeason20242025!$D$3:$D$1315, $A2)+SUMIFS(DataRegularSeason20242025!$AB$3:$AB$1315,DataRegularSeason20242025!$B$3:$B$1315, "&lt;=" &amp; CV$1, DataRegularSeason20242025!$E$3:$E$1315, $A2)</f>
        <v>25</v>
      </c>
      <c r="CW2">
        <f>SUMIFS(DataRegularSeason20242025!$AA$3:$AA$1315,DataRegularSeason20242025!$B$3:$B$1315, "&lt;=" &amp; CW$1, DataRegularSeason20242025!$D$3:$D$1315, $A2)+SUMIFS(DataRegularSeason20242025!$AB$3:$AB$1315,DataRegularSeason20242025!$B$3:$B$1315, "&lt;=" &amp; CW$1, DataRegularSeason20242025!$E$3:$E$1315, $A2)</f>
        <v>25</v>
      </c>
      <c r="CX2">
        <f>SUMIFS(DataRegularSeason20242025!$AA$3:$AA$1315,DataRegularSeason20242025!$B$3:$B$1315, "&lt;=" &amp; CX$1, DataRegularSeason20242025!$D$3:$D$1315, $A2)+SUMIFS(DataRegularSeason20242025!$AB$3:$AB$1315,DataRegularSeason20242025!$B$3:$B$1315, "&lt;=" &amp; CX$1, DataRegularSeason20242025!$E$3:$E$1315, $A2)</f>
        <v>25</v>
      </c>
      <c r="CY2">
        <f>SUMIFS(DataRegularSeason20242025!$AA$3:$AA$1315,DataRegularSeason20242025!$B$3:$B$1315, "&lt;=" &amp; CY$1, DataRegularSeason20242025!$D$3:$D$1315, $A2)+SUMIFS(DataRegularSeason20242025!$AB$3:$AB$1315,DataRegularSeason20242025!$B$3:$B$1315, "&lt;=" &amp; CY$1, DataRegularSeason20242025!$E$3:$E$1315, $A2)</f>
        <v>25</v>
      </c>
      <c r="CZ2">
        <f>SUMIFS(DataRegularSeason20242025!$AA$3:$AA$1315,DataRegularSeason20242025!$B$3:$B$1315, "&lt;=" &amp; CZ$1, DataRegularSeason20242025!$D$3:$D$1315, $A2)+SUMIFS(DataRegularSeason20242025!$AB$3:$AB$1315,DataRegularSeason20242025!$B$3:$B$1315, "&lt;=" &amp; CZ$1, DataRegularSeason20242025!$E$3:$E$1315, $A2)</f>
        <v>25</v>
      </c>
      <c r="DA2">
        <f>SUMIFS(DataRegularSeason20242025!$AA$3:$AA$1315,DataRegularSeason20242025!$B$3:$B$1315, "&lt;=" &amp; DA$1, DataRegularSeason20242025!$D$3:$D$1315, $A2)+SUMIFS(DataRegularSeason20242025!$AB$3:$AB$1315,DataRegularSeason20242025!$B$3:$B$1315, "&lt;=" &amp; DA$1, DataRegularSeason20242025!$E$3:$E$1315, $A2)</f>
        <v>25</v>
      </c>
      <c r="DB2">
        <f>SUMIFS(DataRegularSeason20242025!$AA$3:$AA$1315,DataRegularSeason20242025!$B$3:$B$1315, "&lt;=" &amp; DB$1, DataRegularSeason20242025!$D$3:$D$1315, $A2)+SUMIFS(DataRegularSeason20242025!$AB$3:$AB$1315,DataRegularSeason20242025!$B$3:$B$1315, "&lt;=" &amp; DB$1, DataRegularSeason20242025!$E$3:$E$1315, $A2)</f>
        <v>25</v>
      </c>
      <c r="DC2">
        <f>SUMIFS(DataRegularSeason20242025!$AA$3:$AA$1315,DataRegularSeason20242025!$B$3:$B$1315, "&lt;=" &amp; DC$1, DataRegularSeason20242025!$D$3:$D$1315, $A2)+SUMIFS(DataRegularSeason20242025!$AB$3:$AB$1315,DataRegularSeason20242025!$B$3:$B$1315, "&lt;=" &amp; DC$1, DataRegularSeason20242025!$E$3:$E$1315, $A2)</f>
        <v>25</v>
      </c>
      <c r="DD2">
        <f>SUMIFS(DataRegularSeason20242025!$AA$3:$AA$1315,DataRegularSeason20242025!$B$3:$B$1315, "&lt;=" &amp; DD$1, DataRegularSeason20242025!$D$3:$D$1315, $A2)+SUMIFS(DataRegularSeason20242025!$AB$3:$AB$1315,DataRegularSeason20242025!$B$3:$B$1315, "&lt;=" &amp; DD$1, DataRegularSeason20242025!$E$3:$E$1315, $A2)</f>
        <v>25</v>
      </c>
      <c r="DE2">
        <f>SUMIFS(DataRegularSeason20242025!$AA$3:$AA$1315,DataRegularSeason20242025!$B$3:$B$1315, "&lt;=" &amp; DE$1, DataRegularSeason20242025!$D$3:$D$1315, $A2)+SUMIFS(DataRegularSeason20242025!$AB$3:$AB$1315,DataRegularSeason20242025!$B$3:$B$1315, "&lt;=" &amp; DE$1, DataRegularSeason20242025!$E$3:$E$1315, $A2)</f>
        <v>25</v>
      </c>
      <c r="DF2">
        <f>SUMIFS(DataRegularSeason20242025!$AA$3:$AA$1315,DataRegularSeason20242025!$B$3:$B$1315, "&lt;=" &amp; DF$1, DataRegularSeason20242025!$D$3:$D$1315, $A2)+SUMIFS(DataRegularSeason20242025!$AB$3:$AB$1315,DataRegularSeason20242025!$B$3:$B$1315, "&lt;=" &amp; DF$1, DataRegularSeason20242025!$E$3:$E$1315, $A2)</f>
        <v>25</v>
      </c>
      <c r="DG2">
        <f>SUMIFS(DataRegularSeason20242025!$AA$3:$AA$1315,DataRegularSeason20242025!$B$3:$B$1315, "&lt;=" &amp; DG$1, DataRegularSeason20242025!$D$3:$D$1315, $A2)+SUMIFS(DataRegularSeason20242025!$AB$3:$AB$1315,DataRegularSeason20242025!$B$3:$B$1315, "&lt;=" &amp; DG$1, DataRegularSeason20242025!$E$3:$E$1315, $A2)</f>
        <v>25</v>
      </c>
      <c r="DH2">
        <f>SUMIFS(DataRegularSeason20242025!$AA$3:$AA$1315,DataRegularSeason20242025!$B$3:$B$1315, "&lt;=" &amp; DH$1, DataRegularSeason20242025!$D$3:$D$1315, $A2)+SUMIFS(DataRegularSeason20242025!$AB$3:$AB$1315,DataRegularSeason20242025!$B$3:$B$1315, "&lt;=" &amp; DH$1, DataRegularSeason20242025!$E$3:$E$1315, $A2)</f>
        <v>25</v>
      </c>
      <c r="DI2">
        <f>SUMIFS(DataRegularSeason20242025!$AA$3:$AA$1315,DataRegularSeason20242025!$B$3:$B$1315, "&lt;=" &amp; DI$1, DataRegularSeason20242025!$D$3:$D$1315, $A2)+SUMIFS(DataRegularSeason20242025!$AB$3:$AB$1315,DataRegularSeason20242025!$B$3:$B$1315, "&lt;=" &amp; DI$1, DataRegularSeason20242025!$E$3:$E$1315, $A2)</f>
        <v>25</v>
      </c>
      <c r="DJ2">
        <f>SUMIFS(DataRegularSeason20242025!$AA$3:$AA$1315,DataRegularSeason20242025!$B$3:$B$1315, "&lt;=" &amp; DJ$1, DataRegularSeason20242025!$D$3:$D$1315, $A2)+SUMIFS(DataRegularSeason20242025!$AB$3:$AB$1315,DataRegularSeason20242025!$B$3:$B$1315, "&lt;=" &amp; DJ$1, DataRegularSeason20242025!$E$3:$E$1315, $A2)</f>
        <v>25</v>
      </c>
      <c r="DK2">
        <f>SUMIFS(DataRegularSeason20242025!$AA$3:$AA$1315,DataRegularSeason20242025!$B$3:$B$1315, "&lt;=" &amp; DK$1, DataRegularSeason20242025!$D$3:$D$1315, $A2)+SUMIFS(DataRegularSeason20242025!$AB$3:$AB$1315,DataRegularSeason20242025!$B$3:$B$1315, "&lt;=" &amp; DK$1, DataRegularSeason20242025!$E$3:$E$1315, $A2)</f>
        <v>25</v>
      </c>
      <c r="DL2">
        <f>SUMIFS(DataRegularSeason20242025!$AA$3:$AA$1315,DataRegularSeason20242025!$B$3:$B$1315, "&lt;=" &amp; DL$1, DataRegularSeason20242025!$D$3:$D$1315, $A2)+SUMIFS(DataRegularSeason20242025!$AB$3:$AB$1315,DataRegularSeason20242025!$B$3:$B$1315, "&lt;=" &amp; DL$1, DataRegularSeason20242025!$E$3:$E$1315, $A2)</f>
        <v>25</v>
      </c>
      <c r="DM2">
        <f>SUMIFS(DataRegularSeason20242025!$AA$3:$AA$1315,DataRegularSeason20242025!$B$3:$B$1315, "&lt;=" &amp; DM$1, DataRegularSeason20242025!$D$3:$D$1315, $A2)+SUMIFS(DataRegularSeason20242025!$AB$3:$AB$1315,DataRegularSeason20242025!$B$3:$B$1315, "&lt;=" &amp; DM$1, DataRegularSeason20242025!$E$3:$E$1315, $A2)</f>
        <v>25</v>
      </c>
      <c r="DN2">
        <f>SUMIFS(DataRegularSeason20242025!$AA$3:$AA$1315,DataRegularSeason20242025!$B$3:$B$1315, "&lt;=" &amp; DN$1, DataRegularSeason20242025!$D$3:$D$1315, $A2)+SUMIFS(DataRegularSeason20242025!$AB$3:$AB$1315,DataRegularSeason20242025!$B$3:$B$1315, "&lt;=" &amp; DN$1, DataRegularSeason20242025!$E$3:$E$1315, $A2)</f>
        <v>25</v>
      </c>
      <c r="DO2">
        <f>SUMIFS(DataRegularSeason20242025!$AA$3:$AA$1315,DataRegularSeason20242025!$B$3:$B$1315, "&lt;=" &amp; DO$1, DataRegularSeason20242025!$D$3:$D$1315, $A2)+SUMIFS(DataRegularSeason20242025!$AB$3:$AB$1315,DataRegularSeason20242025!$B$3:$B$1315, "&lt;=" &amp; DO$1, DataRegularSeason20242025!$E$3:$E$1315, $A2)</f>
        <v>25</v>
      </c>
      <c r="DP2">
        <f>SUMIFS(DataRegularSeason20242025!$AA$3:$AA$1315,DataRegularSeason20242025!$B$3:$B$1315, "&lt;=" &amp; DP$1, DataRegularSeason20242025!$D$3:$D$1315, $A2)+SUMIFS(DataRegularSeason20242025!$AB$3:$AB$1315,DataRegularSeason20242025!$B$3:$B$1315, "&lt;=" &amp; DP$1, DataRegularSeason20242025!$E$3:$E$1315, $A2)</f>
        <v>25</v>
      </c>
      <c r="DQ2">
        <f>SUMIFS(DataRegularSeason20242025!$AA$3:$AA$1315,DataRegularSeason20242025!$B$3:$B$1315, "&lt;=" &amp; DQ$1, DataRegularSeason20242025!$D$3:$D$1315, $A2)+SUMIFS(DataRegularSeason20242025!$AB$3:$AB$1315,DataRegularSeason20242025!$B$3:$B$1315, "&lt;=" &amp; DQ$1, DataRegularSeason20242025!$E$3:$E$1315, $A2)</f>
        <v>25</v>
      </c>
      <c r="DR2">
        <f>SUMIFS(DataRegularSeason20242025!$AA$3:$AA$1315,DataRegularSeason20242025!$B$3:$B$1315, "&lt;=" &amp; DR$1, DataRegularSeason20242025!$D$3:$D$1315, $A2)+SUMIFS(DataRegularSeason20242025!$AB$3:$AB$1315,DataRegularSeason20242025!$B$3:$B$1315, "&lt;=" &amp; DR$1, DataRegularSeason20242025!$E$3:$E$1315, $A2)</f>
        <v>25</v>
      </c>
      <c r="DS2">
        <f>SUMIFS(DataRegularSeason20242025!$AA$3:$AA$1315,DataRegularSeason20242025!$B$3:$B$1315, "&lt;=" &amp; DS$1, DataRegularSeason20242025!$D$3:$D$1315, $A2)+SUMIFS(DataRegularSeason20242025!$AB$3:$AB$1315,DataRegularSeason20242025!$B$3:$B$1315, "&lt;=" &amp; DS$1, DataRegularSeason20242025!$E$3:$E$1315, $A2)</f>
        <v>25</v>
      </c>
      <c r="DT2">
        <f>SUMIFS(DataRegularSeason20242025!$AA$3:$AA$1315,DataRegularSeason20242025!$B$3:$B$1315, "&lt;=" &amp; DT$1, DataRegularSeason20242025!$D$3:$D$1315, $A2)+SUMIFS(DataRegularSeason20242025!$AB$3:$AB$1315,DataRegularSeason20242025!$B$3:$B$1315, "&lt;=" &amp; DT$1, DataRegularSeason20242025!$E$3:$E$1315, $A2)</f>
        <v>25</v>
      </c>
      <c r="DU2">
        <f>SUMIFS(DataRegularSeason20242025!$AA$3:$AA$1315,DataRegularSeason20242025!$B$3:$B$1315, "&lt;=" &amp; DU$1, DataRegularSeason20242025!$D$3:$D$1315, $A2)+SUMIFS(DataRegularSeason20242025!$AB$3:$AB$1315,DataRegularSeason20242025!$B$3:$B$1315, "&lt;=" &amp; DU$1, DataRegularSeason20242025!$E$3:$E$1315, $A2)</f>
        <v>25</v>
      </c>
      <c r="DV2">
        <f>SUMIFS(DataRegularSeason20242025!$AA$3:$AA$1315,DataRegularSeason20242025!$B$3:$B$1315, "&lt;=" &amp; DV$1, DataRegularSeason20242025!$D$3:$D$1315, $A2)+SUMIFS(DataRegularSeason20242025!$AB$3:$AB$1315,DataRegularSeason20242025!$B$3:$B$1315, "&lt;=" &amp; DV$1, DataRegularSeason20242025!$E$3:$E$1315, $A2)</f>
        <v>25</v>
      </c>
      <c r="DW2">
        <f>SUMIFS(DataRegularSeason20242025!$AA$3:$AA$1315,DataRegularSeason20242025!$B$3:$B$1315, "&lt;=" &amp; DW$1, DataRegularSeason20242025!$D$3:$D$1315, $A2)+SUMIFS(DataRegularSeason20242025!$AB$3:$AB$1315,DataRegularSeason20242025!$B$3:$B$1315, "&lt;=" &amp; DW$1, DataRegularSeason20242025!$E$3:$E$1315, $A2)</f>
        <v>25</v>
      </c>
      <c r="DX2">
        <f>SUMIFS(DataRegularSeason20242025!$AA$3:$AA$1315,DataRegularSeason20242025!$B$3:$B$1315, "&lt;=" &amp; DX$1, DataRegularSeason20242025!$D$3:$D$1315, $A2)+SUMIFS(DataRegularSeason20242025!$AB$3:$AB$1315,DataRegularSeason20242025!$B$3:$B$1315, "&lt;=" &amp; DX$1, DataRegularSeason20242025!$E$3:$E$1315, $A2)</f>
        <v>25</v>
      </c>
      <c r="DY2">
        <f>SUMIFS(DataRegularSeason20242025!$AA$3:$AA$1315,DataRegularSeason20242025!$B$3:$B$1315, "&lt;=" &amp; DY$1, DataRegularSeason20242025!$D$3:$D$1315, $A2)+SUMIFS(DataRegularSeason20242025!$AB$3:$AB$1315,DataRegularSeason20242025!$B$3:$B$1315, "&lt;=" &amp; DY$1, DataRegularSeason20242025!$E$3:$E$1315, $A2)</f>
        <v>25</v>
      </c>
      <c r="DZ2">
        <f>SUMIFS(DataRegularSeason20242025!$AA$3:$AA$1315,DataRegularSeason20242025!$B$3:$B$1315, "&lt;=" &amp; DZ$1, DataRegularSeason20242025!$D$3:$D$1315, $A2)+SUMIFS(DataRegularSeason20242025!$AB$3:$AB$1315,DataRegularSeason20242025!$B$3:$B$1315, "&lt;=" &amp; DZ$1, DataRegularSeason20242025!$E$3:$E$1315, $A2)</f>
        <v>25</v>
      </c>
      <c r="EA2">
        <f>SUMIFS(DataRegularSeason20242025!$AA$3:$AA$1315,DataRegularSeason20242025!$B$3:$B$1315, "&lt;=" &amp; EA$1, DataRegularSeason20242025!$D$3:$D$1315, $A2)+SUMIFS(DataRegularSeason20242025!$AB$3:$AB$1315,DataRegularSeason20242025!$B$3:$B$1315, "&lt;=" &amp; EA$1, DataRegularSeason20242025!$E$3:$E$1315, $A2)</f>
        <v>25</v>
      </c>
      <c r="EB2">
        <f>SUMIFS(DataRegularSeason20242025!$AA$3:$AA$1315,DataRegularSeason20242025!$B$3:$B$1315, "&lt;=" &amp; EB$1, DataRegularSeason20242025!$D$3:$D$1315, $A2)+SUMIFS(DataRegularSeason20242025!$AB$3:$AB$1315,DataRegularSeason20242025!$B$3:$B$1315, "&lt;=" &amp; EB$1, DataRegularSeason20242025!$E$3:$E$1315, $A2)</f>
        <v>25</v>
      </c>
      <c r="EC2">
        <f>SUMIFS(DataRegularSeason20242025!$AA$3:$AA$1315,DataRegularSeason20242025!$B$3:$B$1315, "&lt;=" &amp; EC$1, DataRegularSeason20242025!$D$3:$D$1315, $A2)+SUMIFS(DataRegularSeason20242025!$AB$3:$AB$1315,DataRegularSeason20242025!$B$3:$B$1315, "&lt;=" &amp; EC$1, DataRegularSeason20242025!$E$3:$E$1315, $A2)</f>
        <v>25</v>
      </c>
      <c r="ED2">
        <f>SUMIFS(DataRegularSeason20242025!$AA$3:$AA$1315,DataRegularSeason20242025!$B$3:$B$1315, "&lt;=" &amp; ED$1, DataRegularSeason20242025!$D$3:$D$1315, $A2)+SUMIFS(DataRegularSeason20242025!$AB$3:$AB$1315,DataRegularSeason20242025!$B$3:$B$1315, "&lt;=" &amp; ED$1, DataRegularSeason20242025!$E$3:$E$1315, $A2)</f>
        <v>25</v>
      </c>
      <c r="EE2">
        <f>SUMIFS(DataRegularSeason20242025!$AA$3:$AA$1315,DataRegularSeason20242025!$B$3:$B$1315, "&lt;=" &amp; EE$1, DataRegularSeason20242025!$D$3:$D$1315, $A2)+SUMIFS(DataRegularSeason20242025!$AB$3:$AB$1315,DataRegularSeason20242025!$B$3:$B$1315, "&lt;=" &amp; EE$1, DataRegularSeason20242025!$E$3:$E$1315, $A2)</f>
        <v>25</v>
      </c>
      <c r="EF2">
        <f>SUMIFS(DataRegularSeason20242025!$AA$3:$AA$1315,DataRegularSeason20242025!$B$3:$B$1315, "&lt;=" &amp; EF$1, DataRegularSeason20242025!$D$3:$D$1315, $A2)+SUMIFS(DataRegularSeason20242025!$AB$3:$AB$1315,DataRegularSeason20242025!$B$3:$B$1315, "&lt;=" &amp; EF$1, DataRegularSeason20242025!$E$3:$E$1315, $A2)</f>
        <v>25</v>
      </c>
      <c r="EG2">
        <f>SUMIFS(DataRegularSeason20242025!$AA$3:$AA$1315,DataRegularSeason20242025!$B$3:$B$1315, "&lt;=" &amp; EG$1, DataRegularSeason20242025!$D$3:$D$1315, $A2)+SUMIFS(DataRegularSeason20242025!$AB$3:$AB$1315,DataRegularSeason20242025!$B$3:$B$1315, "&lt;=" &amp; EG$1, DataRegularSeason20242025!$E$3:$E$1315, $A2)</f>
        <v>25</v>
      </c>
      <c r="EH2">
        <f>SUMIFS(DataRegularSeason20242025!$AA$3:$AA$1315,DataRegularSeason20242025!$B$3:$B$1315, "&lt;=" &amp; EH$1, DataRegularSeason20242025!$D$3:$D$1315, $A2)+SUMIFS(DataRegularSeason20242025!$AB$3:$AB$1315,DataRegularSeason20242025!$B$3:$B$1315, "&lt;=" &amp; EH$1, DataRegularSeason20242025!$E$3:$E$1315, $A2)</f>
        <v>25</v>
      </c>
      <c r="EI2">
        <f>SUMIFS(DataRegularSeason20242025!$AA$3:$AA$1315,DataRegularSeason20242025!$B$3:$B$1315, "&lt;=" &amp; EI$1, DataRegularSeason20242025!$D$3:$D$1315, $A2)+SUMIFS(DataRegularSeason20242025!$AB$3:$AB$1315,DataRegularSeason20242025!$B$3:$B$1315, "&lt;=" &amp; EI$1, DataRegularSeason20242025!$E$3:$E$1315, $A2)</f>
        <v>25</v>
      </c>
      <c r="EJ2">
        <f>SUMIFS(DataRegularSeason20242025!$AA$3:$AA$1315,DataRegularSeason20242025!$B$3:$B$1315, "&lt;=" &amp; EJ$1, DataRegularSeason20242025!$D$3:$D$1315, $A2)+SUMIFS(DataRegularSeason20242025!$AB$3:$AB$1315,DataRegularSeason20242025!$B$3:$B$1315, "&lt;=" &amp; EJ$1, DataRegularSeason20242025!$E$3:$E$1315, $A2)</f>
        <v>25</v>
      </c>
      <c r="EK2">
        <f>SUMIFS(DataRegularSeason20242025!$AA$3:$AA$1315,DataRegularSeason20242025!$B$3:$B$1315, "&lt;=" &amp; EK$1, DataRegularSeason20242025!$D$3:$D$1315, $A2)+SUMIFS(DataRegularSeason20242025!$AB$3:$AB$1315,DataRegularSeason20242025!$B$3:$B$1315, "&lt;=" &amp; EK$1, DataRegularSeason20242025!$E$3:$E$1315, $A2)</f>
        <v>25</v>
      </c>
      <c r="EL2">
        <f>SUMIFS(DataRegularSeason20242025!$AA$3:$AA$1315,DataRegularSeason20242025!$B$3:$B$1315, "&lt;=" &amp; EL$1, DataRegularSeason20242025!$D$3:$D$1315, $A2)+SUMIFS(DataRegularSeason20242025!$AB$3:$AB$1315,DataRegularSeason20242025!$B$3:$B$1315, "&lt;=" &amp; EL$1, DataRegularSeason20242025!$E$3:$E$1315, $A2)</f>
        <v>25</v>
      </c>
      <c r="EM2">
        <f>SUMIFS(DataRegularSeason20242025!$AA$3:$AA$1315,DataRegularSeason20242025!$B$3:$B$1315, "&lt;=" &amp; EM$1, DataRegularSeason20242025!$D$3:$D$1315, $A2)+SUMIFS(DataRegularSeason20242025!$AB$3:$AB$1315,DataRegularSeason20242025!$B$3:$B$1315, "&lt;=" &amp; EM$1, DataRegularSeason20242025!$E$3:$E$1315, $A2)</f>
        <v>25</v>
      </c>
      <c r="EN2">
        <f>SUMIFS(DataRegularSeason20242025!$AA$3:$AA$1315,DataRegularSeason20242025!$B$3:$B$1315, "&lt;=" &amp; EN$1, DataRegularSeason20242025!$D$3:$D$1315, $A2)+SUMIFS(DataRegularSeason20242025!$AB$3:$AB$1315,DataRegularSeason20242025!$B$3:$B$1315, "&lt;=" &amp; EN$1, DataRegularSeason20242025!$E$3:$E$1315, $A2)</f>
        <v>25</v>
      </c>
      <c r="EO2">
        <f>SUMIFS(DataRegularSeason20242025!$AA$3:$AA$1315,DataRegularSeason20242025!$B$3:$B$1315, "&lt;=" &amp; EO$1, DataRegularSeason20242025!$D$3:$D$1315, $A2)+SUMIFS(DataRegularSeason20242025!$AB$3:$AB$1315,DataRegularSeason20242025!$B$3:$B$1315, "&lt;=" &amp; EO$1, DataRegularSeason20242025!$E$3:$E$1315, $A2)</f>
        <v>25</v>
      </c>
      <c r="EP2">
        <f>SUMIFS(DataRegularSeason20242025!$AA$3:$AA$1315,DataRegularSeason20242025!$B$3:$B$1315, "&lt;=" &amp; EP$1, DataRegularSeason20242025!$D$3:$D$1315, $A2)+SUMIFS(DataRegularSeason20242025!$AB$3:$AB$1315,DataRegularSeason20242025!$B$3:$B$1315, "&lt;=" &amp; EP$1, DataRegularSeason20242025!$E$3:$E$1315, $A2)</f>
        <v>25</v>
      </c>
      <c r="EQ2">
        <f>SUMIFS(DataRegularSeason20242025!$AA$3:$AA$1315,DataRegularSeason20242025!$B$3:$B$1315, "&lt;=" &amp; EQ$1, DataRegularSeason20242025!$D$3:$D$1315, $A2)+SUMIFS(DataRegularSeason20242025!$AB$3:$AB$1315,DataRegularSeason20242025!$B$3:$B$1315, "&lt;=" &amp; EQ$1, DataRegularSeason20242025!$E$3:$E$1315, $A2)</f>
        <v>25</v>
      </c>
      <c r="ER2">
        <f>SUMIFS(DataRegularSeason20242025!$AA$3:$AA$1315,DataRegularSeason20242025!$B$3:$B$1315, "&lt;=" &amp; ER$1, DataRegularSeason20242025!$D$3:$D$1315, $A2)+SUMIFS(DataRegularSeason20242025!$AB$3:$AB$1315,DataRegularSeason20242025!$B$3:$B$1315, "&lt;=" &amp; ER$1, DataRegularSeason20242025!$E$3:$E$1315, $A2)</f>
        <v>25</v>
      </c>
      <c r="ES2">
        <f>SUMIFS(DataRegularSeason20242025!$AA$3:$AA$1315,DataRegularSeason20242025!$B$3:$B$1315, "&lt;=" &amp; ES$1, DataRegularSeason20242025!$D$3:$D$1315, $A2)+SUMIFS(DataRegularSeason20242025!$AB$3:$AB$1315,DataRegularSeason20242025!$B$3:$B$1315, "&lt;=" &amp; ES$1, DataRegularSeason20242025!$E$3:$E$1315, $A2)</f>
        <v>25</v>
      </c>
      <c r="ET2">
        <f>SUMIFS(DataRegularSeason20242025!$AA$3:$AA$1315,DataRegularSeason20242025!$B$3:$B$1315, "&lt;=" &amp; ET$1, DataRegularSeason20242025!$D$3:$D$1315, $A2)+SUMIFS(DataRegularSeason20242025!$AB$3:$AB$1315,DataRegularSeason20242025!$B$3:$B$1315, "&lt;=" &amp; ET$1, DataRegularSeason20242025!$E$3:$E$1315, $A2)</f>
        <v>25</v>
      </c>
      <c r="EU2">
        <f>SUMIFS(DataRegularSeason20242025!$AA$3:$AA$1315,DataRegularSeason20242025!$B$3:$B$1315, "&lt;=" &amp; EU$1, DataRegularSeason20242025!$D$3:$D$1315, $A2)+SUMIFS(DataRegularSeason20242025!$AB$3:$AB$1315,DataRegularSeason20242025!$B$3:$B$1315, "&lt;=" &amp; EU$1, DataRegularSeason20242025!$E$3:$E$1315, $A2)</f>
        <v>25</v>
      </c>
      <c r="EV2">
        <f>SUMIFS(DataRegularSeason20242025!$AA$3:$AA$1315,DataRegularSeason20242025!$B$3:$B$1315, "&lt;=" &amp; EV$1, DataRegularSeason20242025!$D$3:$D$1315, $A2)+SUMIFS(DataRegularSeason20242025!$AB$3:$AB$1315,DataRegularSeason20242025!$B$3:$B$1315, "&lt;=" &amp; EV$1, DataRegularSeason20242025!$E$3:$E$1315, $A2)</f>
        <v>25</v>
      </c>
      <c r="EW2">
        <f>SUMIFS(DataRegularSeason20242025!$AA$3:$AA$1315,DataRegularSeason20242025!$B$3:$B$1315, "&lt;=" &amp; EW$1, DataRegularSeason20242025!$D$3:$D$1315, $A2)+SUMIFS(DataRegularSeason20242025!$AB$3:$AB$1315,DataRegularSeason20242025!$B$3:$B$1315, "&lt;=" &amp; EW$1, DataRegularSeason20242025!$E$3:$E$1315, $A2)</f>
        <v>25</v>
      </c>
      <c r="EX2">
        <f>SUMIFS(DataRegularSeason20242025!$AA$3:$AA$1315,DataRegularSeason20242025!$B$3:$B$1315, "&lt;=" &amp; EX$1, DataRegularSeason20242025!$D$3:$D$1315, $A2)+SUMIFS(DataRegularSeason20242025!$AB$3:$AB$1315,DataRegularSeason20242025!$B$3:$B$1315, "&lt;=" &amp; EX$1, DataRegularSeason20242025!$E$3:$E$1315, $A2)</f>
        <v>25</v>
      </c>
      <c r="EY2">
        <f>SUMIFS(DataRegularSeason20242025!$AA$3:$AA$1315,DataRegularSeason20242025!$B$3:$B$1315, "&lt;=" &amp; EY$1, DataRegularSeason20242025!$D$3:$D$1315, $A2)+SUMIFS(DataRegularSeason20242025!$AB$3:$AB$1315,DataRegularSeason20242025!$B$3:$B$1315, "&lt;=" &amp; EY$1, DataRegularSeason20242025!$E$3:$E$1315, $A2)</f>
        <v>25</v>
      </c>
      <c r="EZ2">
        <f>SUMIFS(DataRegularSeason20242025!$AA$3:$AA$1315,DataRegularSeason20242025!$B$3:$B$1315, "&lt;=" &amp; EZ$1, DataRegularSeason20242025!$D$3:$D$1315, $A2)+SUMIFS(DataRegularSeason20242025!$AB$3:$AB$1315,DataRegularSeason20242025!$B$3:$B$1315, "&lt;=" &amp; EZ$1, DataRegularSeason20242025!$E$3:$E$1315, $A2)</f>
        <v>25</v>
      </c>
      <c r="FA2">
        <f>SUMIFS(DataRegularSeason20242025!$AA$3:$AA$1315,DataRegularSeason20242025!$B$3:$B$1315, "&lt;=" &amp; FA$1, DataRegularSeason20242025!$D$3:$D$1315, $A2)+SUMIFS(DataRegularSeason20242025!$AB$3:$AB$1315,DataRegularSeason20242025!$B$3:$B$1315, "&lt;=" &amp; FA$1, DataRegularSeason20242025!$E$3:$E$1315, $A2)</f>
        <v>25</v>
      </c>
      <c r="FB2">
        <f>SUMIFS(DataRegularSeason20242025!$AA$3:$AA$1315,DataRegularSeason20242025!$B$3:$B$1315, "&lt;=" &amp; FB$1, DataRegularSeason20242025!$D$3:$D$1315, $A2)+SUMIFS(DataRegularSeason20242025!$AB$3:$AB$1315,DataRegularSeason20242025!$B$3:$B$1315, "&lt;=" &amp; FB$1, DataRegularSeason20242025!$E$3:$E$1315, $A2)</f>
        <v>25</v>
      </c>
      <c r="FC2">
        <f>SUMIFS(DataRegularSeason20242025!$AA$3:$AA$1315,DataRegularSeason20242025!$B$3:$B$1315, "&lt;=" &amp; FC$1, DataRegularSeason20242025!$D$3:$D$1315, $A2)+SUMIFS(DataRegularSeason20242025!$AB$3:$AB$1315,DataRegularSeason20242025!$B$3:$B$1315, "&lt;=" &amp; FC$1, DataRegularSeason20242025!$E$3:$E$1315, $A2)</f>
        <v>25</v>
      </c>
      <c r="FD2">
        <f>SUMIFS(DataRegularSeason20242025!$AA$3:$AA$1315,DataRegularSeason20242025!$B$3:$B$1315, "&lt;=" &amp; FD$1, DataRegularSeason20242025!$D$3:$D$1315, $A2)+SUMIFS(DataRegularSeason20242025!$AB$3:$AB$1315,DataRegularSeason20242025!$B$3:$B$1315, "&lt;=" &amp; FD$1, DataRegularSeason20242025!$E$3:$E$1315, $A2)</f>
        <v>25</v>
      </c>
      <c r="FE2">
        <f>SUMIFS(DataRegularSeason20242025!$AA$3:$AA$1315,DataRegularSeason20242025!$B$3:$B$1315, "&lt;=" &amp; FE$1, DataRegularSeason20242025!$D$3:$D$1315, $A2)+SUMIFS(DataRegularSeason20242025!$AB$3:$AB$1315,DataRegularSeason20242025!$B$3:$B$1315, "&lt;=" &amp; FE$1, DataRegularSeason20242025!$E$3:$E$1315, $A2)</f>
        <v>25</v>
      </c>
      <c r="FF2">
        <f>SUMIFS(DataRegularSeason20242025!$AA$3:$AA$1315,DataRegularSeason20242025!$B$3:$B$1315, "&lt;=" &amp; FF$1, DataRegularSeason20242025!$D$3:$D$1315, $A2)+SUMIFS(DataRegularSeason20242025!$AB$3:$AB$1315,DataRegularSeason20242025!$B$3:$B$1315, "&lt;=" &amp; FF$1, DataRegularSeason20242025!$E$3:$E$1315, $A2)</f>
        <v>25</v>
      </c>
      <c r="FG2">
        <f>SUMIFS(DataRegularSeason20242025!$AA$3:$AA$1315,DataRegularSeason20242025!$B$3:$B$1315, "&lt;=" &amp; FG$1, DataRegularSeason20242025!$D$3:$D$1315, $A2)+SUMIFS(DataRegularSeason20242025!$AB$3:$AB$1315,DataRegularSeason20242025!$B$3:$B$1315, "&lt;=" &amp; FG$1, DataRegularSeason20242025!$E$3:$E$1315, $A2)</f>
        <v>25</v>
      </c>
      <c r="FH2">
        <f>SUMIFS(DataRegularSeason20242025!$AA$3:$AA$1315,DataRegularSeason20242025!$B$3:$B$1315, "&lt;=" &amp; FH$1, DataRegularSeason20242025!$D$3:$D$1315, $A2)+SUMIFS(DataRegularSeason20242025!$AB$3:$AB$1315,DataRegularSeason20242025!$B$3:$B$1315, "&lt;=" &amp; FH$1, DataRegularSeason20242025!$E$3:$E$1315, $A2)</f>
        <v>25</v>
      </c>
      <c r="FI2">
        <f>SUMIFS(DataRegularSeason20242025!$AA$3:$AA$1315,DataRegularSeason20242025!$B$3:$B$1315, "&lt;=" &amp; FI$1, DataRegularSeason20242025!$D$3:$D$1315, $A2)+SUMIFS(DataRegularSeason20242025!$AB$3:$AB$1315,DataRegularSeason20242025!$B$3:$B$1315, "&lt;=" &amp; FI$1, DataRegularSeason20242025!$E$3:$E$1315, $A2)</f>
        <v>25</v>
      </c>
      <c r="FJ2">
        <f>SUMIFS(DataRegularSeason20242025!$AA$3:$AA$1315,DataRegularSeason20242025!$B$3:$B$1315, "&lt;=" &amp; FJ$1, DataRegularSeason20242025!$D$3:$D$1315, $A2)+SUMIFS(DataRegularSeason20242025!$AB$3:$AB$1315,DataRegularSeason20242025!$B$3:$B$1315, "&lt;=" &amp; FJ$1, DataRegularSeason20242025!$E$3:$E$1315, $A2)</f>
        <v>25</v>
      </c>
      <c r="FK2">
        <f>SUMIFS(DataRegularSeason20242025!$AA$3:$AA$1315,DataRegularSeason20242025!$B$3:$B$1315, "&lt;=" &amp; FK$1, DataRegularSeason20242025!$D$3:$D$1315, $A2)+SUMIFS(DataRegularSeason20242025!$AB$3:$AB$1315,DataRegularSeason20242025!$B$3:$B$1315, "&lt;=" &amp; FK$1, DataRegularSeason20242025!$E$3:$E$1315, $A2)</f>
        <v>25</v>
      </c>
      <c r="FL2">
        <f>SUMIFS(DataRegularSeason20242025!$AA$3:$AA$1315,DataRegularSeason20242025!$B$3:$B$1315, "&lt;=" &amp; FL$1, DataRegularSeason20242025!$D$3:$D$1315, $A2)+SUMIFS(DataRegularSeason20242025!$AB$3:$AB$1315,DataRegularSeason20242025!$B$3:$B$1315, "&lt;=" &amp; FL$1, DataRegularSeason20242025!$E$3:$E$1315, $A2)</f>
        <v>25</v>
      </c>
      <c r="FM2">
        <f>SUMIFS(DataRegularSeason20242025!$AA$3:$AA$1315,DataRegularSeason20242025!$B$3:$B$1315, "&lt;=" &amp; FM$1, DataRegularSeason20242025!$D$3:$D$1315, $A2)+SUMIFS(DataRegularSeason20242025!$AB$3:$AB$1315,DataRegularSeason20242025!$B$3:$B$1315, "&lt;=" &amp; FM$1, DataRegularSeason20242025!$E$3:$E$1315, $A2)</f>
        <v>25</v>
      </c>
      <c r="FN2">
        <f>SUMIFS(DataRegularSeason20242025!$AA$3:$AA$1315,DataRegularSeason20242025!$B$3:$B$1315, "&lt;=" &amp; FN$1, DataRegularSeason20242025!$D$3:$D$1315, $A2)+SUMIFS(DataRegularSeason20242025!$AB$3:$AB$1315,DataRegularSeason20242025!$B$3:$B$1315, "&lt;=" &amp; FN$1, DataRegularSeason20242025!$E$3:$E$1315, $A2)</f>
        <v>25</v>
      </c>
      <c r="FO2">
        <f>SUMIFS(DataRegularSeason20242025!$AA$3:$AA$1315,DataRegularSeason20242025!$B$3:$B$1315, "&lt;=" &amp; FO$1, DataRegularSeason20242025!$D$3:$D$1315, $A2)+SUMIFS(DataRegularSeason20242025!$AB$3:$AB$1315,DataRegularSeason20242025!$B$3:$B$1315, "&lt;=" &amp; FO$1, DataRegularSeason20242025!$E$3:$E$1315, $A2)</f>
        <v>25</v>
      </c>
      <c r="FP2">
        <f>SUMIFS(DataRegularSeason20242025!$AA$3:$AA$1315,DataRegularSeason20242025!$B$3:$B$1315, "&lt;=" &amp; FP$1, DataRegularSeason20242025!$D$3:$D$1315, $A2)+SUMIFS(DataRegularSeason20242025!$AB$3:$AB$1315,DataRegularSeason20242025!$B$3:$B$1315, "&lt;=" &amp; FP$1, DataRegularSeason20242025!$E$3:$E$1315, $A2)</f>
        <v>25</v>
      </c>
      <c r="FQ2">
        <f>SUMIFS(DataRegularSeason20242025!$AA$3:$AA$1315,DataRegularSeason20242025!$B$3:$B$1315, "&lt;=" &amp; FQ$1, DataRegularSeason20242025!$D$3:$D$1315, $A2)+SUMIFS(DataRegularSeason20242025!$AB$3:$AB$1315,DataRegularSeason20242025!$B$3:$B$1315, "&lt;=" &amp; FQ$1, DataRegularSeason20242025!$E$3:$E$1315, $A2)</f>
        <v>25</v>
      </c>
      <c r="FR2">
        <f>SUMIFS(DataRegularSeason20242025!$AA$3:$AA$1315,DataRegularSeason20242025!$B$3:$B$1315, "&lt;=" &amp; FR$1, DataRegularSeason20242025!$D$3:$D$1315, $A2)+SUMIFS(DataRegularSeason20242025!$AB$3:$AB$1315,DataRegularSeason20242025!$B$3:$B$1315, "&lt;=" &amp; FR$1, DataRegularSeason20242025!$E$3:$E$1315, $A2)</f>
        <v>25</v>
      </c>
      <c r="FS2">
        <f>SUMIFS(DataRegularSeason20242025!$AA$3:$AA$1315,DataRegularSeason20242025!$B$3:$B$1315, "&lt;=" &amp; FS$1, DataRegularSeason20242025!$D$3:$D$1315, $A2)+SUMIFS(DataRegularSeason20242025!$AB$3:$AB$1315,DataRegularSeason20242025!$B$3:$B$1315, "&lt;=" &amp; FS$1, DataRegularSeason20242025!$E$3:$E$1315, $A2)</f>
        <v>25</v>
      </c>
      <c r="FT2">
        <f>SUMIFS(DataRegularSeason20242025!$AA$3:$AA$1315,DataRegularSeason20242025!$B$3:$B$1315, "&lt;=" &amp; FT$1, DataRegularSeason20242025!$D$3:$D$1315, $A2)+SUMIFS(DataRegularSeason20242025!$AB$3:$AB$1315,DataRegularSeason20242025!$B$3:$B$1315, "&lt;=" &amp; FT$1, DataRegularSeason20242025!$E$3:$E$1315, $A2)</f>
        <v>25</v>
      </c>
      <c r="FU2">
        <f>SUMIFS(DataRegularSeason20242025!$AA$3:$AA$1315,DataRegularSeason20242025!$B$3:$B$1315, "&lt;=" &amp; FU$1, DataRegularSeason20242025!$D$3:$D$1315, $A2)+SUMIFS(DataRegularSeason20242025!$AB$3:$AB$1315,DataRegularSeason20242025!$B$3:$B$1315, "&lt;=" &amp; FU$1, DataRegularSeason20242025!$E$3:$E$1315, $A2)</f>
        <v>25</v>
      </c>
      <c r="FV2">
        <f>SUMIFS(DataRegularSeason20242025!$AA$3:$AA$1315,DataRegularSeason20242025!$B$3:$B$1315, "&lt;=" &amp; FV$1, DataRegularSeason20242025!$D$3:$D$1315, $A2)+SUMIFS(DataRegularSeason20242025!$AB$3:$AB$1315,DataRegularSeason20242025!$B$3:$B$1315, "&lt;=" &amp; FV$1, DataRegularSeason20242025!$E$3:$E$1315, $A2)</f>
        <v>25</v>
      </c>
      <c r="FW2">
        <f>SUMIFS(DataRegularSeason20242025!$AA$3:$AA$1315,DataRegularSeason20242025!$B$3:$B$1315, "&lt;=" &amp; FW$1, DataRegularSeason20242025!$D$3:$D$1315, $A2)+SUMIFS(DataRegularSeason20242025!$AB$3:$AB$1315,DataRegularSeason20242025!$B$3:$B$1315, "&lt;=" &amp; FW$1, DataRegularSeason20242025!$E$3:$E$1315, $A2)</f>
        <v>25</v>
      </c>
      <c r="FX2">
        <f>SUMIFS(DataRegularSeason20242025!$AA$3:$AA$1315,DataRegularSeason20242025!$B$3:$B$1315, "&lt;=" &amp; FX$1, DataRegularSeason20242025!$D$3:$D$1315, $A2)+SUMIFS(DataRegularSeason20242025!$AB$3:$AB$1315,DataRegularSeason20242025!$B$3:$B$1315, "&lt;=" &amp; FX$1, DataRegularSeason20242025!$E$3:$E$1315, $A2)</f>
        <v>25</v>
      </c>
      <c r="FY2">
        <f>SUMIFS(DataRegularSeason20242025!$AA$3:$AA$1315,DataRegularSeason20242025!$B$3:$B$1315, "&lt;=" &amp; FY$1, DataRegularSeason20242025!$D$3:$D$1315, $A2)+SUMIFS(DataRegularSeason20242025!$AB$3:$AB$1315,DataRegularSeason20242025!$B$3:$B$1315, "&lt;=" &amp; FY$1, DataRegularSeason20242025!$E$3:$E$1315, $A2)</f>
        <v>25</v>
      </c>
      <c r="FZ2">
        <f>SUMIFS(DataRegularSeason20242025!$AA$3:$AA$1315,DataRegularSeason20242025!$B$3:$B$1315, "&lt;=" &amp; FZ$1, DataRegularSeason20242025!$D$3:$D$1315, $A2)+SUMIFS(DataRegularSeason20242025!$AB$3:$AB$1315,DataRegularSeason20242025!$B$3:$B$1315, "&lt;=" &amp; FZ$1, DataRegularSeason20242025!$E$3:$E$1315, $A2)</f>
        <v>25</v>
      </c>
      <c r="GA2">
        <f>SUMIFS(DataRegularSeason20242025!$AA$3:$AA$1315,DataRegularSeason20242025!$B$3:$B$1315, "&lt;=" &amp; GA$1, DataRegularSeason20242025!$D$3:$D$1315, $A2)+SUMIFS(DataRegularSeason20242025!$AB$3:$AB$1315,DataRegularSeason20242025!$B$3:$B$1315, "&lt;=" &amp; GA$1, DataRegularSeason20242025!$E$3:$E$1315, $A2)</f>
        <v>25</v>
      </c>
      <c r="GB2">
        <f>SUMIFS(DataRegularSeason20242025!$AA$3:$AA$1315,DataRegularSeason20242025!$B$3:$B$1315, "&lt;=" &amp; GB$1, DataRegularSeason20242025!$D$3:$D$1315, $A2)+SUMIFS(DataRegularSeason20242025!$AB$3:$AB$1315,DataRegularSeason20242025!$B$3:$B$1315, "&lt;=" &amp; GB$1, DataRegularSeason20242025!$E$3:$E$1315, $A2)</f>
        <v>25</v>
      </c>
      <c r="GC2">
        <f>SUMIFS(DataRegularSeason20242025!$AA$3:$AA$1315,DataRegularSeason20242025!$B$3:$B$1315, "&lt;=" &amp; GC$1, DataRegularSeason20242025!$D$3:$D$1315, $A2)+SUMIFS(DataRegularSeason20242025!$AB$3:$AB$1315,DataRegularSeason20242025!$B$3:$B$1315, "&lt;=" &amp; GC$1, DataRegularSeason20242025!$E$3:$E$1315, $A2)</f>
        <v>25</v>
      </c>
      <c r="GD2">
        <f>SUMIFS(DataRegularSeason20242025!$AA$3:$AA$1315,DataRegularSeason20242025!$B$3:$B$1315, "&lt;=" &amp; GD$1, DataRegularSeason20242025!$D$3:$D$1315, $A2)+SUMIFS(DataRegularSeason20242025!$AB$3:$AB$1315,DataRegularSeason20242025!$B$3:$B$1315, "&lt;=" &amp; GD$1, DataRegularSeason20242025!$E$3:$E$1315, $A2)</f>
        <v>25</v>
      </c>
      <c r="GE2">
        <f>SUMIFS(DataRegularSeason20242025!$AA$3:$AA$1315,DataRegularSeason20242025!$B$3:$B$1315, "&lt;=" &amp; GE$1, DataRegularSeason20242025!$D$3:$D$1315, $A2)+SUMIFS(DataRegularSeason20242025!$AB$3:$AB$1315,DataRegularSeason20242025!$B$3:$B$1315, "&lt;=" &amp; GE$1, DataRegularSeason20242025!$E$3:$E$1315, $A2)</f>
        <v>25</v>
      </c>
      <c r="GF2">
        <f>SUMIFS(DataRegularSeason20242025!$AA$3:$AA$1315,DataRegularSeason20242025!$B$3:$B$1315, "&lt;=" &amp; GF$1, DataRegularSeason20242025!$D$3:$D$1315, $A2)+SUMIFS(DataRegularSeason20242025!$AB$3:$AB$1315,DataRegularSeason20242025!$B$3:$B$1315, "&lt;=" &amp; GF$1, DataRegularSeason20242025!$E$3:$E$1315, $A2)</f>
        <v>25</v>
      </c>
      <c r="GG2">
        <f>SUMIFS(DataRegularSeason20242025!$AA$3:$AA$1315,DataRegularSeason20242025!$B$3:$B$1315, "&lt;=" &amp; GG$1, DataRegularSeason20242025!$D$3:$D$1315, $A2)+SUMIFS(DataRegularSeason20242025!$AB$3:$AB$1315,DataRegularSeason20242025!$B$3:$B$1315, "&lt;=" &amp; GG$1, DataRegularSeason20242025!$E$3:$E$1315, $A2)</f>
        <v>25</v>
      </c>
      <c r="GH2">
        <f>SUMIFS(DataRegularSeason20242025!$AA$3:$AA$1315,DataRegularSeason20242025!$B$3:$B$1315, "&lt;=" &amp; GH$1, DataRegularSeason20242025!$D$3:$D$1315, $A2)+SUMIFS(DataRegularSeason20242025!$AB$3:$AB$1315,DataRegularSeason20242025!$B$3:$B$1315, "&lt;=" &amp; GH$1, DataRegularSeason20242025!$E$3:$E$1315, $A2)</f>
        <v>25</v>
      </c>
      <c r="GI2">
        <f>SUMIFS(DataRegularSeason20242025!$AA$3:$AA$1315,DataRegularSeason20242025!$B$3:$B$1315, "&lt;=" &amp; GI$1, DataRegularSeason20242025!$D$3:$D$1315, $A2)+SUMIFS(DataRegularSeason20242025!$AB$3:$AB$1315,DataRegularSeason20242025!$B$3:$B$1315, "&lt;=" &amp; GI$1, DataRegularSeason20242025!$E$3:$E$1315, $A2)</f>
        <v>25</v>
      </c>
      <c r="GJ2">
        <f>SUMIFS(DataRegularSeason20242025!$AA$3:$AA$1315,DataRegularSeason20242025!$B$3:$B$1315, "&lt;=" &amp; GJ$1, DataRegularSeason20242025!$D$3:$D$1315, $A2)+SUMIFS(DataRegularSeason20242025!$AB$3:$AB$1315,DataRegularSeason20242025!$B$3:$B$1315, "&lt;=" &amp; GJ$1, DataRegularSeason20242025!$E$3:$E$1315, $A2)</f>
        <v>25</v>
      </c>
      <c r="GK2">
        <f>SUMIFS(DataRegularSeason20242025!$AA$3:$AA$1315,DataRegularSeason20242025!$B$3:$B$1315, "&lt;=" &amp; GK$1, DataRegularSeason20242025!$D$3:$D$1315, $A2)+SUMIFS(DataRegularSeason20242025!$AB$3:$AB$1315,DataRegularSeason20242025!$B$3:$B$1315, "&lt;=" &amp; GK$1, DataRegularSeason20242025!$E$3:$E$1315, $A2)</f>
        <v>25</v>
      </c>
      <c r="GL2">
        <f>SUMIFS(DataRegularSeason20242025!$AA$3:$AA$1315,DataRegularSeason20242025!$B$3:$B$1315, "&lt;=" &amp; GL$1, DataRegularSeason20242025!$D$3:$D$1315, $A2)+SUMIFS(DataRegularSeason20242025!$AB$3:$AB$1315,DataRegularSeason20242025!$B$3:$B$1315, "&lt;=" &amp; GL$1, DataRegularSeason20242025!$E$3:$E$1315, $A2)</f>
        <v>25</v>
      </c>
      <c r="GM2">
        <f>SUMIFS(DataRegularSeason20242025!$AA$3:$AA$1315,DataRegularSeason20242025!$B$3:$B$1315, "&lt;=" &amp; GM$1, DataRegularSeason20242025!$D$3:$D$1315, $A2)+SUMIFS(DataRegularSeason20242025!$AB$3:$AB$1315,DataRegularSeason20242025!$B$3:$B$1315, "&lt;=" &amp; GM$1, DataRegularSeason20242025!$E$3:$E$1315, $A2)</f>
        <v>25</v>
      </c>
      <c r="GN2">
        <f>SUMIFS(DataRegularSeason20242025!$AA$3:$AA$1315,DataRegularSeason20242025!$B$3:$B$1315, "&lt;=" &amp; GN$1, DataRegularSeason20242025!$D$3:$D$1315, $A2)+SUMIFS(DataRegularSeason20242025!$AB$3:$AB$1315,DataRegularSeason20242025!$B$3:$B$1315, "&lt;=" &amp; GN$1, DataRegularSeason20242025!$E$3:$E$1315, $A2)</f>
        <v>25</v>
      </c>
      <c r="GO2">
        <f>SUMIFS(DataRegularSeason20242025!$AA$3:$AA$1315,DataRegularSeason20242025!$B$3:$B$1315, "&lt;=" &amp; GO$1, DataRegularSeason20242025!$D$3:$D$1315, $A2)+SUMIFS(DataRegularSeason20242025!$AB$3:$AB$1315,DataRegularSeason20242025!$B$3:$B$1315, "&lt;=" &amp; GO$1, DataRegularSeason20242025!$E$3:$E$1315, $A2)</f>
        <v>25</v>
      </c>
      <c r="GP2">
        <f>SUMIFS(DataRegularSeason20242025!$AA$3:$AA$1315,DataRegularSeason20242025!$B$3:$B$1315, "&lt;=" &amp; GP$1, DataRegularSeason20242025!$D$3:$D$1315, $A2)+SUMIFS(DataRegularSeason20242025!$AB$3:$AB$1315,DataRegularSeason20242025!$B$3:$B$1315, "&lt;=" &amp; GP$1, DataRegularSeason20242025!$E$3:$E$1315, $A2)</f>
        <v>25</v>
      </c>
      <c r="GQ2">
        <f>SUMIFS(DataRegularSeason20242025!$AA$3:$AA$1315,DataRegularSeason20242025!$B$3:$B$1315, "&lt;=" &amp; GQ$1, DataRegularSeason20242025!$D$3:$D$1315, $A2)+SUMIFS(DataRegularSeason20242025!$AB$3:$AB$1315,DataRegularSeason20242025!$B$3:$B$1315, "&lt;=" &amp; GQ$1, DataRegularSeason20242025!$E$3:$E$1315, $A2)</f>
        <v>25</v>
      </c>
      <c r="GR2">
        <f>SUMIFS(DataRegularSeason20242025!$AA$3:$AA$1315,DataRegularSeason20242025!$B$3:$B$1315, "&lt;=" &amp; GR$1, DataRegularSeason20242025!$D$3:$D$1315, $A2)+SUMIFS(DataRegularSeason20242025!$AB$3:$AB$1315,DataRegularSeason20242025!$B$3:$B$1315, "&lt;=" &amp; GR$1, DataRegularSeason20242025!$E$3:$E$1315, $A2)</f>
        <v>25</v>
      </c>
      <c r="GS2">
        <f>SUMIFS(DataRegularSeason20242025!$AA$3:$AA$1315,DataRegularSeason20242025!$B$3:$B$1315, "&lt;=" &amp; GS$1, DataRegularSeason20242025!$D$3:$D$1315, $A2)+SUMIFS(DataRegularSeason20242025!$AB$3:$AB$1315,DataRegularSeason20242025!$B$3:$B$1315, "&lt;=" &amp; GS$1, DataRegularSeason20242025!$E$3:$E$1315, $A2)</f>
        <v>25</v>
      </c>
      <c r="GT2">
        <f>SUMIFS(DataRegularSeason20242025!$AA$3:$AA$1315,DataRegularSeason20242025!$B$3:$B$1315, "&lt;=" &amp; GT$1, DataRegularSeason20242025!$D$3:$D$1315, $A2)+SUMIFS(DataRegularSeason20242025!$AB$3:$AB$1315,DataRegularSeason20242025!$B$3:$B$1315, "&lt;=" &amp; GT$1, DataRegularSeason20242025!$E$3:$E$1315, $A2)</f>
        <v>25</v>
      </c>
      <c r="GU2">
        <f>SUMIFS(DataRegularSeason20242025!$AA$3:$AA$1315,DataRegularSeason20242025!$B$3:$B$1315, "&lt;=" &amp; GU$1, DataRegularSeason20242025!$D$3:$D$1315, $A2)+SUMIFS(DataRegularSeason20242025!$AB$3:$AB$1315,DataRegularSeason20242025!$B$3:$B$1315, "&lt;=" &amp; GU$1, DataRegularSeason20242025!$E$3:$E$1315, $A2)</f>
        <v>25</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24</v>
      </c>
      <c r="BA3">
        <f>SUMIFS(DataRegularSeason20242025!$AA$3:$AA$1315,DataRegularSeason20242025!$B$3:$B$1315, "&lt;=" &amp; BA$1, DataRegularSeason20242025!$D$3:$D$1315, $A3)+SUMIFS(DataRegularSeason20242025!$AB$3:$AB$1315,DataRegularSeason20242025!$B$3:$B$1315, "&lt;=" &amp; BA$1, DataRegularSeason20242025!$E$3:$E$1315, $A3)</f>
        <v>24</v>
      </c>
      <c r="BB3">
        <f>SUMIFS(DataRegularSeason20242025!$AA$3:$AA$1315,DataRegularSeason20242025!$B$3:$B$1315, "&lt;=" &amp; BB$1, DataRegularSeason20242025!$D$3:$D$1315, $A3)+SUMIFS(DataRegularSeason20242025!$AB$3:$AB$1315,DataRegularSeason20242025!$B$3:$B$1315, "&lt;=" &amp; BB$1, DataRegularSeason20242025!$E$3:$E$1315, $A3)</f>
        <v>24</v>
      </c>
      <c r="BC3">
        <f>SUMIFS(DataRegularSeason20242025!$AA$3:$AA$1315,DataRegularSeason20242025!$B$3:$B$1315, "&lt;=" &amp; BC$1, DataRegularSeason20242025!$D$3:$D$1315, $A3)+SUMIFS(DataRegularSeason20242025!$AB$3:$AB$1315,DataRegularSeason20242025!$B$3:$B$1315, "&lt;=" &amp; BC$1, DataRegularSeason20242025!$E$3:$E$1315, $A3)</f>
        <v>24</v>
      </c>
      <c r="BD3">
        <f>SUMIFS(DataRegularSeason20242025!$AA$3:$AA$1315,DataRegularSeason20242025!$B$3:$B$1315, "&lt;=" &amp; BD$1, DataRegularSeason20242025!$D$3:$D$1315, $A3)+SUMIFS(DataRegularSeason20242025!$AB$3:$AB$1315,DataRegularSeason20242025!$B$3:$B$1315, "&lt;=" &amp; BD$1, DataRegularSeason20242025!$E$3:$E$1315, $A3)</f>
        <v>24</v>
      </c>
      <c r="BE3">
        <f>SUMIFS(DataRegularSeason20242025!$AA$3:$AA$1315,DataRegularSeason20242025!$B$3:$B$1315, "&lt;=" &amp; BE$1, DataRegularSeason20242025!$D$3:$D$1315, $A3)+SUMIFS(DataRegularSeason20242025!$AB$3:$AB$1315,DataRegularSeason20242025!$B$3:$B$1315, "&lt;=" &amp; BE$1, DataRegularSeason20242025!$E$3:$E$1315, $A3)</f>
        <v>24</v>
      </c>
      <c r="BF3">
        <f>SUMIFS(DataRegularSeason20242025!$AA$3:$AA$1315,DataRegularSeason20242025!$B$3:$B$1315, "&lt;=" &amp; BF$1, DataRegularSeason20242025!$D$3:$D$1315, $A3)+SUMIFS(DataRegularSeason20242025!$AB$3:$AB$1315,DataRegularSeason20242025!$B$3:$B$1315, "&lt;=" &amp; BF$1, DataRegularSeason20242025!$E$3:$E$1315, $A3)</f>
        <v>24</v>
      </c>
      <c r="BG3">
        <f>SUMIFS(DataRegularSeason20242025!$AA$3:$AA$1315,DataRegularSeason20242025!$B$3:$B$1315, "&lt;=" &amp; BG$1, DataRegularSeason20242025!$D$3:$D$1315, $A3)+SUMIFS(DataRegularSeason20242025!$AB$3:$AB$1315,DataRegularSeason20242025!$B$3:$B$1315, "&lt;=" &amp; BG$1, DataRegularSeason20242025!$E$3:$E$1315, $A3)</f>
        <v>24</v>
      </c>
      <c r="BH3">
        <f>SUMIFS(DataRegularSeason20242025!$AA$3:$AA$1315,DataRegularSeason20242025!$B$3:$B$1315, "&lt;=" &amp; BH$1, DataRegularSeason20242025!$D$3:$D$1315, $A3)+SUMIFS(DataRegularSeason20242025!$AB$3:$AB$1315,DataRegularSeason20242025!$B$3:$B$1315, "&lt;=" &amp; BH$1, DataRegularSeason20242025!$E$3:$E$1315, $A3)</f>
        <v>24</v>
      </c>
      <c r="BI3">
        <f>SUMIFS(DataRegularSeason20242025!$AA$3:$AA$1315,DataRegularSeason20242025!$B$3:$B$1315, "&lt;=" &amp; BI$1, DataRegularSeason20242025!$D$3:$D$1315, $A3)+SUMIFS(DataRegularSeason20242025!$AB$3:$AB$1315,DataRegularSeason20242025!$B$3:$B$1315, "&lt;=" &amp; BI$1, DataRegularSeason20242025!$E$3:$E$1315, $A3)</f>
        <v>24</v>
      </c>
      <c r="BJ3">
        <f>SUMIFS(DataRegularSeason20242025!$AA$3:$AA$1315,DataRegularSeason20242025!$B$3:$B$1315, "&lt;=" &amp; BJ$1, DataRegularSeason20242025!$D$3:$D$1315, $A3)+SUMIFS(DataRegularSeason20242025!$AB$3:$AB$1315,DataRegularSeason20242025!$B$3:$B$1315, "&lt;=" &amp; BJ$1, DataRegularSeason20242025!$E$3:$E$1315, $A3)</f>
        <v>24</v>
      </c>
      <c r="BK3">
        <f>SUMIFS(DataRegularSeason20242025!$AA$3:$AA$1315,DataRegularSeason20242025!$B$3:$B$1315, "&lt;=" &amp; BK$1, DataRegularSeason20242025!$D$3:$D$1315, $A3)+SUMIFS(DataRegularSeason20242025!$AB$3:$AB$1315,DataRegularSeason20242025!$B$3:$B$1315, "&lt;=" &amp; BK$1, DataRegularSeason20242025!$E$3:$E$1315, $A3)</f>
        <v>24</v>
      </c>
      <c r="BL3">
        <f>SUMIFS(DataRegularSeason20242025!$AA$3:$AA$1315,DataRegularSeason20242025!$B$3:$B$1315, "&lt;=" &amp; BL$1, DataRegularSeason20242025!$D$3:$D$1315, $A3)+SUMIFS(DataRegularSeason20242025!$AB$3:$AB$1315,DataRegularSeason20242025!$B$3:$B$1315, "&lt;=" &amp; BL$1, DataRegularSeason20242025!$E$3:$E$1315, $A3)</f>
        <v>24</v>
      </c>
      <c r="BM3">
        <f>SUMIFS(DataRegularSeason20242025!$AA$3:$AA$1315,DataRegularSeason20242025!$B$3:$B$1315, "&lt;=" &amp; BM$1, DataRegularSeason20242025!$D$3:$D$1315, $A3)+SUMIFS(DataRegularSeason20242025!$AB$3:$AB$1315,DataRegularSeason20242025!$B$3:$B$1315, "&lt;=" &amp; BM$1, DataRegularSeason20242025!$E$3:$E$1315, $A3)</f>
        <v>24</v>
      </c>
      <c r="BN3">
        <f>SUMIFS(DataRegularSeason20242025!$AA$3:$AA$1315,DataRegularSeason20242025!$B$3:$B$1315, "&lt;=" &amp; BN$1, DataRegularSeason20242025!$D$3:$D$1315, $A3)+SUMIFS(DataRegularSeason20242025!$AB$3:$AB$1315,DataRegularSeason20242025!$B$3:$B$1315, "&lt;=" &amp; BN$1, DataRegularSeason20242025!$E$3:$E$1315, $A3)</f>
        <v>24</v>
      </c>
      <c r="BO3">
        <f>SUMIFS(DataRegularSeason20242025!$AA$3:$AA$1315,DataRegularSeason20242025!$B$3:$B$1315, "&lt;=" &amp; BO$1, DataRegularSeason20242025!$D$3:$D$1315, $A3)+SUMIFS(DataRegularSeason20242025!$AB$3:$AB$1315,DataRegularSeason20242025!$B$3:$B$1315, "&lt;=" &amp; BO$1, DataRegularSeason20242025!$E$3:$E$1315, $A3)</f>
        <v>24</v>
      </c>
      <c r="BP3">
        <f>SUMIFS(DataRegularSeason20242025!$AA$3:$AA$1315,DataRegularSeason20242025!$B$3:$B$1315, "&lt;=" &amp; BP$1, DataRegularSeason20242025!$D$3:$D$1315, $A3)+SUMIFS(DataRegularSeason20242025!$AB$3:$AB$1315,DataRegularSeason20242025!$B$3:$B$1315, "&lt;=" &amp; BP$1, DataRegularSeason20242025!$E$3:$E$1315, $A3)</f>
        <v>24</v>
      </c>
      <c r="BQ3">
        <f>SUMIFS(DataRegularSeason20242025!$AA$3:$AA$1315,DataRegularSeason20242025!$B$3:$B$1315, "&lt;=" &amp; BQ$1, DataRegularSeason20242025!$D$3:$D$1315, $A3)+SUMIFS(DataRegularSeason20242025!$AB$3:$AB$1315,DataRegularSeason20242025!$B$3:$B$1315, "&lt;=" &amp; BQ$1, DataRegularSeason20242025!$E$3:$E$1315, $A3)</f>
        <v>24</v>
      </c>
      <c r="BR3">
        <f>SUMIFS(DataRegularSeason20242025!$AA$3:$AA$1315,DataRegularSeason20242025!$B$3:$B$1315, "&lt;=" &amp; BR$1, DataRegularSeason20242025!$D$3:$D$1315, $A3)+SUMIFS(DataRegularSeason20242025!$AB$3:$AB$1315,DataRegularSeason20242025!$B$3:$B$1315, "&lt;=" &amp; BR$1, DataRegularSeason20242025!$E$3:$E$1315, $A3)</f>
        <v>24</v>
      </c>
      <c r="BS3">
        <f>SUMIFS(DataRegularSeason20242025!$AA$3:$AA$1315,DataRegularSeason20242025!$B$3:$B$1315, "&lt;=" &amp; BS$1, DataRegularSeason20242025!$D$3:$D$1315, $A3)+SUMIFS(DataRegularSeason20242025!$AB$3:$AB$1315,DataRegularSeason20242025!$B$3:$B$1315, "&lt;=" &amp; BS$1, DataRegularSeason20242025!$E$3:$E$1315, $A3)</f>
        <v>24</v>
      </c>
      <c r="BT3">
        <f>SUMIFS(DataRegularSeason20242025!$AA$3:$AA$1315,DataRegularSeason20242025!$B$3:$B$1315, "&lt;=" &amp; BT$1, DataRegularSeason20242025!$D$3:$D$1315, $A3)+SUMIFS(DataRegularSeason20242025!$AB$3:$AB$1315,DataRegularSeason20242025!$B$3:$B$1315, "&lt;=" &amp; BT$1, DataRegularSeason20242025!$E$3:$E$1315, $A3)</f>
        <v>24</v>
      </c>
      <c r="BU3">
        <f>SUMIFS(DataRegularSeason20242025!$AA$3:$AA$1315,DataRegularSeason20242025!$B$3:$B$1315, "&lt;=" &amp; BU$1, DataRegularSeason20242025!$D$3:$D$1315, $A3)+SUMIFS(DataRegularSeason20242025!$AB$3:$AB$1315,DataRegularSeason20242025!$B$3:$B$1315, "&lt;=" &amp; BU$1, DataRegularSeason20242025!$E$3:$E$1315, $A3)</f>
        <v>24</v>
      </c>
      <c r="BV3">
        <f>SUMIFS(DataRegularSeason20242025!$AA$3:$AA$1315,DataRegularSeason20242025!$B$3:$B$1315, "&lt;=" &amp; BV$1, DataRegularSeason20242025!$D$3:$D$1315, $A3)+SUMIFS(DataRegularSeason20242025!$AB$3:$AB$1315,DataRegularSeason20242025!$B$3:$B$1315, "&lt;=" &amp; BV$1, DataRegularSeason20242025!$E$3:$E$1315, $A3)</f>
        <v>24</v>
      </c>
      <c r="BW3">
        <f>SUMIFS(DataRegularSeason20242025!$AA$3:$AA$1315,DataRegularSeason20242025!$B$3:$B$1315, "&lt;=" &amp; BW$1, DataRegularSeason20242025!$D$3:$D$1315, $A3)+SUMIFS(DataRegularSeason20242025!$AB$3:$AB$1315,DataRegularSeason20242025!$B$3:$B$1315, "&lt;=" &amp; BW$1, DataRegularSeason20242025!$E$3:$E$1315, $A3)</f>
        <v>24</v>
      </c>
      <c r="BX3">
        <f>SUMIFS(DataRegularSeason20242025!$AA$3:$AA$1315,DataRegularSeason20242025!$B$3:$B$1315, "&lt;=" &amp; BX$1, DataRegularSeason20242025!$D$3:$D$1315, $A3)+SUMIFS(DataRegularSeason20242025!$AB$3:$AB$1315,DataRegularSeason20242025!$B$3:$B$1315, "&lt;=" &amp; BX$1, DataRegularSeason20242025!$E$3:$E$1315, $A3)</f>
        <v>24</v>
      </c>
      <c r="BY3">
        <f>SUMIFS(DataRegularSeason20242025!$AA$3:$AA$1315,DataRegularSeason20242025!$B$3:$B$1315, "&lt;=" &amp; BY$1, DataRegularSeason20242025!$D$3:$D$1315, $A3)+SUMIFS(DataRegularSeason20242025!$AB$3:$AB$1315,DataRegularSeason20242025!$B$3:$B$1315, "&lt;=" &amp; BY$1, DataRegularSeason20242025!$E$3:$E$1315, $A3)</f>
        <v>24</v>
      </c>
      <c r="BZ3">
        <f>SUMIFS(DataRegularSeason20242025!$AA$3:$AA$1315,DataRegularSeason20242025!$B$3:$B$1315, "&lt;=" &amp; BZ$1, DataRegularSeason20242025!$D$3:$D$1315, $A3)+SUMIFS(DataRegularSeason20242025!$AB$3:$AB$1315,DataRegularSeason20242025!$B$3:$B$1315, "&lt;=" &amp; BZ$1, DataRegularSeason20242025!$E$3:$E$1315, $A3)</f>
        <v>24</v>
      </c>
      <c r="CA3">
        <f>SUMIFS(DataRegularSeason20242025!$AA$3:$AA$1315,DataRegularSeason20242025!$B$3:$B$1315, "&lt;=" &amp; CA$1, DataRegularSeason20242025!$D$3:$D$1315, $A3)+SUMIFS(DataRegularSeason20242025!$AB$3:$AB$1315,DataRegularSeason20242025!$B$3:$B$1315, "&lt;=" &amp; CA$1, DataRegularSeason20242025!$E$3:$E$1315, $A3)</f>
        <v>24</v>
      </c>
      <c r="CB3">
        <f>SUMIFS(DataRegularSeason20242025!$AA$3:$AA$1315,DataRegularSeason20242025!$B$3:$B$1315, "&lt;=" &amp; CB$1, DataRegularSeason20242025!$D$3:$D$1315, $A3)+SUMIFS(DataRegularSeason20242025!$AB$3:$AB$1315,DataRegularSeason20242025!$B$3:$B$1315, "&lt;=" &amp; CB$1, DataRegularSeason20242025!$E$3:$E$1315, $A3)</f>
        <v>24</v>
      </c>
      <c r="CC3">
        <f>SUMIFS(DataRegularSeason20242025!$AA$3:$AA$1315,DataRegularSeason20242025!$B$3:$B$1315, "&lt;=" &amp; CC$1, DataRegularSeason20242025!$D$3:$D$1315, $A3)+SUMIFS(DataRegularSeason20242025!$AB$3:$AB$1315,DataRegularSeason20242025!$B$3:$B$1315, "&lt;=" &amp; CC$1, DataRegularSeason20242025!$E$3:$E$1315, $A3)</f>
        <v>24</v>
      </c>
      <c r="CD3">
        <f>SUMIFS(DataRegularSeason20242025!$AA$3:$AA$1315,DataRegularSeason20242025!$B$3:$B$1315, "&lt;=" &amp; CD$1, DataRegularSeason20242025!$D$3:$D$1315, $A3)+SUMIFS(DataRegularSeason20242025!$AB$3:$AB$1315,DataRegularSeason20242025!$B$3:$B$1315, "&lt;=" &amp; CD$1, DataRegularSeason20242025!$E$3:$E$1315, $A3)</f>
        <v>24</v>
      </c>
      <c r="CE3">
        <f>SUMIFS(DataRegularSeason20242025!$AA$3:$AA$1315,DataRegularSeason20242025!$B$3:$B$1315, "&lt;=" &amp; CE$1, DataRegularSeason20242025!$D$3:$D$1315, $A3)+SUMIFS(DataRegularSeason20242025!$AB$3:$AB$1315,DataRegularSeason20242025!$B$3:$B$1315, "&lt;=" &amp; CE$1, DataRegularSeason20242025!$E$3:$E$1315, $A3)</f>
        <v>24</v>
      </c>
      <c r="CF3">
        <f>SUMIFS(DataRegularSeason20242025!$AA$3:$AA$1315,DataRegularSeason20242025!$B$3:$B$1315, "&lt;=" &amp; CF$1, DataRegularSeason20242025!$D$3:$D$1315, $A3)+SUMIFS(DataRegularSeason20242025!$AB$3:$AB$1315,DataRegularSeason20242025!$B$3:$B$1315, "&lt;=" &amp; CF$1, DataRegularSeason20242025!$E$3:$E$1315, $A3)</f>
        <v>24</v>
      </c>
      <c r="CG3">
        <f>SUMIFS(DataRegularSeason20242025!$AA$3:$AA$1315,DataRegularSeason20242025!$B$3:$B$1315, "&lt;=" &amp; CG$1, DataRegularSeason20242025!$D$3:$D$1315, $A3)+SUMIFS(DataRegularSeason20242025!$AB$3:$AB$1315,DataRegularSeason20242025!$B$3:$B$1315, "&lt;=" &amp; CG$1, DataRegularSeason20242025!$E$3:$E$1315, $A3)</f>
        <v>24</v>
      </c>
      <c r="CH3">
        <f>SUMIFS(DataRegularSeason20242025!$AA$3:$AA$1315,DataRegularSeason20242025!$B$3:$B$1315, "&lt;=" &amp; CH$1, DataRegularSeason20242025!$D$3:$D$1315, $A3)+SUMIFS(DataRegularSeason20242025!$AB$3:$AB$1315,DataRegularSeason20242025!$B$3:$B$1315, "&lt;=" &amp; CH$1, DataRegularSeason20242025!$E$3:$E$1315, $A3)</f>
        <v>24</v>
      </c>
      <c r="CI3">
        <f>SUMIFS(DataRegularSeason20242025!$AA$3:$AA$1315,DataRegularSeason20242025!$B$3:$B$1315, "&lt;=" &amp; CI$1, DataRegularSeason20242025!$D$3:$D$1315, $A3)+SUMIFS(DataRegularSeason20242025!$AB$3:$AB$1315,DataRegularSeason20242025!$B$3:$B$1315, "&lt;=" &amp; CI$1, DataRegularSeason20242025!$E$3:$E$1315, $A3)</f>
        <v>24</v>
      </c>
      <c r="CJ3">
        <f>SUMIFS(DataRegularSeason20242025!$AA$3:$AA$1315,DataRegularSeason20242025!$B$3:$B$1315, "&lt;=" &amp; CJ$1, DataRegularSeason20242025!$D$3:$D$1315, $A3)+SUMIFS(DataRegularSeason20242025!$AB$3:$AB$1315,DataRegularSeason20242025!$B$3:$B$1315, "&lt;=" &amp; CJ$1, DataRegularSeason20242025!$E$3:$E$1315, $A3)</f>
        <v>24</v>
      </c>
      <c r="CK3">
        <f>SUMIFS(DataRegularSeason20242025!$AA$3:$AA$1315,DataRegularSeason20242025!$B$3:$B$1315, "&lt;=" &amp; CK$1, DataRegularSeason20242025!$D$3:$D$1315, $A3)+SUMIFS(DataRegularSeason20242025!$AB$3:$AB$1315,DataRegularSeason20242025!$B$3:$B$1315, "&lt;=" &amp; CK$1, DataRegularSeason20242025!$E$3:$E$1315, $A3)</f>
        <v>24</v>
      </c>
      <c r="CL3">
        <f>SUMIFS(DataRegularSeason20242025!$AA$3:$AA$1315,DataRegularSeason20242025!$B$3:$B$1315, "&lt;=" &amp; CL$1, DataRegularSeason20242025!$D$3:$D$1315, $A3)+SUMIFS(DataRegularSeason20242025!$AB$3:$AB$1315,DataRegularSeason20242025!$B$3:$B$1315, "&lt;=" &amp; CL$1, DataRegularSeason20242025!$E$3:$E$1315, $A3)</f>
        <v>24</v>
      </c>
      <c r="CM3">
        <f>SUMIFS(DataRegularSeason20242025!$AA$3:$AA$1315,DataRegularSeason20242025!$B$3:$B$1315, "&lt;=" &amp; CM$1, DataRegularSeason20242025!$D$3:$D$1315, $A3)+SUMIFS(DataRegularSeason20242025!$AB$3:$AB$1315,DataRegularSeason20242025!$B$3:$B$1315, "&lt;=" &amp; CM$1, DataRegularSeason20242025!$E$3:$E$1315, $A3)</f>
        <v>24</v>
      </c>
      <c r="CN3">
        <f>SUMIFS(DataRegularSeason20242025!$AA$3:$AA$1315,DataRegularSeason20242025!$B$3:$B$1315, "&lt;=" &amp; CN$1, DataRegularSeason20242025!$D$3:$D$1315, $A3)+SUMIFS(DataRegularSeason20242025!$AB$3:$AB$1315,DataRegularSeason20242025!$B$3:$B$1315, "&lt;=" &amp; CN$1, DataRegularSeason20242025!$E$3:$E$1315, $A3)</f>
        <v>24</v>
      </c>
      <c r="CO3">
        <f>SUMIFS(DataRegularSeason20242025!$AA$3:$AA$1315,DataRegularSeason20242025!$B$3:$B$1315, "&lt;=" &amp; CO$1, DataRegularSeason20242025!$D$3:$D$1315, $A3)+SUMIFS(DataRegularSeason20242025!$AB$3:$AB$1315,DataRegularSeason20242025!$B$3:$B$1315, "&lt;=" &amp; CO$1, DataRegularSeason20242025!$E$3:$E$1315, $A3)</f>
        <v>24</v>
      </c>
      <c r="CP3">
        <f>SUMIFS(DataRegularSeason20242025!$AA$3:$AA$1315,DataRegularSeason20242025!$B$3:$B$1315, "&lt;=" &amp; CP$1, DataRegularSeason20242025!$D$3:$D$1315, $A3)+SUMIFS(DataRegularSeason20242025!$AB$3:$AB$1315,DataRegularSeason20242025!$B$3:$B$1315, "&lt;=" &amp; CP$1, DataRegularSeason20242025!$E$3:$E$1315, $A3)</f>
        <v>24</v>
      </c>
      <c r="CQ3">
        <f>SUMIFS(DataRegularSeason20242025!$AA$3:$AA$1315,DataRegularSeason20242025!$B$3:$B$1315, "&lt;=" &amp; CQ$1, DataRegularSeason20242025!$D$3:$D$1315, $A3)+SUMIFS(DataRegularSeason20242025!$AB$3:$AB$1315,DataRegularSeason20242025!$B$3:$B$1315, "&lt;=" &amp; CQ$1, DataRegularSeason20242025!$E$3:$E$1315, $A3)</f>
        <v>24</v>
      </c>
      <c r="CR3">
        <f>SUMIFS(DataRegularSeason20242025!$AA$3:$AA$1315,DataRegularSeason20242025!$B$3:$B$1315, "&lt;=" &amp; CR$1, DataRegularSeason20242025!$D$3:$D$1315, $A3)+SUMIFS(DataRegularSeason20242025!$AB$3:$AB$1315,DataRegularSeason20242025!$B$3:$B$1315, "&lt;=" &amp; CR$1, DataRegularSeason20242025!$E$3:$E$1315, $A3)</f>
        <v>24</v>
      </c>
      <c r="CS3">
        <f>SUMIFS(DataRegularSeason20242025!$AA$3:$AA$1315,DataRegularSeason20242025!$B$3:$B$1315, "&lt;=" &amp; CS$1, DataRegularSeason20242025!$D$3:$D$1315, $A3)+SUMIFS(DataRegularSeason20242025!$AB$3:$AB$1315,DataRegularSeason20242025!$B$3:$B$1315, "&lt;=" &amp; CS$1, DataRegularSeason20242025!$E$3:$E$1315, $A3)</f>
        <v>24</v>
      </c>
      <c r="CT3">
        <f>SUMIFS(DataRegularSeason20242025!$AA$3:$AA$1315,DataRegularSeason20242025!$B$3:$B$1315, "&lt;=" &amp; CT$1, DataRegularSeason20242025!$D$3:$D$1315, $A3)+SUMIFS(DataRegularSeason20242025!$AB$3:$AB$1315,DataRegularSeason20242025!$B$3:$B$1315, "&lt;=" &amp; CT$1, DataRegularSeason20242025!$E$3:$E$1315, $A3)</f>
        <v>24</v>
      </c>
      <c r="CU3">
        <f>SUMIFS(DataRegularSeason20242025!$AA$3:$AA$1315,DataRegularSeason20242025!$B$3:$B$1315, "&lt;=" &amp; CU$1, DataRegularSeason20242025!$D$3:$D$1315, $A3)+SUMIFS(DataRegularSeason20242025!$AB$3:$AB$1315,DataRegularSeason20242025!$B$3:$B$1315, "&lt;=" &amp; CU$1, DataRegularSeason20242025!$E$3:$E$1315, $A3)</f>
        <v>24</v>
      </c>
      <c r="CV3">
        <f>SUMIFS(DataRegularSeason20242025!$AA$3:$AA$1315,DataRegularSeason20242025!$B$3:$B$1315, "&lt;=" &amp; CV$1, DataRegularSeason20242025!$D$3:$D$1315, $A3)+SUMIFS(DataRegularSeason20242025!$AB$3:$AB$1315,DataRegularSeason20242025!$B$3:$B$1315, "&lt;=" &amp; CV$1, DataRegularSeason20242025!$E$3:$E$1315, $A3)</f>
        <v>24</v>
      </c>
      <c r="CW3">
        <f>SUMIFS(DataRegularSeason20242025!$AA$3:$AA$1315,DataRegularSeason20242025!$B$3:$B$1315, "&lt;=" &amp; CW$1, DataRegularSeason20242025!$D$3:$D$1315, $A3)+SUMIFS(DataRegularSeason20242025!$AB$3:$AB$1315,DataRegularSeason20242025!$B$3:$B$1315, "&lt;=" &amp; CW$1, DataRegularSeason20242025!$E$3:$E$1315, $A3)</f>
        <v>24</v>
      </c>
      <c r="CX3">
        <f>SUMIFS(DataRegularSeason20242025!$AA$3:$AA$1315,DataRegularSeason20242025!$B$3:$B$1315, "&lt;=" &amp; CX$1, DataRegularSeason20242025!$D$3:$D$1315, $A3)+SUMIFS(DataRegularSeason20242025!$AB$3:$AB$1315,DataRegularSeason20242025!$B$3:$B$1315, "&lt;=" &amp; CX$1, DataRegularSeason20242025!$E$3:$E$1315, $A3)</f>
        <v>24</v>
      </c>
      <c r="CY3">
        <f>SUMIFS(DataRegularSeason20242025!$AA$3:$AA$1315,DataRegularSeason20242025!$B$3:$B$1315, "&lt;=" &amp; CY$1, DataRegularSeason20242025!$D$3:$D$1315, $A3)+SUMIFS(DataRegularSeason20242025!$AB$3:$AB$1315,DataRegularSeason20242025!$B$3:$B$1315, "&lt;=" &amp; CY$1, DataRegularSeason20242025!$E$3:$E$1315, $A3)</f>
        <v>24</v>
      </c>
      <c r="CZ3">
        <f>SUMIFS(DataRegularSeason20242025!$AA$3:$AA$1315,DataRegularSeason20242025!$B$3:$B$1315, "&lt;=" &amp; CZ$1, DataRegularSeason20242025!$D$3:$D$1315, $A3)+SUMIFS(DataRegularSeason20242025!$AB$3:$AB$1315,DataRegularSeason20242025!$B$3:$B$1315, "&lt;=" &amp; CZ$1, DataRegularSeason20242025!$E$3:$E$1315, $A3)</f>
        <v>24</v>
      </c>
      <c r="DA3">
        <f>SUMIFS(DataRegularSeason20242025!$AA$3:$AA$1315,DataRegularSeason20242025!$B$3:$B$1315, "&lt;=" &amp; DA$1, DataRegularSeason20242025!$D$3:$D$1315, $A3)+SUMIFS(DataRegularSeason20242025!$AB$3:$AB$1315,DataRegularSeason20242025!$B$3:$B$1315, "&lt;=" &amp; DA$1, DataRegularSeason20242025!$E$3:$E$1315, $A3)</f>
        <v>24</v>
      </c>
      <c r="DB3">
        <f>SUMIFS(DataRegularSeason20242025!$AA$3:$AA$1315,DataRegularSeason20242025!$B$3:$B$1315, "&lt;=" &amp; DB$1, DataRegularSeason20242025!$D$3:$D$1315, $A3)+SUMIFS(DataRegularSeason20242025!$AB$3:$AB$1315,DataRegularSeason20242025!$B$3:$B$1315, "&lt;=" &amp; DB$1, DataRegularSeason20242025!$E$3:$E$1315, $A3)</f>
        <v>24</v>
      </c>
      <c r="DC3">
        <f>SUMIFS(DataRegularSeason20242025!$AA$3:$AA$1315,DataRegularSeason20242025!$B$3:$B$1315, "&lt;=" &amp; DC$1, DataRegularSeason20242025!$D$3:$D$1315, $A3)+SUMIFS(DataRegularSeason20242025!$AB$3:$AB$1315,DataRegularSeason20242025!$B$3:$B$1315, "&lt;=" &amp; DC$1, DataRegularSeason20242025!$E$3:$E$1315, $A3)</f>
        <v>24</v>
      </c>
      <c r="DD3">
        <f>SUMIFS(DataRegularSeason20242025!$AA$3:$AA$1315,DataRegularSeason20242025!$B$3:$B$1315, "&lt;=" &amp; DD$1, DataRegularSeason20242025!$D$3:$D$1315, $A3)+SUMIFS(DataRegularSeason20242025!$AB$3:$AB$1315,DataRegularSeason20242025!$B$3:$B$1315, "&lt;=" &amp; DD$1, DataRegularSeason20242025!$E$3:$E$1315, $A3)</f>
        <v>24</v>
      </c>
      <c r="DE3">
        <f>SUMIFS(DataRegularSeason20242025!$AA$3:$AA$1315,DataRegularSeason20242025!$B$3:$B$1315, "&lt;=" &amp; DE$1, DataRegularSeason20242025!$D$3:$D$1315, $A3)+SUMIFS(DataRegularSeason20242025!$AB$3:$AB$1315,DataRegularSeason20242025!$B$3:$B$1315, "&lt;=" &amp; DE$1, DataRegularSeason20242025!$E$3:$E$1315, $A3)</f>
        <v>24</v>
      </c>
      <c r="DF3">
        <f>SUMIFS(DataRegularSeason20242025!$AA$3:$AA$1315,DataRegularSeason20242025!$B$3:$B$1315, "&lt;=" &amp; DF$1, DataRegularSeason20242025!$D$3:$D$1315, $A3)+SUMIFS(DataRegularSeason20242025!$AB$3:$AB$1315,DataRegularSeason20242025!$B$3:$B$1315, "&lt;=" &amp; DF$1, DataRegularSeason20242025!$E$3:$E$1315, $A3)</f>
        <v>24</v>
      </c>
      <c r="DG3">
        <f>SUMIFS(DataRegularSeason20242025!$AA$3:$AA$1315,DataRegularSeason20242025!$B$3:$B$1315, "&lt;=" &amp; DG$1, DataRegularSeason20242025!$D$3:$D$1315, $A3)+SUMIFS(DataRegularSeason20242025!$AB$3:$AB$1315,DataRegularSeason20242025!$B$3:$B$1315, "&lt;=" &amp; DG$1, DataRegularSeason20242025!$E$3:$E$1315, $A3)</f>
        <v>24</v>
      </c>
      <c r="DH3">
        <f>SUMIFS(DataRegularSeason20242025!$AA$3:$AA$1315,DataRegularSeason20242025!$B$3:$B$1315, "&lt;=" &amp; DH$1, DataRegularSeason20242025!$D$3:$D$1315, $A3)+SUMIFS(DataRegularSeason20242025!$AB$3:$AB$1315,DataRegularSeason20242025!$B$3:$B$1315, "&lt;=" &amp; DH$1, DataRegularSeason20242025!$E$3:$E$1315, $A3)</f>
        <v>24</v>
      </c>
      <c r="DI3">
        <f>SUMIFS(DataRegularSeason20242025!$AA$3:$AA$1315,DataRegularSeason20242025!$B$3:$B$1315, "&lt;=" &amp; DI$1, DataRegularSeason20242025!$D$3:$D$1315, $A3)+SUMIFS(DataRegularSeason20242025!$AB$3:$AB$1315,DataRegularSeason20242025!$B$3:$B$1315, "&lt;=" &amp; DI$1, DataRegularSeason20242025!$E$3:$E$1315, $A3)</f>
        <v>24</v>
      </c>
      <c r="DJ3">
        <f>SUMIFS(DataRegularSeason20242025!$AA$3:$AA$1315,DataRegularSeason20242025!$B$3:$B$1315, "&lt;=" &amp; DJ$1, DataRegularSeason20242025!$D$3:$D$1315, $A3)+SUMIFS(DataRegularSeason20242025!$AB$3:$AB$1315,DataRegularSeason20242025!$B$3:$B$1315, "&lt;=" &amp; DJ$1, DataRegularSeason20242025!$E$3:$E$1315, $A3)</f>
        <v>24</v>
      </c>
      <c r="DK3">
        <f>SUMIFS(DataRegularSeason20242025!$AA$3:$AA$1315,DataRegularSeason20242025!$B$3:$B$1315, "&lt;=" &amp; DK$1, DataRegularSeason20242025!$D$3:$D$1315, $A3)+SUMIFS(DataRegularSeason20242025!$AB$3:$AB$1315,DataRegularSeason20242025!$B$3:$B$1315, "&lt;=" &amp; DK$1, DataRegularSeason20242025!$E$3:$E$1315, $A3)</f>
        <v>24</v>
      </c>
      <c r="DL3">
        <f>SUMIFS(DataRegularSeason20242025!$AA$3:$AA$1315,DataRegularSeason20242025!$B$3:$B$1315, "&lt;=" &amp; DL$1, DataRegularSeason20242025!$D$3:$D$1315, $A3)+SUMIFS(DataRegularSeason20242025!$AB$3:$AB$1315,DataRegularSeason20242025!$B$3:$B$1315, "&lt;=" &amp; DL$1, DataRegularSeason20242025!$E$3:$E$1315, $A3)</f>
        <v>24</v>
      </c>
      <c r="DM3">
        <f>SUMIFS(DataRegularSeason20242025!$AA$3:$AA$1315,DataRegularSeason20242025!$B$3:$B$1315, "&lt;=" &amp; DM$1, DataRegularSeason20242025!$D$3:$D$1315, $A3)+SUMIFS(DataRegularSeason20242025!$AB$3:$AB$1315,DataRegularSeason20242025!$B$3:$B$1315, "&lt;=" &amp; DM$1, DataRegularSeason20242025!$E$3:$E$1315, $A3)</f>
        <v>24</v>
      </c>
      <c r="DN3">
        <f>SUMIFS(DataRegularSeason20242025!$AA$3:$AA$1315,DataRegularSeason20242025!$B$3:$B$1315, "&lt;=" &amp; DN$1, DataRegularSeason20242025!$D$3:$D$1315, $A3)+SUMIFS(DataRegularSeason20242025!$AB$3:$AB$1315,DataRegularSeason20242025!$B$3:$B$1315, "&lt;=" &amp; DN$1, DataRegularSeason20242025!$E$3:$E$1315, $A3)</f>
        <v>24</v>
      </c>
      <c r="DO3">
        <f>SUMIFS(DataRegularSeason20242025!$AA$3:$AA$1315,DataRegularSeason20242025!$B$3:$B$1315, "&lt;=" &amp; DO$1, DataRegularSeason20242025!$D$3:$D$1315, $A3)+SUMIFS(DataRegularSeason20242025!$AB$3:$AB$1315,DataRegularSeason20242025!$B$3:$B$1315, "&lt;=" &amp; DO$1, DataRegularSeason20242025!$E$3:$E$1315, $A3)</f>
        <v>24</v>
      </c>
      <c r="DP3">
        <f>SUMIFS(DataRegularSeason20242025!$AA$3:$AA$1315,DataRegularSeason20242025!$B$3:$B$1315, "&lt;=" &amp; DP$1, DataRegularSeason20242025!$D$3:$D$1315, $A3)+SUMIFS(DataRegularSeason20242025!$AB$3:$AB$1315,DataRegularSeason20242025!$B$3:$B$1315, "&lt;=" &amp; DP$1, DataRegularSeason20242025!$E$3:$E$1315, $A3)</f>
        <v>24</v>
      </c>
      <c r="DQ3">
        <f>SUMIFS(DataRegularSeason20242025!$AA$3:$AA$1315,DataRegularSeason20242025!$B$3:$B$1315, "&lt;=" &amp; DQ$1, DataRegularSeason20242025!$D$3:$D$1315, $A3)+SUMIFS(DataRegularSeason20242025!$AB$3:$AB$1315,DataRegularSeason20242025!$B$3:$B$1315, "&lt;=" &amp; DQ$1, DataRegularSeason20242025!$E$3:$E$1315, $A3)</f>
        <v>24</v>
      </c>
      <c r="DR3">
        <f>SUMIFS(DataRegularSeason20242025!$AA$3:$AA$1315,DataRegularSeason20242025!$B$3:$B$1315, "&lt;=" &amp; DR$1, DataRegularSeason20242025!$D$3:$D$1315, $A3)+SUMIFS(DataRegularSeason20242025!$AB$3:$AB$1315,DataRegularSeason20242025!$B$3:$B$1315, "&lt;=" &amp; DR$1, DataRegularSeason20242025!$E$3:$E$1315, $A3)</f>
        <v>24</v>
      </c>
      <c r="DS3">
        <f>SUMIFS(DataRegularSeason20242025!$AA$3:$AA$1315,DataRegularSeason20242025!$B$3:$B$1315, "&lt;=" &amp; DS$1, DataRegularSeason20242025!$D$3:$D$1315, $A3)+SUMIFS(DataRegularSeason20242025!$AB$3:$AB$1315,DataRegularSeason20242025!$B$3:$B$1315, "&lt;=" &amp; DS$1, DataRegularSeason20242025!$E$3:$E$1315, $A3)</f>
        <v>24</v>
      </c>
      <c r="DT3">
        <f>SUMIFS(DataRegularSeason20242025!$AA$3:$AA$1315,DataRegularSeason20242025!$B$3:$B$1315, "&lt;=" &amp; DT$1, DataRegularSeason20242025!$D$3:$D$1315, $A3)+SUMIFS(DataRegularSeason20242025!$AB$3:$AB$1315,DataRegularSeason20242025!$B$3:$B$1315, "&lt;=" &amp; DT$1, DataRegularSeason20242025!$E$3:$E$1315, $A3)</f>
        <v>24</v>
      </c>
      <c r="DU3">
        <f>SUMIFS(DataRegularSeason20242025!$AA$3:$AA$1315,DataRegularSeason20242025!$B$3:$B$1315, "&lt;=" &amp; DU$1, DataRegularSeason20242025!$D$3:$D$1315, $A3)+SUMIFS(DataRegularSeason20242025!$AB$3:$AB$1315,DataRegularSeason20242025!$B$3:$B$1315, "&lt;=" &amp; DU$1, DataRegularSeason20242025!$E$3:$E$1315, $A3)</f>
        <v>24</v>
      </c>
      <c r="DV3">
        <f>SUMIFS(DataRegularSeason20242025!$AA$3:$AA$1315,DataRegularSeason20242025!$B$3:$B$1315, "&lt;=" &amp; DV$1, DataRegularSeason20242025!$D$3:$D$1315, $A3)+SUMIFS(DataRegularSeason20242025!$AB$3:$AB$1315,DataRegularSeason20242025!$B$3:$B$1315, "&lt;=" &amp; DV$1, DataRegularSeason20242025!$E$3:$E$1315, $A3)</f>
        <v>24</v>
      </c>
      <c r="DW3">
        <f>SUMIFS(DataRegularSeason20242025!$AA$3:$AA$1315,DataRegularSeason20242025!$B$3:$B$1315, "&lt;=" &amp; DW$1, DataRegularSeason20242025!$D$3:$D$1315, $A3)+SUMIFS(DataRegularSeason20242025!$AB$3:$AB$1315,DataRegularSeason20242025!$B$3:$B$1315, "&lt;=" &amp; DW$1, DataRegularSeason20242025!$E$3:$E$1315, $A3)</f>
        <v>24</v>
      </c>
      <c r="DX3">
        <f>SUMIFS(DataRegularSeason20242025!$AA$3:$AA$1315,DataRegularSeason20242025!$B$3:$B$1315, "&lt;=" &amp; DX$1, DataRegularSeason20242025!$D$3:$D$1315, $A3)+SUMIFS(DataRegularSeason20242025!$AB$3:$AB$1315,DataRegularSeason20242025!$B$3:$B$1315, "&lt;=" &amp; DX$1, DataRegularSeason20242025!$E$3:$E$1315, $A3)</f>
        <v>24</v>
      </c>
      <c r="DY3">
        <f>SUMIFS(DataRegularSeason20242025!$AA$3:$AA$1315,DataRegularSeason20242025!$B$3:$B$1315, "&lt;=" &amp; DY$1, DataRegularSeason20242025!$D$3:$D$1315, $A3)+SUMIFS(DataRegularSeason20242025!$AB$3:$AB$1315,DataRegularSeason20242025!$B$3:$B$1315, "&lt;=" &amp; DY$1, DataRegularSeason20242025!$E$3:$E$1315, $A3)</f>
        <v>24</v>
      </c>
      <c r="DZ3">
        <f>SUMIFS(DataRegularSeason20242025!$AA$3:$AA$1315,DataRegularSeason20242025!$B$3:$B$1315, "&lt;=" &amp; DZ$1, DataRegularSeason20242025!$D$3:$D$1315, $A3)+SUMIFS(DataRegularSeason20242025!$AB$3:$AB$1315,DataRegularSeason20242025!$B$3:$B$1315, "&lt;=" &amp; DZ$1, DataRegularSeason20242025!$E$3:$E$1315, $A3)</f>
        <v>24</v>
      </c>
      <c r="EA3">
        <f>SUMIFS(DataRegularSeason20242025!$AA$3:$AA$1315,DataRegularSeason20242025!$B$3:$B$1315, "&lt;=" &amp; EA$1, DataRegularSeason20242025!$D$3:$D$1315, $A3)+SUMIFS(DataRegularSeason20242025!$AB$3:$AB$1315,DataRegularSeason20242025!$B$3:$B$1315, "&lt;=" &amp; EA$1, DataRegularSeason20242025!$E$3:$E$1315, $A3)</f>
        <v>24</v>
      </c>
      <c r="EB3">
        <f>SUMIFS(DataRegularSeason20242025!$AA$3:$AA$1315,DataRegularSeason20242025!$B$3:$B$1315, "&lt;=" &amp; EB$1, DataRegularSeason20242025!$D$3:$D$1315, $A3)+SUMIFS(DataRegularSeason20242025!$AB$3:$AB$1315,DataRegularSeason20242025!$B$3:$B$1315, "&lt;=" &amp; EB$1, DataRegularSeason20242025!$E$3:$E$1315, $A3)</f>
        <v>24</v>
      </c>
      <c r="EC3">
        <f>SUMIFS(DataRegularSeason20242025!$AA$3:$AA$1315,DataRegularSeason20242025!$B$3:$B$1315, "&lt;=" &amp; EC$1, DataRegularSeason20242025!$D$3:$D$1315, $A3)+SUMIFS(DataRegularSeason20242025!$AB$3:$AB$1315,DataRegularSeason20242025!$B$3:$B$1315, "&lt;=" &amp; EC$1, DataRegularSeason20242025!$E$3:$E$1315, $A3)</f>
        <v>24</v>
      </c>
      <c r="ED3">
        <f>SUMIFS(DataRegularSeason20242025!$AA$3:$AA$1315,DataRegularSeason20242025!$B$3:$B$1315, "&lt;=" &amp; ED$1, DataRegularSeason20242025!$D$3:$D$1315, $A3)+SUMIFS(DataRegularSeason20242025!$AB$3:$AB$1315,DataRegularSeason20242025!$B$3:$B$1315, "&lt;=" &amp; ED$1, DataRegularSeason20242025!$E$3:$E$1315, $A3)</f>
        <v>24</v>
      </c>
      <c r="EE3">
        <f>SUMIFS(DataRegularSeason20242025!$AA$3:$AA$1315,DataRegularSeason20242025!$B$3:$B$1315, "&lt;=" &amp; EE$1, DataRegularSeason20242025!$D$3:$D$1315, $A3)+SUMIFS(DataRegularSeason20242025!$AB$3:$AB$1315,DataRegularSeason20242025!$B$3:$B$1315, "&lt;=" &amp; EE$1, DataRegularSeason20242025!$E$3:$E$1315, $A3)</f>
        <v>24</v>
      </c>
      <c r="EF3">
        <f>SUMIFS(DataRegularSeason20242025!$AA$3:$AA$1315,DataRegularSeason20242025!$B$3:$B$1315, "&lt;=" &amp; EF$1, DataRegularSeason20242025!$D$3:$D$1315, $A3)+SUMIFS(DataRegularSeason20242025!$AB$3:$AB$1315,DataRegularSeason20242025!$B$3:$B$1315, "&lt;=" &amp; EF$1, DataRegularSeason20242025!$E$3:$E$1315, $A3)</f>
        <v>24</v>
      </c>
      <c r="EG3">
        <f>SUMIFS(DataRegularSeason20242025!$AA$3:$AA$1315,DataRegularSeason20242025!$B$3:$B$1315, "&lt;=" &amp; EG$1, DataRegularSeason20242025!$D$3:$D$1315, $A3)+SUMIFS(DataRegularSeason20242025!$AB$3:$AB$1315,DataRegularSeason20242025!$B$3:$B$1315, "&lt;=" &amp; EG$1, DataRegularSeason20242025!$E$3:$E$1315, $A3)</f>
        <v>24</v>
      </c>
      <c r="EH3">
        <f>SUMIFS(DataRegularSeason20242025!$AA$3:$AA$1315,DataRegularSeason20242025!$B$3:$B$1315, "&lt;=" &amp; EH$1, DataRegularSeason20242025!$D$3:$D$1315, $A3)+SUMIFS(DataRegularSeason20242025!$AB$3:$AB$1315,DataRegularSeason20242025!$B$3:$B$1315, "&lt;=" &amp; EH$1, DataRegularSeason20242025!$E$3:$E$1315, $A3)</f>
        <v>24</v>
      </c>
      <c r="EI3">
        <f>SUMIFS(DataRegularSeason20242025!$AA$3:$AA$1315,DataRegularSeason20242025!$B$3:$B$1315, "&lt;=" &amp; EI$1, DataRegularSeason20242025!$D$3:$D$1315, $A3)+SUMIFS(DataRegularSeason20242025!$AB$3:$AB$1315,DataRegularSeason20242025!$B$3:$B$1315, "&lt;=" &amp; EI$1, DataRegularSeason20242025!$E$3:$E$1315, $A3)</f>
        <v>24</v>
      </c>
      <c r="EJ3">
        <f>SUMIFS(DataRegularSeason20242025!$AA$3:$AA$1315,DataRegularSeason20242025!$B$3:$B$1315, "&lt;=" &amp; EJ$1, DataRegularSeason20242025!$D$3:$D$1315, $A3)+SUMIFS(DataRegularSeason20242025!$AB$3:$AB$1315,DataRegularSeason20242025!$B$3:$B$1315, "&lt;=" &amp; EJ$1, DataRegularSeason20242025!$E$3:$E$1315, $A3)</f>
        <v>24</v>
      </c>
      <c r="EK3">
        <f>SUMIFS(DataRegularSeason20242025!$AA$3:$AA$1315,DataRegularSeason20242025!$B$3:$B$1315, "&lt;=" &amp; EK$1, DataRegularSeason20242025!$D$3:$D$1315, $A3)+SUMIFS(DataRegularSeason20242025!$AB$3:$AB$1315,DataRegularSeason20242025!$B$3:$B$1315, "&lt;=" &amp; EK$1, DataRegularSeason20242025!$E$3:$E$1315, $A3)</f>
        <v>24</v>
      </c>
      <c r="EL3">
        <f>SUMIFS(DataRegularSeason20242025!$AA$3:$AA$1315,DataRegularSeason20242025!$B$3:$B$1315, "&lt;=" &amp; EL$1, DataRegularSeason20242025!$D$3:$D$1315, $A3)+SUMIFS(DataRegularSeason20242025!$AB$3:$AB$1315,DataRegularSeason20242025!$B$3:$B$1315, "&lt;=" &amp; EL$1, DataRegularSeason20242025!$E$3:$E$1315, $A3)</f>
        <v>24</v>
      </c>
      <c r="EM3">
        <f>SUMIFS(DataRegularSeason20242025!$AA$3:$AA$1315,DataRegularSeason20242025!$B$3:$B$1315, "&lt;=" &amp; EM$1, DataRegularSeason20242025!$D$3:$D$1315, $A3)+SUMIFS(DataRegularSeason20242025!$AB$3:$AB$1315,DataRegularSeason20242025!$B$3:$B$1315, "&lt;=" &amp; EM$1, DataRegularSeason20242025!$E$3:$E$1315, $A3)</f>
        <v>24</v>
      </c>
      <c r="EN3">
        <f>SUMIFS(DataRegularSeason20242025!$AA$3:$AA$1315,DataRegularSeason20242025!$B$3:$B$1315, "&lt;=" &amp; EN$1, DataRegularSeason20242025!$D$3:$D$1315, $A3)+SUMIFS(DataRegularSeason20242025!$AB$3:$AB$1315,DataRegularSeason20242025!$B$3:$B$1315, "&lt;=" &amp; EN$1, DataRegularSeason20242025!$E$3:$E$1315, $A3)</f>
        <v>24</v>
      </c>
      <c r="EO3">
        <f>SUMIFS(DataRegularSeason20242025!$AA$3:$AA$1315,DataRegularSeason20242025!$B$3:$B$1315, "&lt;=" &amp; EO$1, DataRegularSeason20242025!$D$3:$D$1315, $A3)+SUMIFS(DataRegularSeason20242025!$AB$3:$AB$1315,DataRegularSeason20242025!$B$3:$B$1315, "&lt;=" &amp; EO$1, DataRegularSeason20242025!$E$3:$E$1315, $A3)</f>
        <v>24</v>
      </c>
      <c r="EP3">
        <f>SUMIFS(DataRegularSeason20242025!$AA$3:$AA$1315,DataRegularSeason20242025!$B$3:$B$1315, "&lt;=" &amp; EP$1, DataRegularSeason20242025!$D$3:$D$1315, $A3)+SUMIFS(DataRegularSeason20242025!$AB$3:$AB$1315,DataRegularSeason20242025!$B$3:$B$1315, "&lt;=" &amp; EP$1, DataRegularSeason20242025!$E$3:$E$1315, $A3)</f>
        <v>24</v>
      </c>
      <c r="EQ3">
        <f>SUMIFS(DataRegularSeason20242025!$AA$3:$AA$1315,DataRegularSeason20242025!$B$3:$B$1315, "&lt;=" &amp; EQ$1, DataRegularSeason20242025!$D$3:$D$1315, $A3)+SUMIFS(DataRegularSeason20242025!$AB$3:$AB$1315,DataRegularSeason20242025!$B$3:$B$1315, "&lt;=" &amp; EQ$1, DataRegularSeason20242025!$E$3:$E$1315, $A3)</f>
        <v>24</v>
      </c>
      <c r="ER3">
        <f>SUMIFS(DataRegularSeason20242025!$AA$3:$AA$1315,DataRegularSeason20242025!$B$3:$B$1315, "&lt;=" &amp; ER$1, DataRegularSeason20242025!$D$3:$D$1315, $A3)+SUMIFS(DataRegularSeason20242025!$AB$3:$AB$1315,DataRegularSeason20242025!$B$3:$B$1315, "&lt;=" &amp; ER$1, DataRegularSeason20242025!$E$3:$E$1315, $A3)</f>
        <v>24</v>
      </c>
      <c r="ES3">
        <f>SUMIFS(DataRegularSeason20242025!$AA$3:$AA$1315,DataRegularSeason20242025!$B$3:$B$1315, "&lt;=" &amp; ES$1, DataRegularSeason20242025!$D$3:$D$1315, $A3)+SUMIFS(DataRegularSeason20242025!$AB$3:$AB$1315,DataRegularSeason20242025!$B$3:$B$1315, "&lt;=" &amp; ES$1, DataRegularSeason20242025!$E$3:$E$1315, $A3)</f>
        <v>24</v>
      </c>
      <c r="ET3">
        <f>SUMIFS(DataRegularSeason20242025!$AA$3:$AA$1315,DataRegularSeason20242025!$B$3:$B$1315, "&lt;=" &amp; ET$1, DataRegularSeason20242025!$D$3:$D$1315, $A3)+SUMIFS(DataRegularSeason20242025!$AB$3:$AB$1315,DataRegularSeason20242025!$B$3:$B$1315, "&lt;=" &amp; ET$1, DataRegularSeason20242025!$E$3:$E$1315, $A3)</f>
        <v>24</v>
      </c>
      <c r="EU3">
        <f>SUMIFS(DataRegularSeason20242025!$AA$3:$AA$1315,DataRegularSeason20242025!$B$3:$B$1315, "&lt;=" &amp; EU$1, DataRegularSeason20242025!$D$3:$D$1315, $A3)+SUMIFS(DataRegularSeason20242025!$AB$3:$AB$1315,DataRegularSeason20242025!$B$3:$B$1315, "&lt;=" &amp; EU$1, DataRegularSeason20242025!$E$3:$E$1315, $A3)</f>
        <v>24</v>
      </c>
      <c r="EV3">
        <f>SUMIFS(DataRegularSeason20242025!$AA$3:$AA$1315,DataRegularSeason20242025!$B$3:$B$1315, "&lt;=" &amp; EV$1, DataRegularSeason20242025!$D$3:$D$1315, $A3)+SUMIFS(DataRegularSeason20242025!$AB$3:$AB$1315,DataRegularSeason20242025!$B$3:$B$1315, "&lt;=" &amp; EV$1, DataRegularSeason20242025!$E$3:$E$1315, $A3)</f>
        <v>24</v>
      </c>
      <c r="EW3">
        <f>SUMIFS(DataRegularSeason20242025!$AA$3:$AA$1315,DataRegularSeason20242025!$B$3:$B$1315, "&lt;=" &amp; EW$1, DataRegularSeason20242025!$D$3:$D$1315, $A3)+SUMIFS(DataRegularSeason20242025!$AB$3:$AB$1315,DataRegularSeason20242025!$B$3:$B$1315, "&lt;=" &amp; EW$1, DataRegularSeason20242025!$E$3:$E$1315, $A3)</f>
        <v>24</v>
      </c>
      <c r="EX3">
        <f>SUMIFS(DataRegularSeason20242025!$AA$3:$AA$1315,DataRegularSeason20242025!$B$3:$B$1315, "&lt;=" &amp; EX$1, DataRegularSeason20242025!$D$3:$D$1315, $A3)+SUMIFS(DataRegularSeason20242025!$AB$3:$AB$1315,DataRegularSeason20242025!$B$3:$B$1315, "&lt;=" &amp; EX$1, DataRegularSeason20242025!$E$3:$E$1315, $A3)</f>
        <v>24</v>
      </c>
      <c r="EY3">
        <f>SUMIFS(DataRegularSeason20242025!$AA$3:$AA$1315,DataRegularSeason20242025!$B$3:$B$1315, "&lt;=" &amp; EY$1, DataRegularSeason20242025!$D$3:$D$1315, $A3)+SUMIFS(DataRegularSeason20242025!$AB$3:$AB$1315,DataRegularSeason20242025!$B$3:$B$1315, "&lt;=" &amp; EY$1, DataRegularSeason20242025!$E$3:$E$1315, $A3)</f>
        <v>24</v>
      </c>
      <c r="EZ3">
        <f>SUMIFS(DataRegularSeason20242025!$AA$3:$AA$1315,DataRegularSeason20242025!$B$3:$B$1315, "&lt;=" &amp; EZ$1, DataRegularSeason20242025!$D$3:$D$1315, $A3)+SUMIFS(DataRegularSeason20242025!$AB$3:$AB$1315,DataRegularSeason20242025!$B$3:$B$1315, "&lt;=" &amp; EZ$1, DataRegularSeason20242025!$E$3:$E$1315, $A3)</f>
        <v>24</v>
      </c>
      <c r="FA3">
        <f>SUMIFS(DataRegularSeason20242025!$AA$3:$AA$1315,DataRegularSeason20242025!$B$3:$B$1315, "&lt;=" &amp; FA$1, DataRegularSeason20242025!$D$3:$D$1315, $A3)+SUMIFS(DataRegularSeason20242025!$AB$3:$AB$1315,DataRegularSeason20242025!$B$3:$B$1315, "&lt;=" &amp; FA$1, DataRegularSeason20242025!$E$3:$E$1315, $A3)</f>
        <v>24</v>
      </c>
      <c r="FB3">
        <f>SUMIFS(DataRegularSeason20242025!$AA$3:$AA$1315,DataRegularSeason20242025!$B$3:$B$1315, "&lt;=" &amp; FB$1, DataRegularSeason20242025!$D$3:$D$1315, $A3)+SUMIFS(DataRegularSeason20242025!$AB$3:$AB$1315,DataRegularSeason20242025!$B$3:$B$1315, "&lt;=" &amp; FB$1, DataRegularSeason20242025!$E$3:$E$1315, $A3)</f>
        <v>24</v>
      </c>
      <c r="FC3">
        <f>SUMIFS(DataRegularSeason20242025!$AA$3:$AA$1315,DataRegularSeason20242025!$B$3:$B$1315, "&lt;=" &amp; FC$1, DataRegularSeason20242025!$D$3:$D$1315, $A3)+SUMIFS(DataRegularSeason20242025!$AB$3:$AB$1315,DataRegularSeason20242025!$B$3:$B$1315, "&lt;=" &amp; FC$1, DataRegularSeason20242025!$E$3:$E$1315, $A3)</f>
        <v>24</v>
      </c>
      <c r="FD3">
        <f>SUMIFS(DataRegularSeason20242025!$AA$3:$AA$1315,DataRegularSeason20242025!$B$3:$B$1315, "&lt;=" &amp; FD$1, DataRegularSeason20242025!$D$3:$D$1315, $A3)+SUMIFS(DataRegularSeason20242025!$AB$3:$AB$1315,DataRegularSeason20242025!$B$3:$B$1315, "&lt;=" &amp; FD$1, DataRegularSeason20242025!$E$3:$E$1315, $A3)</f>
        <v>24</v>
      </c>
      <c r="FE3">
        <f>SUMIFS(DataRegularSeason20242025!$AA$3:$AA$1315,DataRegularSeason20242025!$B$3:$B$1315, "&lt;=" &amp; FE$1, DataRegularSeason20242025!$D$3:$D$1315, $A3)+SUMIFS(DataRegularSeason20242025!$AB$3:$AB$1315,DataRegularSeason20242025!$B$3:$B$1315, "&lt;=" &amp; FE$1, DataRegularSeason20242025!$E$3:$E$1315, $A3)</f>
        <v>24</v>
      </c>
      <c r="FF3">
        <f>SUMIFS(DataRegularSeason20242025!$AA$3:$AA$1315,DataRegularSeason20242025!$B$3:$B$1315, "&lt;=" &amp; FF$1, DataRegularSeason20242025!$D$3:$D$1315, $A3)+SUMIFS(DataRegularSeason20242025!$AB$3:$AB$1315,DataRegularSeason20242025!$B$3:$B$1315, "&lt;=" &amp; FF$1, DataRegularSeason20242025!$E$3:$E$1315, $A3)</f>
        <v>24</v>
      </c>
      <c r="FG3">
        <f>SUMIFS(DataRegularSeason20242025!$AA$3:$AA$1315,DataRegularSeason20242025!$B$3:$B$1315, "&lt;=" &amp; FG$1, DataRegularSeason20242025!$D$3:$D$1315, $A3)+SUMIFS(DataRegularSeason20242025!$AB$3:$AB$1315,DataRegularSeason20242025!$B$3:$B$1315, "&lt;=" &amp; FG$1, DataRegularSeason20242025!$E$3:$E$1315, $A3)</f>
        <v>24</v>
      </c>
      <c r="FH3">
        <f>SUMIFS(DataRegularSeason20242025!$AA$3:$AA$1315,DataRegularSeason20242025!$B$3:$B$1315, "&lt;=" &amp; FH$1, DataRegularSeason20242025!$D$3:$D$1315, $A3)+SUMIFS(DataRegularSeason20242025!$AB$3:$AB$1315,DataRegularSeason20242025!$B$3:$B$1315, "&lt;=" &amp; FH$1, DataRegularSeason20242025!$E$3:$E$1315, $A3)</f>
        <v>24</v>
      </c>
      <c r="FI3">
        <f>SUMIFS(DataRegularSeason20242025!$AA$3:$AA$1315,DataRegularSeason20242025!$B$3:$B$1315, "&lt;=" &amp; FI$1, DataRegularSeason20242025!$D$3:$D$1315, $A3)+SUMIFS(DataRegularSeason20242025!$AB$3:$AB$1315,DataRegularSeason20242025!$B$3:$B$1315, "&lt;=" &amp; FI$1, DataRegularSeason20242025!$E$3:$E$1315, $A3)</f>
        <v>24</v>
      </c>
      <c r="FJ3">
        <f>SUMIFS(DataRegularSeason20242025!$AA$3:$AA$1315,DataRegularSeason20242025!$B$3:$B$1315, "&lt;=" &amp; FJ$1, DataRegularSeason20242025!$D$3:$D$1315, $A3)+SUMIFS(DataRegularSeason20242025!$AB$3:$AB$1315,DataRegularSeason20242025!$B$3:$B$1315, "&lt;=" &amp; FJ$1, DataRegularSeason20242025!$E$3:$E$1315, $A3)</f>
        <v>24</v>
      </c>
      <c r="FK3">
        <f>SUMIFS(DataRegularSeason20242025!$AA$3:$AA$1315,DataRegularSeason20242025!$B$3:$B$1315, "&lt;=" &amp; FK$1, DataRegularSeason20242025!$D$3:$D$1315, $A3)+SUMIFS(DataRegularSeason20242025!$AB$3:$AB$1315,DataRegularSeason20242025!$B$3:$B$1315, "&lt;=" &amp; FK$1, DataRegularSeason20242025!$E$3:$E$1315, $A3)</f>
        <v>24</v>
      </c>
      <c r="FL3">
        <f>SUMIFS(DataRegularSeason20242025!$AA$3:$AA$1315,DataRegularSeason20242025!$B$3:$B$1315, "&lt;=" &amp; FL$1, DataRegularSeason20242025!$D$3:$D$1315, $A3)+SUMIFS(DataRegularSeason20242025!$AB$3:$AB$1315,DataRegularSeason20242025!$B$3:$B$1315, "&lt;=" &amp; FL$1, DataRegularSeason20242025!$E$3:$E$1315, $A3)</f>
        <v>24</v>
      </c>
      <c r="FM3">
        <f>SUMIFS(DataRegularSeason20242025!$AA$3:$AA$1315,DataRegularSeason20242025!$B$3:$B$1315, "&lt;=" &amp; FM$1, DataRegularSeason20242025!$D$3:$D$1315, $A3)+SUMIFS(DataRegularSeason20242025!$AB$3:$AB$1315,DataRegularSeason20242025!$B$3:$B$1315, "&lt;=" &amp; FM$1, DataRegularSeason20242025!$E$3:$E$1315, $A3)</f>
        <v>24</v>
      </c>
      <c r="FN3">
        <f>SUMIFS(DataRegularSeason20242025!$AA$3:$AA$1315,DataRegularSeason20242025!$B$3:$B$1315, "&lt;=" &amp; FN$1, DataRegularSeason20242025!$D$3:$D$1315, $A3)+SUMIFS(DataRegularSeason20242025!$AB$3:$AB$1315,DataRegularSeason20242025!$B$3:$B$1315, "&lt;=" &amp; FN$1, DataRegularSeason20242025!$E$3:$E$1315, $A3)</f>
        <v>24</v>
      </c>
      <c r="FO3">
        <f>SUMIFS(DataRegularSeason20242025!$AA$3:$AA$1315,DataRegularSeason20242025!$B$3:$B$1315, "&lt;=" &amp; FO$1, DataRegularSeason20242025!$D$3:$D$1315, $A3)+SUMIFS(DataRegularSeason20242025!$AB$3:$AB$1315,DataRegularSeason20242025!$B$3:$B$1315, "&lt;=" &amp; FO$1, DataRegularSeason20242025!$E$3:$E$1315, $A3)</f>
        <v>24</v>
      </c>
      <c r="FP3">
        <f>SUMIFS(DataRegularSeason20242025!$AA$3:$AA$1315,DataRegularSeason20242025!$B$3:$B$1315, "&lt;=" &amp; FP$1, DataRegularSeason20242025!$D$3:$D$1315, $A3)+SUMIFS(DataRegularSeason20242025!$AB$3:$AB$1315,DataRegularSeason20242025!$B$3:$B$1315, "&lt;=" &amp; FP$1, DataRegularSeason20242025!$E$3:$E$1315, $A3)</f>
        <v>24</v>
      </c>
      <c r="FQ3">
        <f>SUMIFS(DataRegularSeason20242025!$AA$3:$AA$1315,DataRegularSeason20242025!$B$3:$B$1315, "&lt;=" &amp; FQ$1, DataRegularSeason20242025!$D$3:$D$1315, $A3)+SUMIFS(DataRegularSeason20242025!$AB$3:$AB$1315,DataRegularSeason20242025!$B$3:$B$1315, "&lt;=" &amp; FQ$1, DataRegularSeason20242025!$E$3:$E$1315, $A3)</f>
        <v>24</v>
      </c>
      <c r="FR3">
        <f>SUMIFS(DataRegularSeason20242025!$AA$3:$AA$1315,DataRegularSeason20242025!$B$3:$B$1315, "&lt;=" &amp; FR$1, DataRegularSeason20242025!$D$3:$D$1315, $A3)+SUMIFS(DataRegularSeason20242025!$AB$3:$AB$1315,DataRegularSeason20242025!$B$3:$B$1315, "&lt;=" &amp; FR$1, DataRegularSeason20242025!$E$3:$E$1315, $A3)</f>
        <v>24</v>
      </c>
      <c r="FS3">
        <f>SUMIFS(DataRegularSeason20242025!$AA$3:$AA$1315,DataRegularSeason20242025!$B$3:$B$1315, "&lt;=" &amp; FS$1, DataRegularSeason20242025!$D$3:$D$1315, $A3)+SUMIFS(DataRegularSeason20242025!$AB$3:$AB$1315,DataRegularSeason20242025!$B$3:$B$1315, "&lt;=" &amp; FS$1, DataRegularSeason20242025!$E$3:$E$1315, $A3)</f>
        <v>24</v>
      </c>
      <c r="FT3">
        <f>SUMIFS(DataRegularSeason20242025!$AA$3:$AA$1315,DataRegularSeason20242025!$B$3:$B$1315, "&lt;=" &amp; FT$1, DataRegularSeason20242025!$D$3:$D$1315, $A3)+SUMIFS(DataRegularSeason20242025!$AB$3:$AB$1315,DataRegularSeason20242025!$B$3:$B$1315, "&lt;=" &amp; FT$1, DataRegularSeason20242025!$E$3:$E$1315, $A3)</f>
        <v>24</v>
      </c>
      <c r="FU3">
        <f>SUMIFS(DataRegularSeason20242025!$AA$3:$AA$1315,DataRegularSeason20242025!$B$3:$B$1315, "&lt;=" &amp; FU$1, DataRegularSeason20242025!$D$3:$D$1315, $A3)+SUMIFS(DataRegularSeason20242025!$AB$3:$AB$1315,DataRegularSeason20242025!$B$3:$B$1315, "&lt;=" &amp; FU$1, DataRegularSeason20242025!$E$3:$E$1315, $A3)</f>
        <v>24</v>
      </c>
      <c r="FV3">
        <f>SUMIFS(DataRegularSeason20242025!$AA$3:$AA$1315,DataRegularSeason20242025!$B$3:$B$1315, "&lt;=" &amp; FV$1, DataRegularSeason20242025!$D$3:$D$1315, $A3)+SUMIFS(DataRegularSeason20242025!$AB$3:$AB$1315,DataRegularSeason20242025!$B$3:$B$1315, "&lt;=" &amp; FV$1, DataRegularSeason20242025!$E$3:$E$1315, $A3)</f>
        <v>24</v>
      </c>
      <c r="FW3">
        <f>SUMIFS(DataRegularSeason20242025!$AA$3:$AA$1315,DataRegularSeason20242025!$B$3:$B$1315, "&lt;=" &amp; FW$1, DataRegularSeason20242025!$D$3:$D$1315, $A3)+SUMIFS(DataRegularSeason20242025!$AB$3:$AB$1315,DataRegularSeason20242025!$B$3:$B$1315, "&lt;=" &amp; FW$1, DataRegularSeason20242025!$E$3:$E$1315, $A3)</f>
        <v>24</v>
      </c>
      <c r="FX3">
        <f>SUMIFS(DataRegularSeason20242025!$AA$3:$AA$1315,DataRegularSeason20242025!$B$3:$B$1315, "&lt;=" &amp; FX$1, DataRegularSeason20242025!$D$3:$D$1315, $A3)+SUMIFS(DataRegularSeason20242025!$AB$3:$AB$1315,DataRegularSeason20242025!$B$3:$B$1315, "&lt;=" &amp; FX$1, DataRegularSeason20242025!$E$3:$E$1315, $A3)</f>
        <v>24</v>
      </c>
      <c r="FY3">
        <f>SUMIFS(DataRegularSeason20242025!$AA$3:$AA$1315,DataRegularSeason20242025!$B$3:$B$1315, "&lt;=" &amp; FY$1, DataRegularSeason20242025!$D$3:$D$1315, $A3)+SUMIFS(DataRegularSeason20242025!$AB$3:$AB$1315,DataRegularSeason20242025!$B$3:$B$1315, "&lt;=" &amp; FY$1, DataRegularSeason20242025!$E$3:$E$1315, $A3)</f>
        <v>24</v>
      </c>
      <c r="FZ3">
        <f>SUMIFS(DataRegularSeason20242025!$AA$3:$AA$1315,DataRegularSeason20242025!$B$3:$B$1315, "&lt;=" &amp; FZ$1, DataRegularSeason20242025!$D$3:$D$1315, $A3)+SUMIFS(DataRegularSeason20242025!$AB$3:$AB$1315,DataRegularSeason20242025!$B$3:$B$1315, "&lt;=" &amp; FZ$1, DataRegularSeason20242025!$E$3:$E$1315, $A3)</f>
        <v>24</v>
      </c>
      <c r="GA3">
        <f>SUMIFS(DataRegularSeason20242025!$AA$3:$AA$1315,DataRegularSeason20242025!$B$3:$B$1315, "&lt;=" &amp; GA$1, DataRegularSeason20242025!$D$3:$D$1315, $A3)+SUMIFS(DataRegularSeason20242025!$AB$3:$AB$1315,DataRegularSeason20242025!$B$3:$B$1315, "&lt;=" &amp; GA$1, DataRegularSeason20242025!$E$3:$E$1315, $A3)</f>
        <v>24</v>
      </c>
      <c r="GB3">
        <f>SUMIFS(DataRegularSeason20242025!$AA$3:$AA$1315,DataRegularSeason20242025!$B$3:$B$1315, "&lt;=" &amp; GB$1, DataRegularSeason20242025!$D$3:$D$1315, $A3)+SUMIFS(DataRegularSeason20242025!$AB$3:$AB$1315,DataRegularSeason20242025!$B$3:$B$1315, "&lt;=" &amp; GB$1, DataRegularSeason20242025!$E$3:$E$1315, $A3)</f>
        <v>24</v>
      </c>
      <c r="GC3">
        <f>SUMIFS(DataRegularSeason20242025!$AA$3:$AA$1315,DataRegularSeason20242025!$B$3:$B$1315, "&lt;=" &amp; GC$1, DataRegularSeason20242025!$D$3:$D$1315, $A3)+SUMIFS(DataRegularSeason20242025!$AB$3:$AB$1315,DataRegularSeason20242025!$B$3:$B$1315, "&lt;=" &amp; GC$1, DataRegularSeason20242025!$E$3:$E$1315, $A3)</f>
        <v>24</v>
      </c>
      <c r="GD3">
        <f>SUMIFS(DataRegularSeason20242025!$AA$3:$AA$1315,DataRegularSeason20242025!$B$3:$B$1315, "&lt;=" &amp; GD$1, DataRegularSeason20242025!$D$3:$D$1315, $A3)+SUMIFS(DataRegularSeason20242025!$AB$3:$AB$1315,DataRegularSeason20242025!$B$3:$B$1315, "&lt;=" &amp; GD$1, DataRegularSeason20242025!$E$3:$E$1315, $A3)</f>
        <v>24</v>
      </c>
      <c r="GE3">
        <f>SUMIFS(DataRegularSeason20242025!$AA$3:$AA$1315,DataRegularSeason20242025!$B$3:$B$1315, "&lt;=" &amp; GE$1, DataRegularSeason20242025!$D$3:$D$1315, $A3)+SUMIFS(DataRegularSeason20242025!$AB$3:$AB$1315,DataRegularSeason20242025!$B$3:$B$1315, "&lt;=" &amp; GE$1, DataRegularSeason20242025!$E$3:$E$1315, $A3)</f>
        <v>24</v>
      </c>
      <c r="GF3">
        <f>SUMIFS(DataRegularSeason20242025!$AA$3:$AA$1315,DataRegularSeason20242025!$B$3:$B$1315, "&lt;=" &amp; GF$1, DataRegularSeason20242025!$D$3:$D$1315, $A3)+SUMIFS(DataRegularSeason20242025!$AB$3:$AB$1315,DataRegularSeason20242025!$B$3:$B$1315, "&lt;=" &amp; GF$1, DataRegularSeason20242025!$E$3:$E$1315, $A3)</f>
        <v>24</v>
      </c>
      <c r="GG3">
        <f>SUMIFS(DataRegularSeason20242025!$AA$3:$AA$1315,DataRegularSeason20242025!$B$3:$B$1315, "&lt;=" &amp; GG$1, DataRegularSeason20242025!$D$3:$D$1315, $A3)+SUMIFS(DataRegularSeason20242025!$AB$3:$AB$1315,DataRegularSeason20242025!$B$3:$B$1315, "&lt;=" &amp; GG$1, DataRegularSeason20242025!$E$3:$E$1315, $A3)</f>
        <v>24</v>
      </c>
      <c r="GH3">
        <f>SUMIFS(DataRegularSeason20242025!$AA$3:$AA$1315,DataRegularSeason20242025!$B$3:$B$1315, "&lt;=" &amp; GH$1, DataRegularSeason20242025!$D$3:$D$1315, $A3)+SUMIFS(DataRegularSeason20242025!$AB$3:$AB$1315,DataRegularSeason20242025!$B$3:$B$1315, "&lt;=" &amp; GH$1, DataRegularSeason20242025!$E$3:$E$1315, $A3)</f>
        <v>24</v>
      </c>
      <c r="GI3">
        <f>SUMIFS(DataRegularSeason20242025!$AA$3:$AA$1315,DataRegularSeason20242025!$B$3:$B$1315, "&lt;=" &amp; GI$1, DataRegularSeason20242025!$D$3:$D$1315, $A3)+SUMIFS(DataRegularSeason20242025!$AB$3:$AB$1315,DataRegularSeason20242025!$B$3:$B$1315, "&lt;=" &amp; GI$1, DataRegularSeason20242025!$E$3:$E$1315, $A3)</f>
        <v>24</v>
      </c>
      <c r="GJ3">
        <f>SUMIFS(DataRegularSeason20242025!$AA$3:$AA$1315,DataRegularSeason20242025!$B$3:$B$1315, "&lt;=" &amp; GJ$1, DataRegularSeason20242025!$D$3:$D$1315, $A3)+SUMIFS(DataRegularSeason20242025!$AB$3:$AB$1315,DataRegularSeason20242025!$B$3:$B$1315, "&lt;=" &amp; GJ$1, DataRegularSeason20242025!$E$3:$E$1315, $A3)</f>
        <v>24</v>
      </c>
      <c r="GK3">
        <f>SUMIFS(DataRegularSeason20242025!$AA$3:$AA$1315,DataRegularSeason20242025!$B$3:$B$1315, "&lt;=" &amp; GK$1, DataRegularSeason20242025!$D$3:$D$1315, $A3)+SUMIFS(DataRegularSeason20242025!$AB$3:$AB$1315,DataRegularSeason20242025!$B$3:$B$1315, "&lt;=" &amp; GK$1, DataRegularSeason20242025!$E$3:$E$1315, $A3)</f>
        <v>24</v>
      </c>
      <c r="GL3">
        <f>SUMIFS(DataRegularSeason20242025!$AA$3:$AA$1315,DataRegularSeason20242025!$B$3:$B$1315, "&lt;=" &amp; GL$1, DataRegularSeason20242025!$D$3:$D$1315, $A3)+SUMIFS(DataRegularSeason20242025!$AB$3:$AB$1315,DataRegularSeason20242025!$B$3:$B$1315, "&lt;=" &amp; GL$1, DataRegularSeason20242025!$E$3:$E$1315, $A3)</f>
        <v>24</v>
      </c>
      <c r="GM3">
        <f>SUMIFS(DataRegularSeason20242025!$AA$3:$AA$1315,DataRegularSeason20242025!$B$3:$B$1315, "&lt;=" &amp; GM$1, DataRegularSeason20242025!$D$3:$D$1315, $A3)+SUMIFS(DataRegularSeason20242025!$AB$3:$AB$1315,DataRegularSeason20242025!$B$3:$B$1315, "&lt;=" &amp; GM$1, DataRegularSeason20242025!$E$3:$E$1315, $A3)</f>
        <v>24</v>
      </c>
      <c r="GN3">
        <f>SUMIFS(DataRegularSeason20242025!$AA$3:$AA$1315,DataRegularSeason20242025!$B$3:$B$1315, "&lt;=" &amp; GN$1, DataRegularSeason20242025!$D$3:$D$1315, $A3)+SUMIFS(DataRegularSeason20242025!$AB$3:$AB$1315,DataRegularSeason20242025!$B$3:$B$1315, "&lt;=" &amp; GN$1, DataRegularSeason20242025!$E$3:$E$1315, $A3)</f>
        <v>24</v>
      </c>
      <c r="GO3">
        <f>SUMIFS(DataRegularSeason20242025!$AA$3:$AA$1315,DataRegularSeason20242025!$B$3:$B$1315, "&lt;=" &amp; GO$1, DataRegularSeason20242025!$D$3:$D$1315, $A3)+SUMIFS(DataRegularSeason20242025!$AB$3:$AB$1315,DataRegularSeason20242025!$B$3:$B$1315, "&lt;=" &amp; GO$1, DataRegularSeason20242025!$E$3:$E$1315, $A3)</f>
        <v>24</v>
      </c>
      <c r="GP3">
        <f>SUMIFS(DataRegularSeason20242025!$AA$3:$AA$1315,DataRegularSeason20242025!$B$3:$B$1315, "&lt;=" &amp; GP$1, DataRegularSeason20242025!$D$3:$D$1315, $A3)+SUMIFS(DataRegularSeason20242025!$AB$3:$AB$1315,DataRegularSeason20242025!$B$3:$B$1315, "&lt;=" &amp; GP$1, DataRegularSeason20242025!$E$3:$E$1315, $A3)</f>
        <v>24</v>
      </c>
      <c r="GQ3">
        <f>SUMIFS(DataRegularSeason20242025!$AA$3:$AA$1315,DataRegularSeason20242025!$B$3:$B$1315, "&lt;=" &amp; GQ$1, DataRegularSeason20242025!$D$3:$D$1315, $A3)+SUMIFS(DataRegularSeason20242025!$AB$3:$AB$1315,DataRegularSeason20242025!$B$3:$B$1315, "&lt;=" &amp; GQ$1, DataRegularSeason20242025!$E$3:$E$1315, $A3)</f>
        <v>24</v>
      </c>
      <c r="GR3">
        <f>SUMIFS(DataRegularSeason20242025!$AA$3:$AA$1315,DataRegularSeason20242025!$B$3:$B$1315, "&lt;=" &amp; GR$1, DataRegularSeason20242025!$D$3:$D$1315, $A3)+SUMIFS(DataRegularSeason20242025!$AB$3:$AB$1315,DataRegularSeason20242025!$B$3:$B$1315, "&lt;=" &amp; GR$1, DataRegularSeason20242025!$E$3:$E$1315, $A3)</f>
        <v>24</v>
      </c>
      <c r="GS3">
        <f>SUMIFS(DataRegularSeason20242025!$AA$3:$AA$1315,DataRegularSeason20242025!$B$3:$B$1315, "&lt;=" &amp; GS$1, DataRegularSeason20242025!$D$3:$D$1315, $A3)+SUMIFS(DataRegularSeason20242025!$AB$3:$AB$1315,DataRegularSeason20242025!$B$3:$B$1315, "&lt;=" &amp; GS$1, DataRegularSeason20242025!$E$3:$E$1315, $A3)</f>
        <v>24</v>
      </c>
      <c r="GT3">
        <f>SUMIFS(DataRegularSeason20242025!$AA$3:$AA$1315,DataRegularSeason20242025!$B$3:$B$1315, "&lt;=" &amp; GT$1, DataRegularSeason20242025!$D$3:$D$1315, $A3)+SUMIFS(DataRegularSeason20242025!$AB$3:$AB$1315,DataRegularSeason20242025!$B$3:$B$1315, "&lt;=" &amp; GT$1, DataRegularSeason20242025!$E$3:$E$1315, $A3)</f>
        <v>24</v>
      </c>
      <c r="GU3">
        <f>SUMIFS(DataRegularSeason20242025!$AA$3:$AA$1315,DataRegularSeason20242025!$B$3:$B$1315, "&lt;=" &amp; GU$1, DataRegularSeason20242025!$D$3:$D$1315, $A3)+SUMIFS(DataRegularSeason20242025!$AB$3:$AB$1315,DataRegularSeason20242025!$B$3:$B$1315, "&lt;=" &amp; GU$1, DataRegularSeason20242025!$E$3:$E$1315, $A3)</f>
        <v>24</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21</v>
      </c>
      <c r="BD4">
        <f>SUMIFS(DataRegularSeason20242025!$AA$3:$AA$1315,DataRegularSeason20242025!$B$3:$B$1315, "&lt;=" &amp; BD$1, DataRegularSeason20242025!$D$3:$D$1315, $A4)+SUMIFS(DataRegularSeason20242025!$AB$3:$AB$1315,DataRegularSeason20242025!$B$3:$B$1315, "&lt;=" &amp; BD$1, DataRegularSeason20242025!$E$3:$E$1315, $A4)</f>
        <v>21</v>
      </c>
      <c r="BE4">
        <f>SUMIFS(DataRegularSeason20242025!$AA$3:$AA$1315,DataRegularSeason20242025!$B$3:$B$1315, "&lt;=" &amp; BE$1, DataRegularSeason20242025!$D$3:$D$1315, $A4)+SUMIFS(DataRegularSeason20242025!$AB$3:$AB$1315,DataRegularSeason20242025!$B$3:$B$1315, "&lt;=" &amp; BE$1, DataRegularSeason20242025!$E$3:$E$1315, $A4)</f>
        <v>21</v>
      </c>
      <c r="BF4">
        <f>SUMIFS(DataRegularSeason20242025!$AA$3:$AA$1315,DataRegularSeason20242025!$B$3:$B$1315, "&lt;=" &amp; BF$1, DataRegularSeason20242025!$D$3:$D$1315, $A4)+SUMIFS(DataRegularSeason20242025!$AB$3:$AB$1315,DataRegularSeason20242025!$B$3:$B$1315, "&lt;=" &amp; BF$1, DataRegularSeason20242025!$E$3:$E$1315, $A4)</f>
        <v>21</v>
      </c>
      <c r="BG4">
        <f>SUMIFS(DataRegularSeason20242025!$AA$3:$AA$1315,DataRegularSeason20242025!$B$3:$B$1315, "&lt;=" &amp; BG$1, DataRegularSeason20242025!$D$3:$D$1315, $A4)+SUMIFS(DataRegularSeason20242025!$AB$3:$AB$1315,DataRegularSeason20242025!$B$3:$B$1315, "&lt;=" &amp; BG$1, DataRegularSeason20242025!$E$3:$E$1315, $A4)</f>
        <v>21</v>
      </c>
      <c r="BH4">
        <f>SUMIFS(DataRegularSeason20242025!$AA$3:$AA$1315,DataRegularSeason20242025!$B$3:$B$1315, "&lt;=" &amp; BH$1, DataRegularSeason20242025!$D$3:$D$1315, $A4)+SUMIFS(DataRegularSeason20242025!$AB$3:$AB$1315,DataRegularSeason20242025!$B$3:$B$1315, "&lt;=" &amp; BH$1, DataRegularSeason20242025!$E$3:$E$1315, $A4)</f>
        <v>21</v>
      </c>
      <c r="BI4">
        <f>SUMIFS(DataRegularSeason20242025!$AA$3:$AA$1315,DataRegularSeason20242025!$B$3:$B$1315, "&lt;=" &amp; BI$1, DataRegularSeason20242025!$D$3:$D$1315, $A4)+SUMIFS(DataRegularSeason20242025!$AB$3:$AB$1315,DataRegularSeason20242025!$B$3:$B$1315, "&lt;=" &amp; BI$1, DataRegularSeason20242025!$E$3:$E$1315, $A4)</f>
        <v>21</v>
      </c>
      <c r="BJ4">
        <f>SUMIFS(DataRegularSeason20242025!$AA$3:$AA$1315,DataRegularSeason20242025!$B$3:$B$1315, "&lt;=" &amp; BJ$1, DataRegularSeason20242025!$D$3:$D$1315, $A4)+SUMIFS(DataRegularSeason20242025!$AB$3:$AB$1315,DataRegularSeason20242025!$B$3:$B$1315, "&lt;=" &amp; BJ$1, DataRegularSeason20242025!$E$3:$E$1315, $A4)</f>
        <v>21</v>
      </c>
      <c r="BK4">
        <f>SUMIFS(DataRegularSeason20242025!$AA$3:$AA$1315,DataRegularSeason20242025!$B$3:$B$1315, "&lt;=" &amp; BK$1, DataRegularSeason20242025!$D$3:$D$1315, $A4)+SUMIFS(DataRegularSeason20242025!$AB$3:$AB$1315,DataRegularSeason20242025!$B$3:$B$1315, "&lt;=" &amp; BK$1, DataRegularSeason20242025!$E$3:$E$1315, $A4)</f>
        <v>21</v>
      </c>
      <c r="BL4">
        <f>SUMIFS(DataRegularSeason20242025!$AA$3:$AA$1315,DataRegularSeason20242025!$B$3:$B$1315, "&lt;=" &amp; BL$1, DataRegularSeason20242025!$D$3:$D$1315, $A4)+SUMIFS(DataRegularSeason20242025!$AB$3:$AB$1315,DataRegularSeason20242025!$B$3:$B$1315, "&lt;=" &amp; BL$1, DataRegularSeason20242025!$E$3:$E$1315, $A4)</f>
        <v>21</v>
      </c>
      <c r="BM4">
        <f>SUMIFS(DataRegularSeason20242025!$AA$3:$AA$1315,DataRegularSeason20242025!$B$3:$B$1315, "&lt;=" &amp; BM$1, DataRegularSeason20242025!$D$3:$D$1315, $A4)+SUMIFS(DataRegularSeason20242025!$AB$3:$AB$1315,DataRegularSeason20242025!$B$3:$B$1315, "&lt;=" &amp; BM$1, DataRegularSeason20242025!$E$3:$E$1315, $A4)</f>
        <v>21</v>
      </c>
      <c r="BN4">
        <f>SUMIFS(DataRegularSeason20242025!$AA$3:$AA$1315,DataRegularSeason20242025!$B$3:$B$1315, "&lt;=" &amp; BN$1, DataRegularSeason20242025!$D$3:$D$1315, $A4)+SUMIFS(DataRegularSeason20242025!$AB$3:$AB$1315,DataRegularSeason20242025!$B$3:$B$1315, "&lt;=" &amp; BN$1, DataRegularSeason20242025!$E$3:$E$1315, $A4)</f>
        <v>21</v>
      </c>
      <c r="BO4">
        <f>SUMIFS(DataRegularSeason20242025!$AA$3:$AA$1315,DataRegularSeason20242025!$B$3:$B$1315, "&lt;=" &amp; BO$1, DataRegularSeason20242025!$D$3:$D$1315, $A4)+SUMIFS(DataRegularSeason20242025!$AB$3:$AB$1315,DataRegularSeason20242025!$B$3:$B$1315, "&lt;=" &amp; BO$1, DataRegularSeason20242025!$E$3:$E$1315, $A4)</f>
        <v>21</v>
      </c>
      <c r="BP4">
        <f>SUMIFS(DataRegularSeason20242025!$AA$3:$AA$1315,DataRegularSeason20242025!$B$3:$B$1315, "&lt;=" &amp; BP$1, DataRegularSeason20242025!$D$3:$D$1315, $A4)+SUMIFS(DataRegularSeason20242025!$AB$3:$AB$1315,DataRegularSeason20242025!$B$3:$B$1315, "&lt;=" &amp; BP$1, DataRegularSeason20242025!$E$3:$E$1315, $A4)</f>
        <v>21</v>
      </c>
      <c r="BQ4">
        <f>SUMIFS(DataRegularSeason20242025!$AA$3:$AA$1315,DataRegularSeason20242025!$B$3:$B$1315, "&lt;=" &amp; BQ$1, DataRegularSeason20242025!$D$3:$D$1315, $A4)+SUMIFS(DataRegularSeason20242025!$AB$3:$AB$1315,DataRegularSeason20242025!$B$3:$B$1315, "&lt;=" &amp; BQ$1, DataRegularSeason20242025!$E$3:$E$1315, $A4)</f>
        <v>21</v>
      </c>
      <c r="BR4">
        <f>SUMIFS(DataRegularSeason20242025!$AA$3:$AA$1315,DataRegularSeason20242025!$B$3:$B$1315, "&lt;=" &amp; BR$1, DataRegularSeason20242025!$D$3:$D$1315, $A4)+SUMIFS(DataRegularSeason20242025!$AB$3:$AB$1315,DataRegularSeason20242025!$B$3:$B$1315, "&lt;=" &amp; BR$1, DataRegularSeason20242025!$E$3:$E$1315, $A4)</f>
        <v>21</v>
      </c>
      <c r="BS4">
        <f>SUMIFS(DataRegularSeason20242025!$AA$3:$AA$1315,DataRegularSeason20242025!$B$3:$B$1315, "&lt;=" &amp; BS$1, DataRegularSeason20242025!$D$3:$D$1315, $A4)+SUMIFS(DataRegularSeason20242025!$AB$3:$AB$1315,DataRegularSeason20242025!$B$3:$B$1315, "&lt;=" &amp; BS$1, DataRegularSeason20242025!$E$3:$E$1315, $A4)</f>
        <v>21</v>
      </c>
      <c r="BT4">
        <f>SUMIFS(DataRegularSeason20242025!$AA$3:$AA$1315,DataRegularSeason20242025!$B$3:$B$1315, "&lt;=" &amp; BT$1, DataRegularSeason20242025!$D$3:$D$1315, $A4)+SUMIFS(DataRegularSeason20242025!$AB$3:$AB$1315,DataRegularSeason20242025!$B$3:$B$1315, "&lt;=" &amp; BT$1, DataRegularSeason20242025!$E$3:$E$1315, $A4)</f>
        <v>21</v>
      </c>
      <c r="BU4">
        <f>SUMIFS(DataRegularSeason20242025!$AA$3:$AA$1315,DataRegularSeason20242025!$B$3:$B$1315, "&lt;=" &amp; BU$1, DataRegularSeason20242025!$D$3:$D$1315, $A4)+SUMIFS(DataRegularSeason20242025!$AB$3:$AB$1315,DataRegularSeason20242025!$B$3:$B$1315, "&lt;=" &amp; BU$1, DataRegularSeason20242025!$E$3:$E$1315, $A4)</f>
        <v>21</v>
      </c>
      <c r="BV4">
        <f>SUMIFS(DataRegularSeason20242025!$AA$3:$AA$1315,DataRegularSeason20242025!$B$3:$B$1315, "&lt;=" &amp; BV$1, DataRegularSeason20242025!$D$3:$D$1315, $A4)+SUMIFS(DataRegularSeason20242025!$AB$3:$AB$1315,DataRegularSeason20242025!$B$3:$B$1315, "&lt;=" &amp; BV$1, DataRegularSeason20242025!$E$3:$E$1315, $A4)</f>
        <v>21</v>
      </c>
      <c r="BW4">
        <f>SUMIFS(DataRegularSeason20242025!$AA$3:$AA$1315,DataRegularSeason20242025!$B$3:$B$1315, "&lt;=" &amp; BW$1, DataRegularSeason20242025!$D$3:$D$1315, $A4)+SUMIFS(DataRegularSeason20242025!$AB$3:$AB$1315,DataRegularSeason20242025!$B$3:$B$1315, "&lt;=" &amp; BW$1, DataRegularSeason20242025!$E$3:$E$1315, $A4)</f>
        <v>21</v>
      </c>
      <c r="BX4">
        <f>SUMIFS(DataRegularSeason20242025!$AA$3:$AA$1315,DataRegularSeason20242025!$B$3:$B$1315, "&lt;=" &amp; BX$1, DataRegularSeason20242025!$D$3:$D$1315, $A4)+SUMIFS(DataRegularSeason20242025!$AB$3:$AB$1315,DataRegularSeason20242025!$B$3:$B$1315, "&lt;=" &amp; BX$1, DataRegularSeason20242025!$E$3:$E$1315, $A4)</f>
        <v>21</v>
      </c>
      <c r="BY4">
        <f>SUMIFS(DataRegularSeason20242025!$AA$3:$AA$1315,DataRegularSeason20242025!$B$3:$B$1315, "&lt;=" &amp; BY$1, DataRegularSeason20242025!$D$3:$D$1315, $A4)+SUMIFS(DataRegularSeason20242025!$AB$3:$AB$1315,DataRegularSeason20242025!$B$3:$B$1315, "&lt;=" &amp; BY$1, DataRegularSeason20242025!$E$3:$E$1315, $A4)</f>
        <v>21</v>
      </c>
      <c r="BZ4">
        <f>SUMIFS(DataRegularSeason20242025!$AA$3:$AA$1315,DataRegularSeason20242025!$B$3:$B$1315, "&lt;=" &amp; BZ$1, DataRegularSeason20242025!$D$3:$D$1315, $A4)+SUMIFS(DataRegularSeason20242025!$AB$3:$AB$1315,DataRegularSeason20242025!$B$3:$B$1315, "&lt;=" &amp; BZ$1, DataRegularSeason20242025!$E$3:$E$1315, $A4)</f>
        <v>21</v>
      </c>
      <c r="CA4">
        <f>SUMIFS(DataRegularSeason20242025!$AA$3:$AA$1315,DataRegularSeason20242025!$B$3:$B$1315, "&lt;=" &amp; CA$1, DataRegularSeason20242025!$D$3:$D$1315, $A4)+SUMIFS(DataRegularSeason20242025!$AB$3:$AB$1315,DataRegularSeason20242025!$B$3:$B$1315, "&lt;=" &amp; CA$1, DataRegularSeason20242025!$E$3:$E$1315, $A4)</f>
        <v>21</v>
      </c>
      <c r="CB4">
        <f>SUMIFS(DataRegularSeason20242025!$AA$3:$AA$1315,DataRegularSeason20242025!$B$3:$B$1315, "&lt;=" &amp; CB$1, DataRegularSeason20242025!$D$3:$D$1315, $A4)+SUMIFS(DataRegularSeason20242025!$AB$3:$AB$1315,DataRegularSeason20242025!$B$3:$B$1315, "&lt;=" &amp; CB$1, DataRegularSeason20242025!$E$3:$E$1315, $A4)</f>
        <v>21</v>
      </c>
      <c r="CC4">
        <f>SUMIFS(DataRegularSeason20242025!$AA$3:$AA$1315,DataRegularSeason20242025!$B$3:$B$1315, "&lt;=" &amp; CC$1, DataRegularSeason20242025!$D$3:$D$1315, $A4)+SUMIFS(DataRegularSeason20242025!$AB$3:$AB$1315,DataRegularSeason20242025!$B$3:$B$1315, "&lt;=" &amp; CC$1, DataRegularSeason20242025!$E$3:$E$1315, $A4)</f>
        <v>21</v>
      </c>
      <c r="CD4">
        <f>SUMIFS(DataRegularSeason20242025!$AA$3:$AA$1315,DataRegularSeason20242025!$B$3:$B$1315, "&lt;=" &amp; CD$1, DataRegularSeason20242025!$D$3:$D$1315, $A4)+SUMIFS(DataRegularSeason20242025!$AB$3:$AB$1315,DataRegularSeason20242025!$B$3:$B$1315, "&lt;=" &amp; CD$1, DataRegularSeason20242025!$E$3:$E$1315, $A4)</f>
        <v>21</v>
      </c>
      <c r="CE4">
        <f>SUMIFS(DataRegularSeason20242025!$AA$3:$AA$1315,DataRegularSeason20242025!$B$3:$B$1315, "&lt;=" &amp; CE$1, DataRegularSeason20242025!$D$3:$D$1315, $A4)+SUMIFS(DataRegularSeason20242025!$AB$3:$AB$1315,DataRegularSeason20242025!$B$3:$B$1315, "&lt;=" &amp; CE$1, DataRegularSeason20242025!$E$3:$E$1315, $A4)</f>
        <v>21</v>
      </c>
      <c r="CF4">
        <f>SUMIFS(DataRegularSeason20242025!$AA$3:$AA$1315,DataRegularSeason20242025!$B$3:$B$1315, "&lt;=" &amp; CF$1, DataRegularSeason20242025!$D$3:$D$1315, $A4)+SUMIFS(DataRegularSeason20242025!$AB$3:$AB$1315,DataRegularSeason20242025!$B$3:$B$1315, "&lt;=" &amp; CF$1, DataRegularSeason20242025!$E$3:$E$1315, $A4)</f>
        <v>21</v>
      </c>
      <c r="CG4">
        <f>SUMIFS(DataRegularSeason20242025!$AA$3:$AA$1315,DataRegularSeason20242025!$B$3:$B$1315, "&lt;=" &amp; CG$1, DataRegularSeason20242025!$D$3:$D$1315, $A4)+SUMIFS(DataRegularSeason20242025!$AB$3:$AB$1315,DataRegularSeason20242025!$B$3:$B$1315, "&lt;=" &amp; CG$1, DataRegularSeason20242025!$E$3:$E$1315, $A4)</f>
        <v>21</v>
      </c>
      <c r="CH4">
        <f>SUMIFS(DataRegularSeason20242025!$AA$3:$AA$1315,DataRegularSeason20242025!$B$3:$B$1315, "&lt;=" &amp; CH$1, DataRegularSeason20242025!$D$3:$D$1315, $A4)+SUMIFS(DataRegularSeason20242025!$AB$3:$AB$1315,DataRegularSeason20242025!$B$3:$B$1315, "&lt;=" &amp; CH$1, DataRegularSeason20242025!$E$3:$E$1315, $A4)</f>
        <v>21</v>
      </c>
      <c r="CI4">
        <f>SUMIFS(DataRegularSeason20242025!$AA$3:$AA$1315,DataRegularSeason20242025!$B$3:$B$1315, "&lt;=" &amp; CI$1, DataRegularSeason20242025!$D$3:$D$1315, $A4)+SUMIFS(DataRegularSeason20242025!$AB$3:$AB$1315,DataRegularSeason20242025!$B$3:$B$1315, "&lt;=" &amp; CI$1, DataRegularSeason20242025!$E$3:$E$1315, $A4)</f>
        <v>21</v>
      </c>
      <c r="CJ4">
        <f>SUMIFS(DataRegularSeason20242025!$AA$3:$AA$1315,DataRegularSeason20242025!$B$3:$B$1315, "&lt;=" &amp; CJ$1, DataRegularSeason20242025!$D$3:$D$1315, $A4)+SUMIFS(DataRegularSeason20242025!$AB$3:$AB$1315,DataRegularSeason20242025!$B$3:$B$1315, "&lt;=" &amp; CJ$1, DataRegularSeason20242025!$E$3:$E$1315, $A4)</f>
        <v>21</v>
      </c>
      <c r="CK4">
        <f>SUMIFS(DataRegularSeason20242025!$AA$3:$AA$1315,DataRegularSeason20242025!$B$3:$B$1315, "&lt;=" &amp; CK$1, DataRegularSeason20242025!$D$3:$D$1315, $A4)+SUMIFS(DataRegularSeason20242025!$AB$3:$AB$1315,DataRegularSeason20242025!$B$3:$B$1315, "&lt;=" &amp; CK$1, DataRegularSeason20242025!$E$3:$E$1315, $A4)</f>
        <v>21</v>
      </c>
      <c r="CL4">
        <f>SUMIFS(DataRegularSeason20242025!$AA$3:$AA$1315,DataRegularSeason20242025!$B$3:$B$1315, "&lt;=" &amp; CL$1, DataRegularSeason20242025!$D$3:$D$1315, $A4)+SUMIFS(DataRegularSeason20242025!$AB$3:$AB$1315,DataRegularSeason20242025!$B$3:$B$1315, "&lt;=" &amp; CL$1, DataRegularSeason20242025!$E$3:$E$1315, $A4)</f>
        <v>21</v>
      </c>
      <c r="CM4">
        <f>SUMIFS(DataRegularSeason20242025!$AA$3:$AA$1315,DataRegularSeason20242025!$B$3:$B$1315, "&lt;=" &amp; CM$1, DataRegularSeason20242025!$D$3:$D$1315, $A4)+SUMIFS(DataRegularSeason20242025!$AB$3:$AB$1315,DataRegularSeason20242025!$B$3:$B$1315, "&lt;=" &amp; CM$1, DataRegularSeason20242025!$E$3:$E$1315, $A4)</f>
        <v>21</v>
      </c>
      <c r="CN4">
        <f>SUMIFS(DataRegularSeason20242025!$AA$3:$AA$1315,DataRegularSeason20242025!$B$3:$B$1315, "&lt;=" &amp; CN$1, DataRegularSeason20242025!$D$3:$D$1315, $A4)+SUMIFS(DataRegularSeason20242025!$AB$3:$AB$1315,DataRegularSeason20242025!$B$3:$B$1315, "&lt;=" &amp; CN$1, DataRegularSeason20242025!$E$3:$E$1315, $A4)</f>
        <v>21</v>
      </c>
      <c r="CO4">
        <f>SUMIFS(DataRegularSeason20242025!$AA$3:$AA$1315,DataRegularSeason20242025!$B$3:$B$1315, "&lt;=" &amp; CO$1, DataRegularSeason20242025!$D$3:$D$1315, $A4)+SUMIFS(DataRegularSeason20242025!$AB$3:$AB$1315,DataRegularSeason20242025!$B$3:$B$1315, "&lt;=" &amp; CO$1, DataRegularSeason20242025!$E$3:$E$1315, $A4)</f>
        <v>21</v>
      </c>
      <c r="CP4">
        <f>SUMIFS(DataRegularSeason20242025!$AA$3:$AA$1315,DataRegularSeason20242025!$B$3:$B$1315, "&lt;=" &amp; CP$1, DataRegularSeason20242025!$D$3:$D$1315, $A4)+SUMIFS(DataRegularSeason20242025!$AB$3:$AB$1315,DataRegularSeason20242025!$B$3:$B$1315, "&lt;=" &amp; CP$1, DataRegularSeason20242025!$E$3:$E$1315, $A4)</f>
        <v>21</v>
      </c>
      <c r="CQ4">
        <f>SUMIFS(DataRegularSeason20242025!$AA$3:$AA$1315,DataRegularSeason20242025!$B$3:$B$1315, "&lt;=" &amp; CQ$1, DataRegularSeason20242025!$D$3:$D$1315, $A4)+SUMIFS(DataRegularSeason20242025!$AB$3:$AB$1315,DataRegularSeason20242025!$B$3:$B$1315, "&lt;=" &amp; CQ$1, DataRegularSeason20242025!$E$3:$E$1315, $A4)</f>
        <v>21</v>
      </c>
      <c r="CR4">
        <f>SUMIFS(DataRegularSeason20242025!$AA$3:$AA$1315,DataRegularSeason20242025!$B$3:$B$1315, "&lt;=" &amp; CR$1, DataRegularSeason20242025!$D$3:$D$1315, $A4)+SUMIFS(DataRegularSeason20242025!$AB$3:$AB$1315,DataRegularSeason20242025!$B$3:$B$1315, "&lt;=" &amp; CR$1, DataRegularSeason20242025!$E$3:$E$1315, $A4)</f>
        <v>21</v>
      </c>
      <c r="CS4">
        <f>SUMIFS(DataRegularSeason20242025!$AA$3:$AA$1315,DataRegularSeason20242025!$B$3:$B$1315, "&lt;=" &amp; CS$1, DataRegularSeason20242025!$D$3:$D$1315, $A4)+SUMIFS(DataRegularSeason20242025!$AB$3:$AB$1315,DataRegularSeason20242025!$B$3:$B$1315, "&lt;=" &amp; CS$1, DataRegularSeason20242025!$E$3:$E$1315, $A4)</f>
        <v>21</v>
      </c>
      <c r="CT4">
        <f>SUMIFS(DataRegularSeason20242025!$AA$3:$AA$1315,DataRegularSeason20242025!$B$3:$B$1315, "&lt;=" &amp; CT$1, DataRegularSeason20242025!$D$3:$D$1315, $A4)+SUMIFS(DataRegularSeason20242025!$AB$3:$AB$1315,DataRegularSeason20242025!$B$3:$B$1315, "&lt;=" &amp; CT$1, DataRegularSeason20242025!$E$3:$E$1315, $A4)</f>
        <v>21</v>
      </c>
      <c r="CU4">
        <f>SUMIFS(DataRegularSeason20242025!$AA$3:$AA$1315,DataRegularSeason20242025!$B$3:$B$1315, "&lt;=" &amp; CU$1, DataRegularSeason20242025!$D$3:$D$1315, $A4)+SUMIFS(DataRegularSeason20242025!$AB$3:$AB$1315,DataRegularSeason20242025!$B$3:$B$1315, "&lt;=" &amp; CU$1, DataRegularSeason20242025!$E$3:$E$1315, $A4)</f>
        <v>21</v>
      </c>
      <c r="CV4">
        <f>SUMIFS(DataRegularSeason20242025!$AA$3:$AA$1315,DataRegularSeason20242025!$B$3:$B$1315, "&lt;=" &amp; CV$1, DataRegularSeason20242025!$D$3:$D$1315, $A4)+SUMIFS(DataRegularSeason20242025!$AB$3:$AB$1315,DataRegularSeason20242025!$B$3:$B$1315, "&lt;=" &amp; CV$1, DataRegularSeason20242025!$E$3:$E$1315, $A4)</f>
        <v>21</v>
      </c>
      <c r="CW4">
        <f>SUMIFS(DataRegularSeason20242025!$AA$3:$AA$1315,DataRegularSeason20242025!$B$3:$B$1315, "&lt;=" &amp; CW$1, DataRegularSeason20242025!$D$3:$D$1315, $A4)+SUMIFS(DataRegularSeason20242025!$AB$3:$AB$1315,DataRegularSeason20242025!$B$3:$B$1315, "&lt;=" &amp; CW$1, DataRegularSeason20242025!$E$3:$E$1315, $A4)</f>
        <v>21</v>
      </c>
      <c r="CX4">
        <f>SUMIFS(DataRegularSeason20242025!$AA$3:$AA$1315,DataRegularSeason20242025!$B$3:$B$1315, "&lt;=" &amp; CX$1, DataRegularSeason20242025!$D$3:$D$1315, $A4)+SUMIFS(DataRegularSeason20242025!$AB$3:$AB$1315,DataRegularSeason20242025!$B$3:$B$1315, "&lt;=" &amp; CX$1, DataRegularSeason20242025!$E$3:$E$1315, $A4)</f>
        <v>21</v>
      </c>
      <c r="CY4">
        <f>SUMIFS(DataRegularSeason20242025!$AA$3:$AA$1315,DataRegularSeason20242025!$B$3:$B$1315, "&lt;=" &amp; CY$1, DataRegularSeason20242025!$D$3:$D$1315, $A4)+SUMIFS(DataRegularSeason20242025!$AB$3:$AB$1315,DataRegularSeason20242025!$B$3:$B$1315, "&lt;=" &amp; CY$1, DataRegularSeason20242025!$E$3:$E$1315, $A4)</f>
        <v>21</v>
      </c>
      <c r="CZ4">
        <f>SUMIFS(DataRegularSeason20242025!$AA$3:$AA$1315,DataRegularSeason20242025!$B$3:$B$1315, "&lt;=" &amp; CZ$1, DataRegularSeason20242025!$D$3:$D$1315, $A4)+SUMIFS(DataRegularSeason20242025!$AB$3:$AB$1315,DataRegularSeason20242025!$B$3:$B$1315, "&lt;=" &amp; CZ$1, DataRegularSeason20242025!$E$3:$E$1315, $A4)</f>
        <v>21</v>
      </c>
      <c r="DA4">
        <f>SUMIFS(DataRegularSeason20242025!$AA$3:$AA$1315,DataRegularSeason20242025!$B$3:$B$1315, "&lt;=" &amp; DA$1, DataRegularSeason20242025!$D$3:$D$1315, $A4)+SUMIFS(DataRegularSeason20242025!$AB$3:$AB$1315,DataRegularSeason20242025!$B$3:$B$1315, "&lt;=" &amp; DA$1, DataRegularSeason20242025!$E$3:$E$1315, $A4)</f>
        <v>21</v>
      </c>
      <c r="DB4">
        <f>SUMIFS(DataRegularSeason20242025!$AA$3:$AA$1315,DataRegularSeason20242025!$B$3:$B$1315, "&lt;=" &amp; DB$1, DataRegularSeason20242025!$D$3:$D$1315, $A4)+SUMIFS(DataRegularSeason20242025!$AB$3:$AB$1315,DataRegularSeason20242025!$B$3:$B$1315, "&lt;=" &amp; DB$1, DataRegularSeason20242025!$E$3:$E$1315, $A4)</f>
        <v>21</v>
      </c>
      <c r="DC4">
        <f>SUMIFS(DataRegularSeason20242025!$AA$3:$AA$1315,DataRegularSeason20242025!$B$3:$B$1315, "&lt;=" &amp; DC$1, DataRegularSeason20242025!$D$3:$D$1315, $A4)+SUMIFS(DataRegularSeason20242025!$AB$3:$AB$1315,DataRegularSeason20242025!$B$3:$B$1315, "&lt;=" &amp; DC$1, DataRegularSeason20242025!$E$3:$E$1315, $A4)</f>
        <v>21</v>
      </c>
      <c r="DD4">
        <f>SUMIFS(DataRegularSeason20242025!$AA$3:$AA$1315,DataRegularSeason20242025!$B$3:$B$1315, "&lt;=" &amp; DD$1, DataRegularSeason20242025!$D$3:$D$1315, $A4)+SUMIFS(DataRegularSeason20242025!$AB$3:$AB$1315,DataRegularSeason20242025!$B$3:$B$1315, "&lt;=" &amp; DD$1, DataRegularSeason20242025!$E$3:$E$1315, $A4)</f>
        <v>21</v>
      </c>
      <c r="DE4">
        <f>SUMIFS(DataRegularSeason20242025!$AA$3:$AA$1315,DataRegularSeason20242025!$B$3:$B$1315, "&lt;=" &amp; DE$1, DataRegularSeason20242025!$D$3:$D$1315, $A4)+SUMIFS(DataRegularSeason20242025!$AB$3:$AB$1315,DataRegularSeason20242025!$B$3:$B$1315, "&lt;=" &amp; DE$1, DataRegularSeason20242025!$E$3:$E$1315, $A4)</f>
        <v>21</v>
      </c>
      <c r="DF4">
        <f>SUMIFS(DataRegularSeason20242025!$AA$3:$AA$1315,DataRegularSeason20242025!$B$3:$B$1315, "&lt;=" &amp; DF$1, DataRegularSeason20242025!$D$3:$D$1315, $A4)+SUMIFS(DataRegularSeason20242025!$AB$3:$AB$1315,DataRegularSeason20242025!$B$3:$B$1315, "&lt;=" &amp; DF$1, DataRegularSeason20242025!$E$3:$E$1315, $A4)</f>
        <v>21</v>
      </c>
      <c r="DG4">
        <f>SUMIFS(DataRegularSeason20242025!$AA$3:$AA$1315,DataRegularSeason20242025!$B$3:$B$1315, "&lt;=" &amp; DG$1, DataRegularSeason20242025!$D$3:$D$1315, $A4)+SUMIFS(DataRegularSeason20242025!$AB$3:$AB$1315,DataRegularSeason20242025!$B$3:$B$1315, "&lt;=" &amp; DG$1, DataRegularSeason20242025!$E$3:$E$1315, $A4)</f>
        <v>21</v>
      </c>
      <c r="DH4">
        <f>SUMIFS(DataRegularSeason20242025!$AA$3:$AA$1315,DataRegularSeason20242025!$B$3:$B$1315, "&lt;=" &amp; DH$1, DataRegularSeason20242025!$D$3:$D$1315, $A4)+SUMIFS(DataRegularSeason20242025!$AB$3:$AB$1315,DataRegularSeason20242025!$B$3:$B$1315, "&lt;=" &amp; DH$1, DataRegularSeason20242025!$E$3:$E$1315, $A4)</f>
        <v>21</v>
      </c>
      <c r="DI4">
        <f>SUMIFS(DataRegularSeason20242025!$AA$3:$AA$1315,DataRegularSeason20242025!$B$3:$B$1315, "&lt;=" &amp; DI$1, DataRegularSeason20242025!$D$3:$D$1315, $A4)+SUMIFS(DataRegularSeason20242025!$AB$3:$AB$1315,DataRegularSeason20242025!$B$3:$B$1315, "&lt;=" &amp; DI$1, DataRegularSeason20242025!$E$3:$E$1315, $A4)</f>
        <v>21</v>
      </c>
      <c r="DJ4">
        <f>SUMIFS(DataRegularSeason20242025!$AA$3:$AA$1315,DataRegularSeason20242025!$B$3:$B$1315, "&lt;=" &amp; DJ$1, DataRegularSeason20242025!$D$3:$D$1315, $A4)+SUMIFS(DataRegularSeason20242025!$AB$3:$AB$1315,DataRegularSeason20242025!$B$3:$B$1315, "&lt;=" &amp; DJ$1, DataRegularSeason20242025!$E$3:$E$1315, $A4)</f>
        <v>21</v>
      </c>
      <c r="DK4">
        <f>SUMIFS(DataRegularSeason20242025!$AA$3:$AA$1315,DataRegularSeason20242025!$B$3:$B$1315, "&lt;=" &amp; DK$1, DataRegularSeason20242025!$D$3:$D$1315, $A4)+SUMIFS(DataRegularSeason20242025!$AB$3:$AB$1315,DataRegularSeason20242025!$B$3:$B$1315, "&lt;=" &amp; DK$1, DataRegularSeason20242025!$E$3:$E$1315, $A4)</f>
        <v>21</v>
      </c>
      <c r="DL4">
        <f>SUMIFS(DataRegularSeason20242025!$AA$3:$AA$1315,DataRegularSeason20242025!$B$3:$B$1315, "&lt;=" &amp; DL$1, DataRegularSeason20242025!$D$3:$D$1315, $A4)+SUMIFS(DataRegularSeason20242025!$AB$3:$AB$1315,DataRegularSeason20242025!$B$3:$B$1315, "&lt;=" &amp; DL$1, DataRegularSeason20242025!$E$3:$E$1315, $A4)</f>
        <v>21</v>
      </c>
      <c r="DM4">
        <f>SUMIFS(DataRegularSeason20242025!$AA$3:$AA$1315,DataRegularSeason20242025!$B$3:$B$1315, "&lt;=" &amp; DM$1, DataRegularSeason20242025!$D$3:$D$1315, $A4)+SUMIFS(DataRegularSeason20242025!$AB$3:$AB$1315,DataRegularSeason20242025!$B$3:$B$1315, "&lt;=" &amp; DM$1, DataRegularSeason20242025!$E$3:$E$1315, $A4)</f>
        <v>21</v>
      </c>
      <c r="DN4">
        <f>SUMIFS(DataRegularSeason20242025!$AA$3:$AA$1315,DataRegularSeason20242025!$B$3:$B$1315, "&lt;=" &amp; DN$1, DataRegularSeason20242025!$D$3:$D$1315, $A4)+SUMIFS(DataRegularSeason20242025!$AB$3:$AB$1315,DataRegularSeason20242025!$B$3:$B$1315, "&lt;=" &amp; DN$1, DataRegularSeason20242025!$E$3:$E$1315, $A4)</f>
        <v>21</v>
      </c>
      <c r="DO4">
        <f>SUMIFS(DataRegularSeason20242025!$AA$3:$AA$1315,DataRegularSeason20242025!$B$3:$B$1315, "&lt;=" &amp; DO$1, DataRegularSeason20242025!$D$3:$D$1315, $A4)+SUMIFS(DataRegularSeason20242025!$AB$3:$AB$1315,DataRegularSeason20242025!$B$3:$B$1315, "&lt;=" &amp; DO$1, DataRegularSeason20242025!$E$3:$E$1315, $A4)</f>
        <v>21</v>
      </c>
      <c r="DP4">
        <f>SUMIFS(DataRegularSeason20242025!$AA$3:$AA$1315,DataRegularSeason20242025!$B$3:$B$1315, "&lt;=" &amp; DP$1, DataRegularSeason20242025!$D$3:$D$1315, $A4)+SUMIFS(DataRegularSeason20242025!$AB$3:$AB$1315,DataRegularSeason20242025!$B$3:$B$1315, "&lt;=" &amp; DP$1, DataRegularSeason20242025!$E$3:$E$1315, $A4)</f>
        <v>21</v>
      </c>
      <c r="DQ4">
        <f>SUMIFS(DataRegularSeason20242025!$AA$3:$AA$1315,DataRegularSeason20242025!$B$3:$B$1315, "&lt;=" &amp; DQ$1, DataRegularSeason20242025!$D$3:$D$1315, $A4)+SUMIFS(DataRegularSeason20242025!$AB$3:$AB$1315,DataRegularSeason20242025!$B$3:$B$1315, "&lt;=" &amp; DQ$1, DataRegularSeason20242025!$E$3:$E$1315, $A4)</f>
        <v>21</v>
      </c>
      <c r="DR4">
        <f>SUMIFS(DataRegularSeason20242025!$AA$3:$AA$1315,DataRegularSeason20242025!$B$3:$B$1315, "&lt;=" &amp; DR$1, DataRegularSeason20242025!$D$3:$D$1315, $A4)+SUMIFS(DataRegularSeason20242025!$AB$3:$AB$1315,DataRegularSeason20242025!$B$3:$B$1315, "&lt;=" &amp; DR$1, DataRegularSeason20242025!$E$3:$E$1315, $A4)</f>
        <v>21</v>
      </c>
      <c r="DS4">
        <f>SUMIFS(DataRegularSeason20242025!$AA$3:$AA$1315,DataRegularSeason20242025!$B$3:$B$1315, "&lt;=" &amp; DS$1, DataRegularSeason20242025!$D$3:$D$1315, $A4)+SUMIFS(DataRegularSeason20242025!$AB$3:$AB$1315,DataRegularSeason20242025!$B$3:$B$1315, "&lt;=" &amp; DS$1, DataRegularSeason20242025!$E$3:$E$1315, $A4)</f>
        <v>21</v>
      </c>
      <c r="DT4">
        <f>SUMIFS(DataRegularSeason20242025!$AA$3:$AA$1315,DataRegularSeason20242025!$B$3:$B$1315, "&lt;=" &amp; DT$1, DataRegularSeason20242025!$D$3:$D$1315, $A4)+SUMIFS(DataRegularSeason20242025!$AB$3:$AB$1315,DataRegularSeason20242025!$B$3:$B$1315, "&lt;=" &amp; DT$1, DataRegularSeason20242025!$E$3:$E$1315, $A4)</f>
        <v>21</v>
      </c>
      <c r="DU4">
        <f>SUMIFS(DataRegularSeason20242025!$AA$3:$AA$1315,DataRegularSeason20242025!$B$3:$B$1315, "&lt;=" &amp; DU$1, DataRegularSeason20242025!$D$3:$D$1315, $A4)+SUMIFS(DataRegularSeason20242025!$AB$3:$AB$1315,DataRegularSeason20242025!$B$3:$B$1315, "&lt;=" &amp; DU$1, DataRegularSeason20242025!$E$3:$E$1315, $A4)</f>
        <v>21</v>
      </c>
      <c r="DV4">
        <f>SUMIFS(DataRegularSeason20242025!$AA$3:$AA$1315,DataRegularSeason20242025!$B$3:$B$1315, "&lt;=" &amp; DV$1, DataRegularSeason20242025!$D$3:$D$1315, $A4)+SUMIFS(DataRegularSeason20242025!$AB$3:$AB$1315,DataRegularSeason20242025!$B$3:$B$1315, "&lt;=" &amp; DV$1, DataRegularSeason20242025!$E$3:$E$1315, $A4)</f>
        <v>21</v>
      </c>
      <c r="DW4">
        <f>SUMIFS(DataRegularSeason20242025!$AA$3:$AA$1315,DataRegularSeason20242025!$B$3:$B$1315, "&lt;=" &amp; DW$1, DataRegularSeason20242025!$D$3:$D$1315, $A4)+SUMIFS(DataRegularSeason20242025!$AB$3:$AB$1315,DataRegularSeason20242025!$B$3:$B$1315, "&lt;=" &amp; DW$1, DataRegularSeason20242025!$E$3:$E$1315, $A4)</f>
        <v>21</v>
      </c>
      <c r="DX4">
        <f>SUMIFS(DataRegularSeason20242025!$AA$3:$AA$1315,DataRegularSeason20242025!$B$3:$B$1315, "&lt;=" &amp; DX$1, DataRegularSeason20242025!$D$3:$D$1315, $A4)+SUMIFS(DataRegularSeason20242025!$AB$3:$AB$1315,DataRegularSeason20242025!$B$3:$B$1315, "&lt;=" &amp; DX$1, DataRegularSeason20242025!$E$3:$E$1315, $A4)</f>
        <v>21</v>
      </c>
      <c r="DY4">
        <f>SUMIFS(DataRegularSeason20242025!$AA$3:$AA$1315,DataRegularSeason20242025!$B$3:$B$1315, "&lt;=" &amp; DY$1, DataRegularSeason20242025!$D$3:$D$1315, $A4)+SUMIFS(DataRegularSeason20242025!$AB$3:$AB$1315,DataRegularSeason20242025!$B$3:$B$1315, "&lt;=" &amp; DY$1, DataRegularSeason20242025!$E$3:$E$1315, $A4)</f>
        <v>21</v>
      </c>
      <c r="DZ4">
        <f>SUMIFS(DataRegularSeason20242025!$AA$3:$AA$1315,DataRegularSeason20242025!$B$3:$B$1315, "&lt;=" &amp; DZ$1, DataRegularSeason20242025!$D$3:$D$1315, $A4)+SUMIFS(DataRegularSeason20242025!$AB$3:$AB$1315,DataRegularSeason20242025!$B$3:$B$1315, "&lt;=" &amp; DZ$1, DataRegularSeason20242025!$E$3:$E$1315, $A4)</f>
        <v>21</v>
      </c>
      <c r="EA4">
        <f>SUMIFS(DataRegularSeason20242025!$AA$3:$AA$1315,DataRegularSeason20242025!$B$3:$B$1315, "&lt;=" &amp; EA$1, DataRegularSeason20242025!$D$3:$D$1315, $A4)+SUMIFS(DataRegularSeason20242025!$AB$3:$AB$1315,DataRegularSeason20242025!$B$3:$B$1315, "&lt;=" &amp; EA$1, DataRegularSeason20242025!$E$3:$E$1315, $A4)</f>
        <v>21</v>
      </c>
      <c r="EB4">
        <f>SUMIFS(DataRegularSeason20242025!$AA$3:$AA$1315,DataRegularSeason20242025!$B$3:$B$1315, "&lt;=" &amp; EB$1, DataRegularSeason20242025!$D$3:$D$1315, $A4)+SUMIFS(DataRegularSeason20242025!$AB$3:$AB$1315,DataRegularSeason20242025!$B$3:$B$1315, "&lt;=" &amp; EB$1, DataRegularSeason20242025!$E$3:$E$1315, $A4)</f>
        <v>21</v>
      </c>
      <c r="EC4">
        <f>SUMIFS(DataRegularSeason20242025!$AA$3:$AA$1315,DataRegularSeason20242025!$B$3:$B$1315, "&lt;=" &amp; EC$1, DataRegularSeason20242025!$D$3:$D$1315, $A4)+SUMIFS(DataRegularSeason20242025!$AB$3:$AB$1315,DataRegularSeason20242025!$B$3:$B$1315, "&lt;=" &amp; EC$1, DataRegularSeason20242025!$E$3:$E$1315, $A4)</f>
        <v>21</v>
      </c>
      <c r="ED4">
        <f>SUMIFS(DataRegularSeason20242025!$AA$3:$AA$1315,DataRegularSeason20242025!$B$3:$B$1315, "&lt;=" &amp; ED$1, DataRegularSeason20242025!$D$3:$D$1315, $A4)+SUMIFS(DataRegularSeason20242025!$AB$3:$AB$1315,DataRegularSeason20242025!$B$3:$B$1315, "&lt;=" &amp; ED$1, DataRegularSeason20242025!$E$3:$E$1315, $A4)</f>
        <v>21</v>
      </c>
      <c r="EE4">
        <f>SUMIFS(DataRegularSeason20242025!$AA$3:$AA$1315,DataRegularSeason20242025!$B$3:$B$1315, "&lt;=" &amp; EE$1, DataRegularSeason20242025!$D$3:$D$1315, $A4)+SUMIFS(DataRegularSeason20242025!$AB$3:$AB$1315,DataRegularSeason20242025!$B$3:$B$1315, "&lt;=" &amp; EE$1, DataRegularSeason20242025!$E$3:$E$1315, $A4)</f>
        <v>21</v>
      </c>
      <c r="EF4">
        <f>SUMIFS(DataRegularSeason20242025!$AA$3:$AA$1315,DataRegularSeason20242025!$B$3:$B$1315, "&lt;=" &amp; EF$1, DataRegularSeason20242025!$D$3:$D$1315, $A4)+SUMIFS(DataRegularSeason20242025!$AB$3:$AB$1315,DataRegularSeason20242025!$B$3:$B$1315, "&lt;=" &amp; EF$1, DataRegularSeason20242025!$E$3:$E$1315, $A4)</f>
        <v>21</v>
      </c>
      <c r="EG4">
        <f>SUMIFS(DataRegularSeason20242025!$AA$3:$AA$1315,DataRegularSeason20242025!$B$3:$B$1315, "&lt;=" &amp; EG$1, DataRegularSeason20242025!$D$3:$D$1315, $A4)+SUMIFS(DataRegularSeason20242025!$AB$3:$AB$1315,DataRegularSeason20242025!$B$3:$B$1315, "&lt;=" &amp; EG$1, DataRegularSeason20242025!$E$3:$E$1315, $A4)</f>
        <v>21</v>
      </c>
      <c r="EH4">
        <f>SUMIFS(DataRegularSeason20242025!$AA$3:$AA$1315,DataRegularSeason20242025!$B$3:$B$1315, "&lt;=" &amp; EH$1, DataRegularSeason20242025!$D$3:$D$1315, $A4)+SUMIFS(DataRegularSeason20242025!$AB$3:$AB$1315,DataRegularSeason20242025!$B$3:$B$1315, "&lt;=" &amp; EH$1, DataRegularSeason20242025!$E$3:$E$1315, $A4)</f>
        <v>21</v>
      </c>
      <c r="EI4">
        <f>SUMIFS(DataRegularSeason20242025!$AA$3:$AA$1315,DataRegularSeason20242025!$B$3:$B$1315, "&lt;=" &amp; EI$1, DataRegularSeason20242025!$D$3:$D$1315, $A4)+SUMIFS(DataRegularSeason20242025!$AB$3:$AB$1315,DataRegularSeason20242025!$B$3:$B$1315, "&lt;=" &amp; EI$1, DataRegularSeason20242025!$E$3:$E$1315, $A4)</f>
        <v>21</v>
      </c>
      <c r="EJ4">
        <f>SUMIFS(DataRegularSeason20242025!$AA$3:$AA$1315,DataRegularSeason20242025!$B$3:$B$1315, "&lt;=" &amp; EJ$1, DataRegularSeason20242025!$D$3:$D$1315, $A4)+SUMIFS(DataRegularSeason20242025!$AB$3:$AB$1315,DataRegularSeason20242025!$B$3:$B$1315, "&lt;=" &amp; EJ$1, DataRegularSeason20242025!$E$3:$E$1315, $A4)</f>
        <v>21</v>
      </c>
      <c r="EK4">
        <f>SUMIFS(DataRegularSeason20242025!$AA$3:$AA$1315,DataRegularSeason20242025!$B$3:$B$1315, "&lt;=" &amp; EK$1, DataRegularSeason20242025!$D$3:$D$1315, $A4)+SUMIFS(DataRegularSeason20242025!$AB$3:$AB$1315,DataRegularSeason20242025!$B$3:$B$1315, "&lt;=" &amp; EK$1, DataRegularSeason20242025!$E$3:$E$1315, $A4)</f>
        <v>21</v>
      </c>
      <c r="EL4">
        <f>SUMIFS(DataRegularSeason20242025!$AA$3:$AA$1315,DataRegularSeason20242025!$B$3:$B$1315, "&lt;=" &amp; EL$1, DataRegularSeason20242025!$D$3:$D$1315, $A4)+SUMIFS(DataRegularSeason20242025!$AB$3:$AB$1315,DataRegularSeason20242025!$B$3:$B$1315, "&lt;=" &amp; EL$1, DataRegularSeason20242025!$E$3:$E$1315, $A4)</f>
        <v>21</v>
      </c>
      <c r="EM4">
        <f>SUMIFS(DataRegularSeason20242025!$AA$3:$AA$1315,DataRegularSeason20242025!$B$3:$B$1315, "&lt;=" &amp; EM$1, DataRegularSeason20242025!$D$3:$D$1315, $A4)+SUMIFS(DataRegularSeason20242025!$AB$3:$AB$1315,DataRegularSeason20242025!$B$3:$B$1315, "&lt;=" &amp; EM$1, DataRegularSeason20242025!$E$3:$E$1315, $A4)</f>
        <v>21</v>
      </c>
      <c r="EN4">
        <f>SUMIFS(DataRegularSeason20242025!$AA$3:$AA$1315,DataRegularSeason20242025!$B$3:$B$1315, "&lt;=" &amp; EN$1, DataRegularSeason20242025!$D$3:$D$1315, $A4)+SUMIFS(DataRegularSeason20242025!$AB$3:$AB$1315,DataRegularSeason20242025!$B$3:$B$1315, "&lt;=" &amp; EN$1, DataRegularSeason20242025!$E$3:$E$1315, $A4)</f>
        <v>21</v>
      </c>
      <c r="EO4">
        <f>SUMIFS(DataRegularSeason20242025!$AA$3:$AA$1315,DataRegularSeason20242025!$B$3:$B$1315, "&lt;=" &amp; EO$1, DataRegularSeason20242025!$D$3:$D$1315, $A4)+SUMIFS(DataRegularSeason20242025!$AB$3:$AB$1315,DataRegularSeason20242025!$B$3:$B$1315, "&lt;=" &amp; EO$1, DataRegularSeason20242025!$E$3:$E$1315, $A4)</f>
        <v>21</v>
      </c>
      <c r="EP4">
        <f>SUMIFS(DataRegularSeason20242025!$AA$3:$AA$1315,DataRegularSeason20242025!$B$3:$B$1315, "&lt;=" &amp; EP$1, DataRegularSeason20242025!$D$3:$D$1315, $A4)+SUMIFS(DataRegularSeason20242025!$AB$3:$AB$1315,DataRegularSeason20242025!$B$3:$B$1315, "&lt;=" &amp; EP$1, DataRegularSeason20242025!$E$3:$E$1315, $A4)</f>
        <v>21</v>
      </c>
      <c r="EQ4">
        <f>SUMIFS(DataRegularSeason20242025!$AA$3:$AA$1315,DataRegularSeason20242025!$B$3:$B$1315, "&lt;=" &amp; EQ$1, DataRegularSeason20242025!$D$3:$D$1315, $A4)+SUMIFS(DataRegularSeason20242025!$AB$3:$AB$1315,DataRegularSeason20242025!$B$3:$B$1315, "&lt;=" &amp; EQ$1, DataRegularSeason20242025!$E$3:$E$1315, $A4)</f>
        <v>21</v>
      </c>
      <c r="ER4">
        <f>SUMIFS(DataRegularSeason20242025!$AA$3:$AA$1315,DataRegularSeason20242025!$B$3:$B$1315, "&lt;=" &amp; ER$1, DataRegularSeason20242025!$D$3:$D$1315, $A4)+SUMIFS(DataRegularSeason20242025!$AB$3:$AB$1315,DataRegularSeason20242025!$B$3:$B$1315, "&lt;=" &amp; ER$1, DataRegularSeason20242025!$E$3:$E$1315, $A4)</f>
        <v>21</v>
      </c>
      <c r="ES4">
        <f>SUMIFS(DataRegularSeason20242025!$AA$3:$AA$1315,DataRegularSeason20242025!$B$3:$B$1315, "&lt;=" &amp; ES$1, DataRegularSeason20242025!$D$3:$D$1315, $A4)+SUMIFS(DataRegularSeason20242025!$AB$3:$AB$1315,DataRegularSeason20242025!$B$3:$B$1315, "&lt;=" &amp; ES$1, DataRegularSeason20242025!$E$3:$E$1315, $A4)</f>
        <v>21</v>
      </c>
      <c r="ET4">
        <f>SUMIFS(DataRegularSeason20242025!$AA$3:$AA$1315,DataRegularSeason20242025!$B$3:$B$1315, "&lt;=" &amp; ET$1, DataRegularSeason20242025!$D$3:$D$1315, $A4)+SUMIFS(DataRegularSeason20242025!$AB$3:$AB$1315,DataRegularSeason20242025!$B$3:$B$1315, "&lt;=" &amp; ET$1, DataRegularSeason20242025!$E$3:$E$1315, $A4)</f>
        <v>21</v>
      </c>
      <c r="EU4">
        <f>SUMIFS(DataRegularSeason20242025!$AA$3:$AA$1315,DataRegularSeason20242025!$B$3:$B$1315, "&lt;=" &amp; EU$1, DataRegularSeason20242025!$D$3:$D$1315, $A4)+SUMIFS(DataRegularSeason20242025!$AB$3:$AB$1315,DataRegularSeason20242025!$B$3:$B$1315, "&lt;=" &amp; EU$1, DataRegularSeason20242025!$E$3:$E$1315, $A4)</f>
        <v>21</v>
      </c>
      <c r="EV4">
        <f>SUMIFS(DataRegularSeason20242025!$AA$3:$AA$1315,DataRegularSeason20242025!$B$3:$B$1315, "&lt;=" &amp; EV$1, DataRegularSeason20242025!$D$3:$D$1315, $A4)+SUMIFS(DataRegularSeason20242025!$AB$3:$AB$1315,DataRegularSeason20242025!$B$3:$B$1315, "&lt;=" &amp; EV$1, DataRegularSeason20242025!$E$3:$E$1315, $A4)</f>
        <v>21</v>
      </c>
      <c r="EW4">
        <f>SUMIFS(DataRegularSeason20242025!$AA$3:$AA$1315,DataRegularSeason20242025!$B$3:$B$1315, "&lt;=" &amp; EW$1, DataRegularSeason20242025!$D$3:$D$1315, $A4)+SUMIFS(DataRegularSeason20242025!$AB$3:$AB$1315,DataRegularSeason20242025!$B$3:$B$1315, "&lt;=" &amp; EW$1, DataRegularSeason20242025!$E$3:$E$1315, $A4)</f>
        <v>21</v>
      </c>
      <c r="EX4">
        <f>SUMIFS(DataRegularSeason20242025!$AA$3:$AA$1315,DataRegularSeason20242025!$B$3:$B$1315, "&lt;=" &amp; EX$1, DataRegularSeason20242025!$D$3:$D$1315, $A4)+SUMIFS(DataRegularSeason20242025!$AB$3:$AB$1315,DataRegularSeason20242025!$B$3:$B$1315, "&lt;=" &amp; EX$1, DataRegularSeason20242025!$E$3:$E$1315, $A4)</f>
        <v>21</v>
      </c>
      <c r="EY4">
        <f>SUMIFS(DataRegularSeason20242025!$AA$3:$AA$1315,DataRegularSeason20242025!$B$3:$B$1315, "&lt;=" &amp; EY$1, DataRegularSeason20242025!$D$3:$D$1315, $A4)+SUMIFS(DataRegularSeason20242025!$AB$3:$AB$1315,DataRegularSeason20242025!$B$3:$B$1315, "&lt;=" &amp; EY$1, DataRegularSeason20242025!$E$3:$E$1315, $A4)</f>
        <v>21</v>
      </c>
      <c r="EZ4">
        <f>SUMIFS(DataRegularSeason20242025!$AA$3:$AA$1315,DataRegularSeason20242025!$B$3:$B$1315, "&lt;=" &amp; EZ$1, DataRegularSeason20242025!$D$3:$D$1315, $A4)+SUMIFS(DataRegularSeason20242025!$AB$3:$AB$1315,DataRegularSeason20242025!$B$3:$B$1315, "&lt;=" &amp; EZ$1, DataRegularSeason20242025!$E$3:$E$1315, $A4)</f>
        <v>21</v>
      </c>
      <c r="FA4">
        <f>SUMIFS(DataRegularSeason20242025!$AA$3:$AA$1315,DataRegularSeason20242025!$B$3:$B$1315, "&lt;=" &amp; FA$1, DataRegularSeason20242025!$D$3:$D$1315, $A4)+SUMIFS(DataRegularSeason20242025!$AB$3:$AB$1315,DataRegularSeason20242025!$B$3:$B$1315, "&lt;=" &amp; FA$1, DataRegularSeason20242025!$E$3:$E$1315, $A4)</f>
        <v>21</v>
      </c>
      <c r="FB4">
        <f>SUMIFS(DataRegularSeason20242025!$AA$3:$AA$1315,DataRegularSeason20242025!$B$3:$B$1315, "&lt;=" &amp; FB$1, DataRegularSeason20242025!$D$3:$D$1315, $A4)+SUMIFS(DataRegularSeason20242025!$AB$3:$AB$1315,DataRegularSeason20242025!$B$3:$B$1315, "&lt;=" &amp; FB$1, DataRegularSeason20242025!$E$3:$E$1315, $A4)</f>
        <v>21</v>
      </c>
      <c r="FC4">
        <f>SUMIFS(DataRegularSeason20242025!$AA$3:$AA$1315,DataRegularSeason20242025!$B$3:$B$1315, "&lt;=" &amp; FC$1, DataRegularSeason20242025!$D$3:$D$1315, $A4)+SUMIFS(DataRegularSeason20242025!$AB$3:$AB$1315,DataRegularSeason20242025!$B$3:$B$1315, "&lt;=" &amp; FC$1, DataRegularSeason20242025!$E$3:$E$1315, $A4)</f>
        <v>21</v>
      </c>
      <c r="FD4">
        <f>SUMIFS(DataRegularSeason20242025!$AA$3:$AA$1315,DataRegularSeason20242025!$B$3:$B$1315, "&lt;=" &amp; FD$1, DataRegularSeason20242025!$D$3:$D$1315, $A4)+SUMIFS(DataRegularSeason20242025!$AB$3:$AB$1315,DataRegularSeason20242025!$B$3:$B$1315, "&lt;=" &amp; FD$1, DataRegularSeason20242025!$E$3:$E$1315, $A4)</f>
        <v>21</v>
      </c>
      <c r="FE4">
        <f>SUMIFS(DataRegularSeason20242025!$AA$3:$AA$1315,DataRegularSeason20242025!$B$3:$B$1315, "&lt;=" &amp; FE$1, DataRegularSeason20242025!$D$3:$D$1315, $A4)+SUMIFS(DataRegularSeason20242025!$AB$3:$AB$1315,DataRegularSeason20242025!$B$3:$B$1315, "&lt;=" &amp; FE$1, DataRegularSeason20242025!$E$3:$E$1315, $A4)</f>
        <v>21</v>
      </c>
      <c r="FF4">
        <f>SUMIFS(DataRegularSeason20242025!$AA$3:$AA$1315,DataRegularSeason20242025!$B$3:$B$1315, "&lt;=" &amp; FF$1, DataRegularSeason20242025!$D$3:$D$1315, $A4)+SUMIFS(DataRegularSeason20242025!$AB$3:$AB$1315,DataRegularSeason20242025!$B$3:$B$1315, "&lt;=" &amp; FF$1, DataRegularSeason20242025!$E$3:$E$1315, $A4)</f>
        <v>21</v>
      </c>
      <c r="FG4">
        <f>SUMIFS(DataRegularSeason20242025!$AA$3:$AA$1315,DataRegularSeason20242025!$B$3:$B$1315, "&lt;=" &amp; FG$1, DataRegularSeason20242025!$D$3:$D$1315, $A4)+SUMIFS(DataRegularSeason20242025!$AB$3:$AB$1315,DataRegularSeason20242025!$B$3:$B$1315, "&lt;=" &amp; FG$1, DataRegularSeason20242025!$E$3:$E$1315, $A4)</f>
        <v>21</v>
      </c>
      <c r="FH4">
        <f>SUMIFS(DataRegularSeason20242025!$AA$3:$AA$1315,DataRegularSeason20242025!$B$3:$B$1315, "&lt;=" &amp; FH$1, DataRegularSeason20242025!$D$3:$D$1315, $A4)+SUMIFS(DataRegularSeason20242025!$AB$3:$AB$1315,DataRegularSeason20242025!$B$3:$B$1315, "&lt;=" &amp; FH$1, DataRegularSeason20242025!$E$3:$E$1315, $A4)</f>
        <v>21</v>
      </c>
      <c r="FI4">
        <f>SUMIFS(DataRegularSeason20242025!$AA$3:$AA$1315,DataRegularSeason20242025!$B$3:$B$1315, "&lt;=" &amp; FI$1, DataRegularSeason20242025!$D$3:$D$1315, $A4)+SUMIFS(DataRegularSeason20242025!$AB$3:$AB$1315,DataRegularSeason20242025!$B$3:$B$1315, "&lt;=" &amp; FI$1, DataRegularSeason20242025!$E$3:$E$1315, $A4)</f>
        <v>21</v>
      </c>
      <c r="FJ4">
        <f>SUMIFS(DataRegularSeason20242025!$AA$3:$AA$1315,DataRegularSeason20242025!$B$3:$B$1315, "&lt;=" &amp; FJ$1, DataRegularSeason20242025!$D$3:$D$1315, $A4)+SUMIFS(DataRegularSeason20242025!$AB$3:$AB$1315,DataRegularSeason20242025!$B$3:$B$1315, "&lt;=" &amp; FJ$1, DataRegularSeason20242025!$E$3:$E$1315, $A4)</f>
        <v>21</v>
      </c>
      <c r="FK4">
        <f>SUMIFS(DataRegularSeason20242025!$AA$3:$AA$1315,DataRegularSeason20242025!$B$3:$B$1315, "&lt;=" &amp; FK$1, DataRegularSeason20242025!$D$3:$D$1315, $A4)+SUMIFS(DataRegularSeason20242025!$AB$3:$AB$1315,DataRegularSeason20242025!$B$3:$B$1315, "&lt;=" &amp; FK$1, DataRegularSeason20242025!$E$3:$E$1315, $A4)</f>
        <v>21</v>
      </c>
      <c r="FL4">
        <f>SUMIFS(DataRegularSeason20242025!$AA$3:$AA$1315,DataRegularSeason20242025!$B$3:$B$1315, "&lt;=" &amp; FL$1, DataRegularSeason20242025!$D$3:$D$1315, $A4)+SUMIFS(DataRegularSeason20242025!$AB$3:$AB$1315,DataRegularSeason20242025!$B$3:$B$1315, "&lt;=" &amp; FL$1, DataRegularSeason20242025!$E$3:$E$1315, $A4)</f>
        <v>21</v>
      </c>
      <c r="FM4">
        <f>SUMIFS(DataRegularSeason20242025!$AA$3:$AA$1315,DataRegularSeason20242025!$B$3:$B$1315, "&lt;=" &amp; FM$1, DataRegularSeason20242025!$D$3:$D$1315, $A4)+SUMIFS(DataRegularSeason20242025!$AB$3:$AB$1315,DataRegularSeason20242025!$B$3:$B$1315, "&lt;=" &amp; FM$1, DataRegularSeason20242025!$E$3:$E$1315, $A4)</f>
        <v>21</v>
      </c>
      <c r="FN4">
        <f>SUMIFS(DataRegularSeason20242025!$AA$3:$AA$1315,DataRegularSeason20242025!$B$3:$B$1315, "&lt;=" &amp; FN$1, DataRegularSeason20242025!$D$3:$D$1315, $A4)+SUMIFS(DataRegularSeason20242025!$AB$3:$AB$1315,DataRegularSeason20242025!$B$3:$B$1315, "&lt;=" &amp; FN$1, DataRegularSeason20242025!$E$3:$E$1315, $A4)</f>
        <v>21</v>
      </c>
      <c r="FO4">
        <f>SUMIFS(DataRegularSeason20242025!$AA$3:$AA$1315,DataRegularSeason20242025!$B$3:$B$1315, "&lt;=" &amp; FO$1, DataRegularSeason20242025!$D$3:$D$1315, $A4)+SUMIFS(DataRegularSeason20242025!$AB$3:$AB$1315,DataRegularSeason20242025!$B$3:$B$1315, "&lt;=" &amp; FO$1, DataRegularSeason20242025!$E$3:$E$1315, $A4)</f>
        <v>21</v>
      </c>
      <c r="FP4">
        <f>SUMIFS(DataRegularSeason20242025!$AA$3:$AA$1315,DataRegularSeason20242025!$B$3:$B$1315, "&lt;=" &amp; FP$1, DataRegularSeason20242025!$D$3:$D$1315, $A4)+SUMIFS(DataRegularSeason20242025!$AB$3:$AB$1315,DataRegularSeason20242025!$B$3:$B$1315, "&lt;=" &amp; FP$1, DataRegularSeason20242025!$E$3:$E$1315, $A4)</f>
        <v>21</v>
      </c>
      <c r="FQ4">
        <f>SUMIFS(DataRegularSeason20242025!$AA$3:$AA$1315,DataRegularSeason20242025!$B$3:$B$1315, "&lt;=" &amp; FQ$1, DataRegularSeason20242025!$D$3:$D$1315, $A4)+SUMIFS(DataRegularSeason20242025!$AB$3:$AB$1315,DataRegularSeason20242025!$B$3:$B$1315, "&lt;=" &amp; FQ$1, DataRegularSeason20242025!$E$3:$E$1315, $A4)</f>
        <v>21</v>
      </c>
      <c r="FR4">
        <f>SUMIFS(DataRegularSeason20242025!$AA$3:$AA$1315,DataRegularSeason20242025!$B$3:$B$1315, "&lt;=" &amp; FR$1, DataRegularSeason20242025!$D$3:$D$1315, $A4)+SUMIFS(DataRegularSeason20242025!$AB$3:$AB$1315,DataRegularSeason20242025!$B$3:$B$1315, "&lt;=" &amp; FR$1, DataRegularSeason20242025!$E$3:$E$1315, $A4)</f>
        <v>21</v>
      </c>
      <c r="FS4">
        <f>SUMIFS(DataRegularSeason20242025!$AA$3:$AA$1315,DataRegularSeason20242025!$B$3:$B$1315, "&lt;=" &amp; FS$1, DataRegularSeason20242025!$D$3:$D$1315, $A4)+SUMIFS(DataRegularSeason20242025!$AB$3:$AB$1315,DataRegularSeason20242025!$B$3:$B$1315, "&lt;=" &amp; FS$1, DataRegularSeason20242025!$E$3:$E$1315, $A4)</f>
        <v>21</v>
      </c>
      <c r="FT4">
        <f>SUMIFS(DataRegularSeason20242025!$AA$3:$AA$1315,DataRegularSeason20242025!$B$3:$B$1315, "&lt;=" &amp; FT$1, DataRegularSeason20242025!$D$3:$D$1315, $A4)+SUMIFS(DataRegularSeason20242025!$AB$3:$AB$1315,DataRegularSeason20242025!$B$3:$B$1315, "&lt;=" &amp; FT$1, DataRegularSeason20242025!$E$3:$E$1315, $A4)</f>
        <v>21</v>
      </c>
      <c r="FU4">
        <f>SUMIFS(DataRegularSeason20242025!$AA$3:$AA$1315,DataRegularSeason20242025!$B$3:$B$1315, "&lt;=" &amp; FU$1, DataRegularSeason20242025!$D$3:$D$1315, $A4)+SUMIFS(DataRegularSeason20242025!$AB$3:$AB$1315,DataRegularSeason20242025!$B$3:$B$1315, "&lt;=" &amp; FU$1, DataRegularSeason20242025!$E$3:$E$1315, $A4)</f>
        <v>21</v>
      </c>
      <c r="FV4">
        <f>SUMIFS(DataRegularSeason20242025!$AA$3:$AA$1315,DataRegularSeason20242025!$B$3:$B$1315, "&lt;=" &amp; FV$1, DataRegularSeason20242025!$D$3:$D$1315, $A4)+SUMIFS(DataRegularSeason20242025!$AB$3:$AB$1315,DataRegularSeason20242025!$B$3:$B$1315, "&lt;=" &amp; FV$1, DataRegularSeason20242025!$E$3:$E$1315, $A4)</f>
        <v>21</v>
      </c>
      <c r="FW4">
        <f>SUMIFS(DataRegularSeason20242025!$AA$3:$AA$1315,DataRegularSeason20242025!$B$3:$B$1315, "&lt;=" &amp; FW$1, DataRegularSeason20242025!$D$3:$D$1315, $A4)+SUMIFS(DataRegularSeason20242025!$AB$3:$AB$1315,DataRegularSeason20242025!$B$3:$B$1315, "&lt;=" &amp; FW$1, DataRegularSeason20242025!$E$3:$E$1315, $A4)</f>
        <v>21</v>
      </c>
      <c r="FX4">
        <f>SUMIFS(DataRegularSeason20242025!$AA$3:$AA$1315,DataRegularSeason20242025!$B$3:$B$1315, "&lt;=" &amp; FX$1, DataRegularSeason20242025!$D$3:$D$1315, $A4)+SUMIFS(DataRegularSeason20242025!$AB$3:$AB$1315,DataRegularSeason20242025!$B$3:$B$1315, "&lt;=" &amp; FX$1, DataRegularSeason20242025!$E$3:$E$1315, $A4)</f>
        <v>21</v>
      </c>
      <c r="FY4">
        <f>SUMIFS(DataRegularSeason20242025!$AA$3:$AA$1315,DataRegularSeason20242025!$B$3:$B$1315, "&lt;=" &amp; FY$1, DataRegularSeason20242025!$D$3:$D$1315, $A4)+SUMIFS(DataRegularSeason20242025!$AB$3:$AB$1315,DataRegularSeason20242025!$B$3:$B$1315, "&lt;=" &amp; FY$1, DataRegularSeason20242025!$E$3:$E$1315, $A4)</f>
        <v>21</v>
      </c>
      <c r="FZ4">
        <f>SUMIFS(DataRegularSeason20242025!$AA$3:$AA$1315,DataRegularSeason20242025!$B$3:$B$1315, "&lt;=" &amp; FZ$1, DataRegularSeason20242025!$D$3:$D$1315, $A4)+SUMIFS(DataRegularSeason20242025!$AB$3:$AB$1315,DataRegularSeason20242025!$B$3:$B$1315, "&lt;=" &amp; FZ$1, DataRegularSeason20242025!$E$3:$E$1315, $A4)</f>
        <v>21</v>
      </c>
      <c r="GA4">
        <f>SUMIFS(DataRegularSeason20242025!$AA$3:$AA$1315,DataRegularSeason20242025!$B$3:$B$1315, "&lt;=" &amp; GA$1, DataRegularSeason20242025!$D$3:$D$1315, $A4)+SUMIFS(DataRegularSeason20242025!$AB$3:$AB$1315,DataRegularSeason20242025!$B$3:$B$1315, "&lt;=" &amp; GA$1, DataRegularSeason20242025!$E$3:$E$1315, $A4)</f>
        <v>21</v>
      </c>
      <c r="GB4">
        <f>SUMIFS(DataRegularSeason20242025!$AA$3:$AA$1315,DataRegularSeason20242025!$B$3:$B$1315, "&lt;=" &amp; GB$1, DataRegularSeason20242025!$D$3:$D$1315, $A4)+SUMIFS(DataRegularSeason20242025!$AB$3:$AB$1315,DataRegularSeason20242025!$B$3:$B$1315, "&lt;=" &amp; GB$1, DataRegularSeason20242025!$E$3:$E$1315, $A4)</f>
        <v>21</v>
      </c>
      <c r="GC4">
        <f>SUMIFS(DataRegularSeason20242025!$AA$3:$AA$1315,DataRegularSeason20242025!$B$3:$B$1315, "&lt;=" &amp; GC$1, DataRegularSeason20242025!$D$3:$D$1315, $A4)+SUMIFS(DataRegularSeason20242025!$AB$3:$AB$1315,DataRegularSeason20242025!$B$3:$B$1315, "&lt;=" &amp; GC$1, DataRegularSeason20242025!$E$3:$E$1315, $A4)</f>
        <v>21</v>
      </c>
      <c r="GD4">
        <f>SUMIFS(DataRegularSeason20242025!$AA$3:$AA$1315,DataRegularSeason20242025!$B$3:$B$1315, "&lt;=" &amp; GD$1, DataRegularSeason20242025!$D$3:$D$1315, $A4)+SUMIFS(DataRegularSeason20242025!$AB$3:$AB$1315,DataRegularSeason20242025!$B$3:$B$1315, "&lt;=" &amp; GD$1, DataRegularSeason20242025!$E$3:$E$1315, $A4)</f>
        <v>21</v>
      </c>
      <c r="GE4">
        <f>SUMIFS(DataRegularSeason20242025!$AA$3:$AA$1315,DataRegularSeason20242025!$B$3:$B$1315, "&lt;=" &amp; GE$1, DataRegularSeason20242025!$D$3:$D$1315, $A4)+SUMIFS(DataRegularSeason20242025!$AB$3:$AB$1315,DataRegularSeason20242025!$B$3:$B$1315, "&lt;=" &amp; GE$1, DataRegularSeason20242025!$E$3:$E$1315, $A4)</f>
        <v>21</v>
      </c>
      <c r="GF4">
        <f>SUMIFS(DataRegularSeason20242025!$AA$3:$AA$1315,DataRegularSeason20242025!$B$3:$B$1315, "&lt;=" &amp; GF$1, DataRegularSeason20242025!$D$3:$D$1315, $A4)+SUMIFS(DataRegularSeason20242025!$AB$3:$AB$1315,DataRegularSeason20242025!$B$3:$B$1315, "&lt;=" &amp; GF$1, DataRegularSeason20242025!$E$3:$E$1315, $A4)</f>
        <v>21</v>
      </c>
      <c r="GG4">
        <f>SUMIFS(DataRegularSeason20242025!$AA$3:$AA$1315,DataRegularSeason20242025!$B$3:$B$1315, "&lt;=" &amp; GG$1, DataRegularSeason20242025!$D$3:$D$1315, $A4)+SUMIFS(DataRegularSeason20242025!$AB$3:$AB$1315,DataRegularSeason20242025!$B$3:$B$1315, "&lt;=" &amp; GG$1, DataRegularSeason20242025!$E$3:$E$1315, $A4)</f>
        <v>21</v>
      </c>
      <c r="GH4">
        <f>SUMIFS(DataRegularSeason20242025!$AA$3:$AA$1315,DataRegularSeason20242025!$B$3:$B$1315, "&lt;=" &amp; GH$1, DataRegularSeason20242025!$D$3:$D$1315, $A4)+SUMIFS(DataRegularSeason20242025!$AB$3:$AB$1315,DataRegularSeason20242025!$B$3:$B$1315, "&lt;=" &amp; GH$1, DataRegularSeason20242025!$E$3:$E$1315, $A4)</f>
        <v>21</v>
      </c>
      <c r="GI4">
        <f>SUMIFS(DataRegularSeason20242025!$AA$3:$AA$1315,DataRegularSeason20242025!$B$3:$B$1315, "&lt;=" &amp; GI$1, DataRegularSeason20242025!$D$3:$D$1315, $A4)+SUMIFS(DataRegularSeason20242025!$AB$3:$AB$1315,DataRegularSeason20242025!$B$3:$B$1315, "&lt;=" &amp; GI$1, DataRegularSeason20242025!$E$3:$E$1315, $A4)</f>
        <v>21</v>
      </c>
      <c r="GJ4">
        <f>SUMIFS(DataRegularSeason20242025!$AA$3:$AA$1315,DataRegularSeason20242025!$B$3:$B$1315, "&lt;=" &amp; GJ$1, DataRegularSeason20242025!$D$3:$D$1315, $A4)+SUMIFS(DataRegularSeason20242025!$AB$3:$AB$1315,DataRegularSeason20242025!$B$3:$B$1315, "&lt;=" &amp; GJ$1, DataRegularSeason20242025!$E$3:$E$1315, $A4)</f>
        <v>21</v>
      </c>
      <c r="GK4">
        <f>SUMIFS(DataRegularSeason20242025!$AA$3:$AA$1315,DataRegularSeason20242025!$B$3:$B$1315, "&lt;=" &amp; GK$1, DataRegularSeason20242025!$D$3:$D$1315, $A4)+SUMIFS(DataRegularSeason20242025!$AB$3:$AB$1315,DataRegularSeason20242025!$B$3:$B$1315, "&lt;=" &amp; GK$1, DataRegularSeason20242025!$E$3:$E$1315, $A4)</f>
        <v>21</v>
      </c>
      <c r="GL4">
        <f>SUMIFS(DataRegularSeason20242025!$AA$3:$AA$1315,DataRegularSeason20242025!$B$3:$B$1315, "&lt;=" &amp; GL$1, DataRegularSeason20242025!$D$3:$D$1315, $A4)+SUMIFS(DataRegularSeason20242025!$AB$3:$AB$1315,DataRegularSeason20242025!$B$3:$B$1315, "&lt;=" &amp; GL$1, DataRegularSeason20242025!$E$3:$E$1315, $A4)</f>
        <v>21</v>
      </c>
      <c r="GM4">
        <f>SUMIFS(DataRegularSeason20242025!$AA$3:$AA$1315,DataRegularSeason20242025!$B$3:$B$1315, "&lt;=" &amp; GM$1, DataRegularSeason20242025!$D$3:$D$1315, $A4)+SUMIFS(DataRegularSeason20242025!$AB$3:$AB$1315,DataRegularSeason20242025!$B$3:$B$1315, "&lt;=" &amp; GM$1, DataRegularSeason20242025!$E$3:$E$1315, $A4)</f>
        <v>21</v>
      </c>
      <c r="GN4">
        <f>SUMIFS(DataRegularSeason20242025!$AA$3:$AA$1315,DataRegularSeason20242025!$B$3:$B$1315, "&lt;=" &amp; GN$1, DataRegularSeason20242025!$D$3:$D$1315, $A4)+SUMIFS(DataRegularSeason20242025!$AB$3:$AB$1315,DataRegularSeason20242025!$B$3:$B$1315, "&lt;=" &amp; GN$1, DataRegularSeason20242025!$E$3:$E$1315, $A4)</f>
        <v>21</v>
      </c>
      <c r="GO4">
        <f>SUMIFS(DataRegularSeason20242025!$AA$3:$AA$1315,DataRegularSeason20242025!$B$3:$B$1315, "&lt;=" &amp; GO$1, DataRegularSeason20242025!$D$3:$D$1315, $A4)+SUMIFS(DataRegularSeason20242025!$AB$3:$AB$1315,DataRegularSeason20242025!$B$3:$B$1315, "&lt;=" &amp; GO$1, DataRegularSeason20242025!$E$3:$E$1315, $A4)</f>
        <v>21</v>
      </c>
      <c r="GP4">
        <f>SUMIFS(DataRegularSeason20242025!$AA$3:$AA$1315,DataRegularSeason20242025!$B$3:$B$1315, "&lt;=" &amp; GP$1, DataRegularSeason20242025!$D$3:$D$1315, $A4)+SUMIFS(DataRegularSeason20242025!$AB$3:$AB$1315,DataRegularSeason20242025!$B$3:$B$1315, "&lt;=" &amp; GP$1, DataRegularSeason20242025!$E$3:$E$1315, $A4)</f>
        <v>21</v>
      </c>
      <c r="GQ4">
        <f>SUMIFS(DataRegularSeason20242025!$AA$3:$AA$1315,DataRegularSeason20242025!$B$3:$B$1315, "&lt;=" &amp; GQ$1, DataRegularSeason20242025!$D$3:$D$1315, $A4)+SUMIFS(DataRegularSeason20242025!$AB$3:$AB$1315,DataRegularSeason20242025!$B$3:$B$1315, "&lt;=" &amp; GQ$1, DataRegularSeason20242025!$E$3:$E$1315, $A4)</f>
        <v>21</v>
      </c>
      <c r="GR4">
        <f>SUMIFS(DataRegularSeason20242025!$AA$3:$AA$1315,DataRegularSeason20242025!$B$3:$B$1315, "&lt;=" &amp; GR$1, DataRegularSeason20242025!$D$3:$D$1315, $A4)+SUMIFS(DataRegularSeason20242025!$AB$3:$AB$1315,DataRegularSeason20242025!$B$3:$B$1315, "&lt;=" &amp; GR$1, DataRegularSeason20242025!$E$3:$E$1315, $A4)</f>
        <v>21</v>
      </c>
      <c r="GS4">
        <f>SUMIFS(DataRegularSeason20242025!$AA$3:$AA$1315,DataRegularSeason20242025!$B$3:$B$1315, "&lt;=" &amp; GS$1, DataRegularSeason20242025!$D$3:$D$1315, $A4)+SUMIFS(DataRegularSeason20242025!$AB$3:$AB$1315,DataRegularSeason20242025!$B$3:$B$1315, "&lt;=" &amp; GS$1, DataRegularSeason20242025!$E$3:$E$1315, $A4)</f>
        <v>21</v>
      </c>
      <c r="GT4">
        <f>SUMIFS(DataRegularSeason20242025!$AA$3:$AA$1315,DataRegularSeason20242025!$B$3:$B$1315, "&lt;=" &amp; GT$1, DataRegularSeason20242025!$D$3:$D$1315, $A4)+SUMIFS(DataRegularSeason20242025!$AB$3:$AB$1315,DataRegularSeason20242025!$B$3:$B$1315, "&lt;=" &amp; GT$1, DataRegularSeason20242025!$E$3:$E$1315, $A4)</f>
        <v>21</v>
      </c>
      <c r="GU4">
        <f>SUMIFS(DataRegularSeason20242025!$AA$3:$AA$1315,DataRegularSeason20242025!$B$3:$B$1315, "&lt;=" &amp; GU$1, DataRegularSeason20242025!$D$3:$D$1315, $A4)+SUMIFS(DataRegularSeason20242025!$AB$3:$AB$1315,DataRegularSeason20242025!$B$3:$B$1315, "&lt;=" &amp; GU$1, DataRegularSeason20242025!$E$3:$E$1315, $A4)</f>
        <v>21</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19</v>
      </c>
      <c r="BC5">
        <f>SUMIFS(DataRegularSeason20242025!$AA$3:$AA$1315,DataRegularSeason20242025!$B$3:$B$1315, "&lt;=" &amp; BC$1, DataRegularSeason20242025!$D$3:$D$1315, $A5)+SUMIFS(DataRegularSeason20242025!$AB$3:$AB$1315,DataRegularSeason20242025!$B$3:$B$1315, "&lt;=" &amp; BC$1, DataRegularSeason20242025!$E$3:$E$1315, $A5)</f>
        <v>19</v>
      </c>
      <c r="BD5">
        <f>SUMIFS(DataRegularSeason20242025!$AA$3:$AA$1315,DataRegularSeason20242025!$B$3:$B$1315, "&lt;=" &amp; BD$1, DataRegularSeason20242025!$D$3:$D$1315, $A5)+SUMIFS(DataRegularSeason20242025!$AB$3:$AB$1315,DataRegularSeason20242025!$B$3:$B$1315, "&lt;=" &amp; BD$1, DataRegularSeason20242025!$E$3:$E$1315, $A5)</f>
        <v>19</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19</v>
      </c>
      <c r="BH5">
        <f>SUMIFS(DataRegularSeason20242025!$AA$3:$AA$1315,DataRegularSeason20242025!$B$3:$B$1315, "&lt;=" &amp; BH$1, DataRegularSeason20242025!$D$3:$D$1315, $A5)+SUMIFS(DataRegularSeason20242025!$AB$3:$AB$1315,DataRegularSeason20242025!$B$3:$B$1315, "&lt;=" &amp; BH$1, DataRegularSeason20242025!$E$3:$E$1315, $A5)</f>
        <v>19</v>
      </c>
      <c r="BI5">
        <f>SUMIFS(DataRegularSeason20242025!$AA$3:$AA$1315,DataRegularSeason20242025!$B$3:$B$1315, "&lt;=" &amp; BI$1, DataRegularSeason20242025!$D$3:$D$1315, $A5)+SUMIFS(DataRegularSeason20242025!$AB$3:$AB$1315,DataRegularSeason20242025!$B$3:$B$1315, "&lt;=" &amp; BI$1, DataRegularSeason20242025!$E$3:$E$1315, $A5)</f>
        <v>19</v>
      </c>
      <c r="BJ5">
        <f>SUMIFS(DataRegularSeason20242025!$AA$3:$AA$1315,DataRegularSeason20242025!$B$3:$B$1315, "&lt;=" &amp; BJ$1, DataRegularSeason20242025!$D$3:$D$1315, $A5)+SUMIFS(DataRegularSeason20242025!$AB$3:$AB$1315,DataRegularSeason20242025!$B$3:$B$1315, "&lt;=" &amp; BJ$1, DataRegularSeason20242025!$E$3:$E$1315, $A5)</f>
        <v>19</v>
      </c>
      <c r="BK5">
        <f>SUMIFS(DataRegularSeason20242025!$AA$3:$AA$1315,DataRegularSeason20242025!$B$3:$B$1315, "&lt;=" &amp; BK$1, DataRegularSeason20242025!$D$3:$D$1315, $A5)+SUMIFS(DataRegularSeason20242025!$AB$3:$AB$1315,DataRegularSeason20242025!$B$3:$B$1315, "&lt;=" &amp; BK$1, DataRegularSeason20242025!$E$3:$E$1315, $A5)</f>
        <v>19</v>
      </c>
      <c r="BL5">
        <f>SUMIFS(DataRegularSeason20242025!$AA$3:$AA$1315,DataRegularSeason20242025!$B$3:$B$1315, "&lt;=" &amp; BL$1, DataRegularSeason20242025!$D$3:$D$1315, $A5)+SUMIFS(DataRegularSeason20242025!$AB$3:$AB$1315,DataRegularSeason20242025!$B$3:$B$1315, "&lt;=" &amp; BL$1, DataRegularSeason20242025!$E$3:$E$1315, $A5)</f>
        <v>19</v>
      </c>
      <c r="BM5">
        <f>SUMIFS(DataRegularSeason20242025!$AA$3:$AA$1315,DataRegularSeason20242025!$B$3:$B$1315, "&lt;=" &amp; BM$1, DataRegularSeason20242025!$D$3:$D$1315, $A5)+SUMIFS(DataRegularSeason20242025!$AB$3:$AB$1315,DataRegularSeason20242025!$B$3:$B$1315, "&lt;=" &amp; BM$1, DataRegularSeason20242025!$E$3:$E$1315, $A5)</f>
        <v>19</v>
      </c>
      <c r="BN5">
        <f>SUMIFS(DataRegularSeason20242025!$AA$3:$AA$1315,DataRegularSeason20242025!$B$3:$B$1315, "&lt;=" &amp; BN$1, DataRegularSeason20242025!$D$3:$D$1315, $A5)+SUMIFS(DataRegularSeason20242025!$AB$3:$AB$1315,DataRegularSeason20242025!$B$3:$B$1315, "&lt;=" &amp; BN$1, DataRegularSeason20242025!$E$3:$E$1315, $A5)</f>
        <v>19</v>
      </c>
      <c r="BO5">
        <f>SUMIFS(DataRegularSeason20242025!$AA$3:$AA$1315,DataRegularSeason20242025!$B$3:$B$1315, "&lt;=" &amp; BO$1, DataRegularSeason20242025!$D$3:$D$1315, $A5)+SUMIFS(DataRegularSeason20242025!$AB$3:$AB$1315,DataRegularSeason20242025!$B$3:$B$1315, "&lt;=" &amp; BO$1, DataRegularSeason20242025!$E$3:$E$1315, $A5)</f>
        <v>19</v>
      </c>
      <c r="BP5">
        <f>SUMIFS(DataRegularSeason20242025!$AA$3:$AA$1315,DataRegularSeason20242025!$B$3:$B$1315, "&lt;=" &amp; BP$1, DataRegularSeason20242025!$D$3:$D$1315, $A5)+SUMIFS(DataRegularSeason20242025!$AB$3:$AB$1315,DataRegularSeason20242025!$B$3:$B$1315, "&lt;=" &amp; BP$1, DataRegularSeason20242025!$E$3:$E$1315, $A5)</f>
        <v>19</v>
      </c>
      <c r="BQ5">
        <f>SUMIFS(DataRegularSeason20242025!$AA$3:$AA$1315,DataRegularSeason20242025!$B$3:$B$1315, "&lt;=" &amp; BQ$1, DataRegularSeason20242025!$D$3:$D$1315, $A5)+SUMIFS(DataRegularSeason20242025!$AB$3:$AB$1315,DataRegularSeason20242025!$B$3:$B$1315, "&lt;=" &amp; BQ$1, DataRegularSeason20242025!$E$3:$E$1315, $A5)</f>
        <v>19</v>
      </c>
      <c r="BR5">
        <f>SUMIFS(DataRegularSeason20242025!$AA$3:$AA$1315,DataRegularSeason20242025!$B$3:$B$1315, "&lt;=" &amp; BR$1, DataRegularSeason20242025!$D$3:$D$1315, $A5)+SUMIFS(DataRegularSeason20242025!$AB$3:$AB$1315,DataRegularSeason20242025!$B$3:$B$1315, "&lt;=" &amp; BR$1, DataRegularSeason20242025!$E$3:$E$1315, $A5)</f>
        <v>19</v>
      </c>
      <c r="BS5">
        <f>SUMIFS(DataRegularSeason20242025!$AA$3:$AA$1315,DataRegularSeason20242025!$B$3:$B$1315, "&lt;=" &amp; BS$1, DataRegularSeason20242025!$D$3:$D$1315, $A5)+SUMIFS(DataRegularSeason20242025!$AB$3:$AB$1315,DataRegularSeason20242025!$B$3:$B$1315, "&lt;=" &amp; BS$1, DataRegularSeason20242025!$E$3:$E$1315, $A5)</f>
        <v>19</v>
      </c>
      <c r="BT5">
        <f>SUMIFS(DataRegularSeason20242025!$AA$3:$AA$1315,DataRegularSeason20242025!$B$3:$B$1315, "&lt;=" &amp; BT$1, DataRegularSeason20242025!$D$3:$D$1315, $A5)+SUMIFS(DataRegularSeason20242025!$AB$3:$AB$1315,DataRegularSeason20242025!$B$3:$B$1315, "&lt;=" &amp; BT$1, DataRegularSeason20242025!$E$3:$E$1315, $A5)</f>
        <v>19</v>
      </c>
      <c r="BU5">
        <f>SUMIFS(DataRegularSeason20242025!$AA$3:$AA$1315,DataRegularSeason20242025!$B$3:$B$1315, "&lt;=" &amp; BU$1, DataRegularSeason20242025!$D$3:$D$1315, $A5)+SUMIFS(DataRegularSeason20242025!$AB$3:$AB$1315,DataRegularSeason20242025!$B$3:$B$1315, "&lt;=" &amp; BU$1, DataRegularSeason20242025!$E$3:$E$1315, $A5)</f>
        <v>19</v>
      </c>
      <c r="BV5">
        <f>SUMIFS(DataRegularSeason20242025!$AA$3:$AA$1315,DataRegularSeason20242025!$B$3:$B$1315, "&lt;=" &amp; BV$1, DataRegularSeason20242025!$D$3:$D$1315, $A5)+SUMIFS(DataRegularSeason20242025!$AB$3:$AB$1315,DataRegularSeason20242025!$B$3:$B$1315, "&lt;=" &amp; BV$1, DataRegularSeason20242025!$E$3:$E$1315, $A5)</f>
        <v>19</v>
      </c>
      <c r="BW5">
        <f>SUMIFS(DataRegularSeason20242025!$AA$3:$AA$1315,DataRegularSeason20242025!$B$3:$B$1315, "&lt;=" &amp; BW$1, DataRegularSeason20242025!$D$3:$D$1315, $A5)+SUMIFS(DataRegularSeason20242025!$AB$3:$AB$1315,DataRegularSeason20242025!$B$3:$B$1315, "&lt;=" &amp; BW$1, DataRegularSeason20242025!$E$3:$E$1315, $A5)</f>
        <v>19</v>
      </c>
      <c r="BX5">
        <f>SUMIFS(DataRegularSeason20242025!$AA$3:$AA$1315,DataRegularSeason20242025!$B$3:$B$1315, "&lt;=" &amp; BX$1, DataRegularSeason20242025!$D$3:$D$1315, $A5)+SUMIFS(DataRegularSeason20242025!$AB$3:$AB$1315,DataRegularSeason20242025!$B$3:$B$1315, "&lt;=" &amp; BX$1, DataRegularSeason20242025!$E$3:$E$1315, $A5)</f>
        <v>19</v>
      </c>
      <c r="BY5">
        <f>SUMIFS(DataRegularSeason20242025!$AA$3:$AA$1315,DataRegularSeason20242025!$B$3:$B$1315, "&lt;=" &amp; BY$1, DataRegularSeason20242025!$D$3:$D$1315, $A5)+SUMIFS(DataRegularSeason20242025!$AB$3:$AB$1315,DataRegularSeason20242025!$B$3:$B$1315, "&lt;=" &amp; BY$1, DataRegularSeason20242025!$E$3:$E$1315, $A5)</f>
        <v>19</v>
      </c>
      <c r="BZ5">
        <f>SUMIFS(DataRegularSeason20242025!$AA$3:$AA$1315,DataRegularSeason20242025!$B$3:$B$1315, "&lt;=" &amp; BZ$1, DataRegularSeason20242025!$D$3:$D$1315, $A5)+SUMIFS(DataRegularSeason20242025!$AB$3:$AB$1315,DataRegularSeason20242025!$B$3:$B$1315, "&lt;=" &amp; BZ$1, DataRegularSeason20242025!$E$3:$E$1315, $A5)</f>
        <v>19</v>
      </c>
      <c r="CA5">
        <f>SUMIFS(DataRegularSeason20242025!$AA$3:$AA$1315,DataRegularSeason20242025!$B$3:$B$1315, "&lt;=" &amp; CA$1, DataRegularSeason20242025!$D$3:$D$1315, $A5)+SUMIFS(DataRegularSeason20242025!$AB$3:$AB$1315,DataRegularSeason20242025!$B$3:$B$1315, "&lt;=" &amp; CA$1, DataRegularSeason20242025!$E$3:$E$1315, $A5)</f>
        <v>19</v>
      </c>
      <c r="CB5">
        <f>SUMIFS(DataRegularSeason20242025!$AA$3:$AA$1315,DataRegularSeason20242025!$B$3:$B$1315, "&lt;=" &amp; CB$1, DataRegularSeason20242025!$D$3:$D$1315, $A5)+SUMIFS(DataRegularSeason20242025!$AB$3:$AB$1315,DataRegularSeason20242025!$B$3:$B$1315, "&lt;=" &amp; CB$1, DataRegularSeason20242025!$E$3:$E$1315, $A5)</f>
        <v>19</v>
      </c>
      <c r="CC5">
        <f>SUMIFS(DataRegularSeason20242025!$AA$3:$AA$1315,DataRegularSeason20242025!$B$3:$B$1315, "&lt;=" &amp; CC$1, DataRegularSeason20242025!$D$3:$D$1315, $A5)+SUMIFS(DataRegularSeason20242025!$AB$3:$AB$1315,DataRegularSeason20242025!$B$3:$B$1315, "&lt;=" &amp; CC$1, DataRegularSeason20242025!$E$3:$E$1315, $A5)</f>
        <v>19</v>
      </c>
      <c r="CD5">
        <f>SUMIFS(DataRegularSeason20242025!$AA$3:$AA$1315,DataRegularSeason20242025!$B$3:$B$1315, "&lt;=" &amp; CD$1, DataRegularSeason20242025!$D$3:$D$1315, $A5)+SUMIFS(DataRegularSeason20242025!$AB$3:$AB$1315,DataRegularSeason20242025!$B$3:$B$1315, "&lt;=" &amp; CD$1, DataRegularSeason20242025!$E$3:$E$1315, $A5)</f>
        <v>19</v>
      </c>
      <c r="CE5">
        <f>SUMIFS(DataRegularSeason20242025!$AA$3:$AA$1315,DataRegularSeason20242025!$B$3:$B$1315, "&lt;=" &amp; CE$1, DataRegularSeason20242025!$D$3:$D$1315, $A5)+SUMIFS(DataRegularSeason20242025!$AB$3:$AB$1315,DataRegularSeason20242025!$B$3:$B$1315, "&lt;=" &amp; CE$1, DataRegularSeason20242025!$E$3:$E$1315, $A5)</f>
        <v>19</v>
      </c>
      <c r="CF5">
        <f>SUMIFS(DataRegularSeason20242025!$AA$3:$AA$1315,DataRegularSeason20242025!$B$3:$B$1315, "&lt;=" &amp; CF$1, DataRegularSeason20242025!$D$3:$D$1315, $A5)+SUMIFS(DataRegularSeason20242025!$AB$3:$AB$1315,DataRegularSeason20242025!$B$3:$B$1315, "&lt;=" &amp; CF$1, DataRegularSeason20242025!$E$3:$E$1315, $A5)</f>
        <v>19</v>
      </c>
      <c r="CG5">
        <f>SUMIFS(DataRegularSeason20242025!$AA$3:$AA$1315,DataRegularSeason20242025!$B$3:$B$1315, "&lt;=" &amp; CG$1, DataRegularSeason20242025!$D$3:$D$1315, $A5)+SUMIFS(DataRegularSeason20242025!$AB$3:$AB$1315,DataRegularSeason20242025!$B$3:$B$1315, "&lt;=" &amp; CG$1, DataRegularSeason20242025!$E$3:$E$1315, $A5)</f>
        <v>19</v>
      </c>
      <c r="CH5">
        <f>SUMIFS(DataRegularSeason20242025!$AA$3:$AA$1315,DataRegularSeason20242025!$B$3:$B$1315, "&lt;=" &amp; CH$1, DataRegularSeason20242025!$D$3:$D$1315, $A5)+SUMIFS(DataRegularSeason20242025!$AB$3:$AB$1315,DataRegularSeason20242025!$B$3:$B$1315, "&lt;=" &amp; CH$1, DataRegularSeason20242025!$E$3:$E$1315, $A5)</f>
        <v>19</v>
      </c>
      <c r="CI5">
        <f>SUMIFS(DataRegularSeason20242025!$AA$3:$AA$1315,DataRegularSeason20242025!$B$3:$B$1315, "&lt;=" &amp; CI$1, DataRegularSeason20242025!$D$3:$D$1315, $A5)+SUMIFS(DataRegularSeason20242025!$AB$3:$AB$1315,DataRegularSeason20242025!$B$3:$B$1315, "&lt;=" &amp; CI$1, DataRegularSeason20242025!$E$3:$E$1315, $A5)</f>
        <v>19</v>
      </c>
      <c r="CJ5">
        <f>SUMIFS(DataRegularSeason20242025!$AA$3:$AA$1315,DataRegularSeason20242025!$B$3:$B$1315, "&lt;=" &amp; CJ$1, DataRegularSeason20242025!$D$3:$D$1315, $A5)+SUMIFS(DataRegularSeason20242025!$AB$3:$AB$1315,DataRegularSeason20242025!$B$3:$B$1315, "&lt;=" &amp; CJ$1, DataRegularSeason20242025!$E$3:$E$1315, $A5)</f>
        <v>19</v>
      </c>
      <c r="CK5">
        <f>SUMIFS(DataRegularSeason20242025!$AA$3:$AA$1315,DataRegularSeason20242025!$B$3:$B$1315, "&lt;=" &amp; CK$1, DataRegularSeason20242025!$D$3:$D$1315, $A5)+SUMIFS(DataRegularSeason20242025!$AB$3:$AB$1315,DataRegularSeason20242025!$B$3:$B$1315, "&lt;=" &amp; CK$1, DataRegularSeason20242025!$E$3:$E$1315, $A5)</f>
        <v>19</v>
      </c>
      <c r="CL5">
        <f>SUMIFS(DataRegularSeason20242025!$AA$3:$AA$1315,DataRegularSeason20242025!$B$3:$B$1315, "&lt;=" &amp; CL$1, DataRegularSeason20242025!$D$3:$D$1315, $A5)+SUMIFS(DataRegularSeason20242025!$AB$3:$AB$1315,DataRegularSeason20242025!$B$3:$B$1315, "&lt;=" &amp; CL$1, DataRegularSeason20242025!$E$3:$E$1315, $A5)</f>
        <v>19</v>
      </c>
      <c r="CM5">
        <f>SUMIFS(DataRegularSeason20242025!$AA$3:$AA$1315,DataRegularSeason20242025!$B$3:$B$1315, "&lt;=" &amp; CM$1, DataRegularSeason20242025!$D$3:$D$1315, $A5)+SUMIFS(DataRegularSeason20242025!$AB$3:$AB$1315,DataRegularSeason20242025!$B$3:$B$1315, "&lt;=" &amp; CM$1, DataRegularSeason20242025!$E$3:$E$1315, $A5)</f>
        <v>19</v>
      </c>
      <c r="CN5">
        <f>SUMIFS(DataRegularSeason20242025!$AA$3:$AA$1315,DataRegularSeason20242025!$B$3:$B$1315, "&lt;=" &amp; CN$1, DataRegularSeason20242025!$D$3:$D$1315, $A5)+SUMIFS(DataRegularSeason20242025!$AB$3:$AB$1315,DataRegularSeason20242025!$B$3:$B$1315, "&lt;=" &amp; CN$1, DataRegularSeason20242025!$E$3:$E$1315, $A5)</f>
        <v>19</v>
      </c>
      <c r="CO5">
        <f>SUMIFS(DataRegularSeason20242025!$AA$3:$AA$1315,DataRegularSeason20242025!$B$3:$B$1315, "&lt;=" &amp; CO$1, DataRegularSeason20242025!$D$3:$D$1315, $A5)+SUMIFS(DataRegularSeason20242025!$AB$3:$AB$1315,DataRegularSeason20242025!$B$3:$B$1315, "&lt;=" &amp; CO$1, DataRegularSeason20242025!$E$3:$E$1315, $A5)</f>
        <v>19</v>
      </c>
      <c r="CP5">
        <f>SUMIFS(DataRegularSeason20242025!$AA$3:$AA$1315,DataRegularSeason20242025!$B$3:$B$1315, "&lt;=" &amp; CP$1, DataRegularSeason20242025!$D$3:$D$1315, $A5)+SUMIFS(DataRegularSeason20242025!$AB$3:$AB$1315,DataRegularSeason20242025!$B$3:$B$1315, "&lt;=" &amp; CP$1, DataRegularSeason20242025!$E$3:$E$1315, $A5)</f>
        <v>19</v>
      </c>
      <c r="CQ5">
        <f>SUMIFS(DataRegularSeason20242025!$AA$3:$AA$1315,DataRegularSeason20242025!$B$3:$B$1315, "&lt;=" &amp; CQ$1, DataRegularSeason20242025!$D$3:$D$1315, $A5)+SUMIFS(DataRegularSeason20242025!$AB$3:$AB$1315,DataRegularSeason20242025!$B$3:$B$1315, "&lt;=" &amp; CQ$1, DataRegularSeason20242025!$E$3:$E$1315, $A5)</f>
        <v>19</v>
      </c>
      <c r="CR5">
        <f>SUMIFS(DataRegularSeason20242025!$AA$3:$AA$1315,DataRegularSeason20242025!$B$3:$B$1315, "&lt;=" &amp; CR$1, DataRegularSeason20242025!$D$3:$D$1315, $A5)+SUMIFS(DataRegularSeason20242025!$AB$3:$AB$1315,DataRegularSeason20242025!$B$3:$B$1315, "&lt;=" &amp; CR$1, DataRegularSeason20242025!$E$3:$E$1315, $A5)</f>
        <v>19</v>
      </c>
      <c r="CS5">
        <f>SUMIFS(DataRegularSeason20242025!$AA$3:$AA$1315,DataRegularSeason20242025!$B$3:$B$1315, "&lt;=" &amp; CS$1, DataRegularSeason20242025!$D$3:$D$1315, $A5)+SUMIFS(DataRegularSeason20242025!$AB$3:$AB$1315,DataRegularSeason20242025!$B$3:$B$1315, "&lt;=" &amp; CS$1, DataRegularSeason20242025!$E$3:$E$1315, $A5)</f>
        <v>19</v>
      </c>
      <c r="CT5">
        <f>SUMIFS(DataRegularSeason20242025!$AA$3:$AA$1315,DataRegularSeason20242025!$B$3:$B$1315, "&lt;=" &amp; CT$1, DataRegularSeason20242025!$D$3:$D$1315, $A5)+SUMIFS(DataRegularSeason20242025!$AB$3:$AB$1315,DataRegularSeason20242025!$B$3:$B$1315, "&lt;=" &amp; CT$1, DataRegularSeason20242025!$E$3:$E$1315, $A5)</f>
        <v>19</v>
      </c>
      <c r="CU5">
        <f>SUMIFS(DataRegularSeason20242025!$AA$3:$AA$1315,DataRegularSeason20242025!$B$3:$B$1315, "&lt;=" &amp; CU$1, DataRegularSeason20242025!$D$3:$D$1315, $A5)+SUMIFS(DataRegularSeason20242025!$AB$3:$AB$1315,DataRegularSeason20242025!$B$3:$B$1315, "&lt;=" &amp; CU$1, DataRegularSeason20242025!$E$3:$E$1315, $A5)</f>
        <v>19</v>
      </c>
      <c r="CV5">
        <f>SUMIFS(DataRegularSeason20242025!$AA$3:$AA$1315,DataRegularSeason20242025!$B$3:$B$1315, "&lt;=" &amp; CV$1, DataRegularSeason20242025!$D$3:$D$1315, $A5)+SUMIFS(DataRegularSeason20242025!$AB$3:$AB$1315,DataRegularSeason20242025!$B$3:$B$1315, "&lt;=" &amp; CV$1, DataRegularSeason20242025!$E$3:$E$1315, $A5)</f>
        <v>19</v>
      </c>
      <c r="CW5">
        <f>SUMIFS(DataRegularSeason20242025!$AA$3:$AA$1315,DataRegularSeason20242025!$B$3:$B$1315, "&lt;=" &amp; CW$1, DataRegularSeason20242025!$D$3:$D$1315, $A5)+SUMIFS(DataRegularSeason20242025!$AB$3:$AB$1315,DataRegularSeason20242025!$B$3:$B$1315, "&lt;=" &amp; CW$1, DataRegularSeason20242025!$E$3:$E$1315, $A5)</f>
        <v>19</v>
      </c>
      <c r="CX5">
        <f>SUMIFS(DataRegularSeason20242025!$AA$3:$AA$1315,DataRegularSeason20242025!$B$3:$B$1315, "&lt;=" &amp; CX$1, DataRegularSeason20242025!$D$3:$D$1315, $A5)+SUMIFS(DataRegularSeason20242025!$AB$3:$AB$1315,DataRegularSeason20242025!$B$3:$B$1315, "&lt;=" &amp; CX$1, DataRegularSeason20242025!$E$3:$E$1315, $A5)</f>
        <v>19</v>
      </c>
      <c r="CY5">
        <f>SUMIFS(DataRegularSeason20242025!$AA$3:$AA$1315,DataRegularSeason20242025!$B$3:$B$1315, "&lt;=" &amp; CY$1, DataRegularSeason20242025!$D$3:$D$1315, $A5)+SUMIFS(DataRegularSeason20242025!$AB$3:$AB$1315,DataRegularSeason20242025!$B$3:$B$1315, "&lt;=" &amp; CY$1, DataRegularSeason20242025!$E$3:$E$1315, $A5)</f>
        <v>19</v>
      </c>
      <c r="CZ5">
        <f>SUMIFS(DataRegularSeason20242025!$AA$3:$AA$1315,DataRegularSeason20242025!$B$3:$B$1315, "&lt;=" &amp; CZ$1, DataRegularSeason20242025!$D$3:$D$1315, $A5)+SUMIFS(DataRegularSeason20242025!$AB$3:$AB$1315,DataRegularSeason20242025!$B$3:$B$1315, "&lt;=" &amp; CZ$1, DataRegularSeason20242025!$E$3:$E$1315, $A5)</f>
        <v>19</v>
      </c>
      <c r="DA5">
        <f>SUMIFS(DataRegularSeason20242025!$AA$3:$AA$1315,DataRegularSeason20242025!$B$3:$B$1315, "&lt;=" &amp; DA$1, DataRegularSeason20242025!$D$3:$D$1315, $A5)+SUMIFS(DataRegularSeason20242025!$AB$3:$AB$1315,DataRegularSeason20242025!$B$3:$B$1315, "&lt;=" &amp; DA$1, DataRegularSeason20242025!$E$3:$E$1315, $A5)</f>
        <v>19</v>
      </c>
      <c r="DB5">
        <f>SUMIFS(DataRegularSeason20242025!$AA$3:$AA$1315,DataRegularSeason20242025!$B$3:$B$1315, "&lt;=" &amp; DB$1, DataRegularSeason20242025!$D$3:$D$1315, $A5)+SUMIFS(DataRegularSeason20242025!$AB$3:$AB$1315,DataRegularSeason20242025!$B$3:$B$1315, "&lt;=" &amp; DB$1, DataRegularSeason20242025!$E$3:$E$1315, $A5)</f>
        <v>19</v>
      </c>
      <c r="DC5">
        <f>SUMIFS(DataRegularSeason20242025!$AA$3:$AA$1315,DataRegularSeason20242025!$B$3:$B$1315, "&lt;=" &amp; DC$1, DataRegularSeason20242025!$D$3:$D$1315, $A5)+SUMIFS(DataRegularSeason20242025!$AB$3:$AB$1315,DataRegularSeason20242025!$B$3:$B$1315, "&lt;=" &amp; DC$1, DataRegularSeason20242025!$E$3:$E$1315, $A5)</f>
        <v>19</v>
      </c>
      <c r="DD5">
        <f>SUMIFS(DataRegularSeason20242025!$AA$3:$AA$1315,DataRegularSeason20242025!$B$3:$B$1315, "&lt;=" &amp; DD$1, DataRegularSeason20242025!$D$3:$D$1315, $A5)+SUMIFS(DataRegularSeason20242025!$AB$3:$AB$1315,DataRegularSeason20242025!$B$3:$B$1315, "&lt;=" &amp; DD$1, DataRegularSeason20242025!$E$3:$E$1315, $A5)</f>
        <v>19</v>
      </c>
      <c r="DE5">
        <f>SUMIFS(DataRegularSeason20242025!$AA$3:$AA$1315,DataRegularSeason20242025!$B$3:$B$1315, "&lt;=" &amp; DE$1, DataRegularSeason20242025!$D$3:$D$1315, $A5)+SUMIFS(DataRegularSeason20242025!$AB$3:$AB$1315,DataRegularSeason20242025!$B$3:$B$1315, "&lt;=" &amp; DE$1, DataRegularSeason20242025!$E$3:$E$1315, $A5)</f>
        <v>19</v>
      </c>
      <c r="DF5">
        <f>SUMIFS(DataRegularSeason20242025!$AA$3:$AA$1315,DataRegularSeason20242025!$B$3:$B$1315, "&lt;=" &amp; DF$1, DataRegularSeason20242025!$D$3:$D$1315, $A5)+SUMIFS(DataRegularSeason20242025!$AB$3:$AB$1315,DataRegularSeason20242025!$B$3:$B$1315, "&lt;=" &amp; DF$1, DataRegularSeason20242025!$E$3:$E$1315, $A5)</f>
        <v>19</v>
      </c>
      <c r="DG5">
        <f>SUMIFS(DataRegularSeason20242025!$AA$3:$AA$1315,DataRegularSeason20242025!$B$3:$B$1315, "&lt;=" &amp; DG$1, DataRegularSeason20242025!$D$3:$D$1315, $A5)+SUMIFS(DataRegularSeason20242025!$AB$3:$AB$1315,DataRegularSeason20242025!$B$3:$B$1315, "&lt;=" &amp; DG$1, DataRegularSeason20242025!$E$3:$E$1315, $A5)</f>
        <v>19</v>
      </c>
      <c r="DH5">
        <f>SUMIFS(DataRegularSeason20242025!$AA$3:$AA$1315,DataRegularSeason20242025!$B$3:$B$1315, "&lt;=" &amp; DH$1, DataRegularSeason20242025!$D$3:$D$1315, $A5)+SUMIFS(DataRegularSeason20242025!$AB$3:$AB$1315,DataRegularSeason20242025!$B$3:$B$1315, "&lt;=" &amp; DH$1, DataRegularSeason20242025!$E$3:$E$1315, $A5)</f>
        <v>19</v>
      </c>
      <c r="DI5">
        <f>SUMIFS(DataRegularSeason20242025!$AA$3:$AA$1315,DataRegularSeason20242025!$B$3:$B$1315, "&lt;=" &amp; DI$1, DataRegularSeason20242025!$D$3:$D$1315, $A5)+SUMIFS(DataRegularSeason20242025!$AB$3:$AB$1315,DataRegularSeason20242025!$B$3:$B$1315, "&lt;=" &amp; DI$1, DataRegularSeason20242025!$E$3:$E$1315, $A5)</f>
        <v>19</v>
      </c>
      <c r="DJ5">
        <f>SUMIFS(DataRegularSeason20242025!$AA$3:$AA$1315,DataRegularSeason20242025!$B$3:$B$1315, "&lt;=" &amp; DJ$1, DataRegularSeason20242025!$D$3:$D$1315, $A5)+SUMIFS(DataRegularSeason20242025!$AB$3:$AB$1315,DataRegularSeason20242025!$B$3:$B$1315, "&lt;=" &amp; DJ$1, DataRegularSeason20242025!$E$3:$E$1315, $A5)</f>
        <v>19</v>
      </c>
      <c r="DK5">
        <f>SUMIFS(DataRegularSeason20242025!$AA$3:$AA$1315,DataRegularSeason20242025!$B$3:$B$1315, "&lt;=" &amp; DK$1, DataRegularSeason20242025!$D$3:$D$1315, $A5)+SUMIFS(DataRegularSeason20242025!$AB$3:$AB$1315,DataRegularSeason20242025!$B$3:$B$1315, "&lt;=" &amp; DK$1, DataRegularSeason20242025!$E$3:$E$1315, $A5)</f>
        <v>19</v>
      </c>
      <c r="DL5">
        <f>SUMIFS(DataRegularSeason20242025!$AA$3:$AA$1315,DataRegularSeason20242025!$B$3:$B$1315, "&lt;=" &amp; DL$1, DataRegularSeason20242025!$D$3:$D$1315, $A5)+SUMIFS(DataRegularSeason20242025!$AB$3:$AB$1315,DataRegularSeason20242025!$B$3:$B$1315, "&lt;=" &amp; DL$1, DataRegularSeason20242025!$E$3:$E$1315, $A5)</f>
        <v>19</v>
      </c>
      <c r="DM5">
        <f>SUMIFS(DataRegularSeason20242025!$AA$3:$AA$1315,DataRegularSeason20242025!$B$3:$B$1315, "&lt;=" &amp; DM$1, DataRegularSeason20242025!$D$3:$D$1315, $A5)+SUMIFS(DataRegularSeason20242025!$AB$3:$AB$1315,DataRegularSeason20242025!$B$3:$B$1315, "&lt;=" &amp; DM$1, DataRegularSeason20242025!$E$3:$E$1315, $A5)</f>
        <v>19</v>
      </c>
      <c r="DN5">
        <f>SUMIFS(DataRegularSeason20242025!$AA$3:$AA$1315,DataRegularSeason20242025!$B$3:$B$1315, "&lt;=" &amp; DN$1, DataRegularSeason20242025!$D$3:$D$1315, $A5)+SUMIFS(DataRegularSeason20242025!$AB$3:$AB$1315,DataRegularSeason20242025!$B$3:$B$1315, "&lt;=" &amp; DN$1, DataRegularSeason20242025!$E$3:$E$1315, $A5)</f>
        <v>19</v>
      </c>
      <c r="DO5">
        <f>SUMIFS(DataRegularSeason20242025!$AA$3:$AA$1315,DataRegularSeason20242025!$B$3:$B$1315, "&lt;=" &amp; DO$1, DataRegularSeason20242025!$D$3:$D$1315, $A5)+SUMIFS(DataRegularSeason20242025!$AB$3:$AB$1315,DataRegularSeason20242025!$B$3:$B$1315, "&lt;=" &amp; DO$1, DataRegularSeason20242025!$E$3:$E$1315, $A5)</f>
        <v>19</v>
      </c>
      <c r="DP5">
        <f>SUMIFS(DataRegularSeason20242025!$AA$3:$AA$1315,DataRegularSeason20242025!$B$3:$B$1315, "&lt;=" &amp; DP$1, DataRegularSeason20242025!$D$3:$D$1315, $A5)+SUMIFS(DataRegularSeason20242025!$AB$3:$AB$1315,DataRegularSeason20242025!$B$3:$B$1315, "&lt;=" &amp; DP$1, DataRegularSeason20242025!$E$3:$E$1315, $A5)</f>
        <v>19</v>
      </c>
      <c r="DQ5">
        <f>SUMIFS(DataRegularSeason20242025!$AA$3:$AA$1315,DataRegularSeason20242025!$B$3:$B$1315, "&lt;=" &amp; DQ$1, DataRegularSeason20242025!$D$3:$D$1315, $A5)+SUMIFS(DataRegularSeason20242025!$AB$3:$AB$1315,DataRegularSeason20242025!$B$3:$B$1315, "&lt;=" &amp; DQ$1, DataRegularSeason20242025!$E$3:$E$1315, $A5)</f>
        <v>19</v>
      </c>
      <c r="DR5">
        <f>SUMIFS(DataRegularSeason20242025!$AA$3:$AA$1315,DataRegularSeason20242025!$B$3:$B$1315, "&lt;=" &amp; DR$1, DataRegularSeason20242025!$D$3:$D$1315, $A5)+SUMIFS(DataRegularSeason20242025!$AB$3:$AB$1315,DataRegularSeason20242025!$B$3:$B$1315, "&lt;=" &amp; DR$1, DataRegularSeason20242025!$E$3:$E$1315, $A5)</f>
        <v>19</v>
      </c>
      <c r="DS5">
        <f>SUMIFS(DataRegularSeason20242025!$AA$3:$AA$1315,DataRegularSeason20242025!$B$3:$B$1315, "&lt;=" &amp; DS$1, DataRegularSeason20242025!$D$3:$D$1315, $A5)+SUMIFS(DataRegularSeason20242025!$AB$3:$AB$1315,DataRegularSeason20242025!$B$3:$B$1315, "&lt;=" &amp; DS$1, DataRegularSeason20242025!$E$3:$E$1315, $A5)</f>
        <v>19</v>
      </c>
      <c r="DT5">
        <f>SUMIFS(DataRegularSeason20242025!$AA$3:$AA$1315,DataRegularSeason20242025!$B$3:$B$1315, "&lt;=" &amp; DT$1, DataRegularSeason20242025!$D$3:$D$1315, $A5)+SUMIFS(DataRegularSeason20242025!$AB$3:$AB$1315,DataRegularSeason20242025!$B$3:$B$1315, "&lt;=" &amp; DT$1, DataRegularSeason20242025!$E$3:$E$1315, $A5)</f>
        <v>19</v>
      </c>
      <c r="DU5">
        <f>SUMIFS(DataRegularSeason20242025!$AA$3:$AA$1315,DataRegularSeason20242025!$B$3:$B$1315, "&lt;=" &amp; DU$1, DataRegularSeason20242025!$D$3:$D$1315, $A5)+SUMIFS(DataRegularSeason20242025!$AB$3:$AB$1315,DataRegularSeason20242025!$B$3:$B$1315, "&lt;=" &amp; DU$1, DataRegularSeason20242025!$E$3:$E$1315, $A5)</f>
        <v>19</v>
      </c>
      <c r="DV5">
        <f>SUMIFS(DataRegularSeason20242025!$AA$3:$AA$1315,DataRegularSeason20242025!$B$3:$B$1315, "&lt;=" &amp; DV$1, DataRegularSeason20242025!$D$3:$D$1315, $A5)+SUMIFS(DataRegularSeason20242025!$AB$3:$AB$1315,DataRegularSeason20242025!$B$3:$B$1315, "&lt;=" &amp; DV$1, DataRegularSeason20242025!$E$3:$E$1315, $A5)</f>
        <v>19</v>
      </c>
      <c r="DW5">
        <f>SUMIFS(DataRegularSeason20242025!$AA$3:$AA$1315,DataRegularSeason20242025!$B$3:$B$1315, "&lt;=" &amp; DW$1, DataRegularSeason20242025!$D$3:$D$1315, $A5)+SUMIFS(DataRegularSeason20242025!$AB$3:$AB$1315,DataRegularSeason20242025!$B$3:$B$1315, "&lt;=" &amp; DW$1, DataRegularSeason20242025!$E$3:$E$1315, $A5)</f>
        <v>19</v>
      </c>
      <c r="DX5">
        <f>SUMIFS(DataRegularSeason20242025!$AA$3:$AA$1315,DataRegularSeason20242025!$B$3:$B$1315, "&lt;=" &amp; DX$1, DataRegularSeason20242025!$D$3:$D$1315, $A5)+SUMIFS(DataRegularSeason20242025!$AB$3:$AB$1315,DataRegularSeason20242025!$B$3:$B$1315, "&lt;=" &amp; DX$1, DataRegularSeason20242025!$E$3:$E$1315, $A5)</f>
        <v>19</v>
      </c>
      <c r="DY5">
        <f>SUMIFS(DataRegularSeason20242025!$AA$3:$AA$1315,DataRegularSeason20242025!$B$3:$B$1315, "&lt;=" &amp; DY$1, DataRegularSeason20242025!$D$3:$D$1315, $A5)+SUMIFS(DataRegularSeason20242025!$AB$3:$AB$1315,DataRegularSeason20242025!$B$3:$B$1315, "&lt;=" &amp; DY$1, DataRegularSeason20242025!$E$3:$E$1315, $A5)</f>
        <v>19</v>
      </c>
      <c r="DZ5">
        <f>SUMIFS(DataRegularSeason20242025!$AA$3:$AA$1315,DataRegularSeason20242025!$B$3:$B$1315, "&lt;=" &amp; DZ$1, DataRegularSeason20242025!$D$3:$D$1315, $A5)+SUMIFS(DataRegularSeason20242025!$AB$3:$AB$1315,DataRegularSeason20242025!$B$3:$B$1315, "&lt;=" &amp; DZ$1, DataRegularSeason20242025!$E$3:$E$1315, $A5)</f>
        <v>19</v>
      </c>
      <c r="EA5">
        <f>SUMIFS(DataRegularSeason20242025!$AA$3:$AA$1315,DataRegularSeason20242025!$B$3:$B$1315, "&lt;=" &amp; EA$1, DataRegularSeason20242025!$D$3:$D$1315, $A5)+SUMIFS(DataRegularSeason20242025!$AB$3:$AB$1315,DataRegularSeason20242025!$B$3:$B$1315, "&lt;=" &amp; EA$1, DataRegularSeason20242025!$E$3:$E$1315, $A5)</f>
        <v>19</v>
      </c>
      <c r="EB5">
        <f>SUMIFS(DataRegularSeason20242025!$AA$3:$AA$1315,DataRegularSeason20242025!$B$3:$B$1315, "&lt;=" &amp; EB$1, DataRegularSeason20242025!$D$3:$D$1315, $A5)+SUMIFS(DataRegularSeason20242025!$AB$3:$AB$1315,DataRegularSeason20242025!$B$3:$B$1315, "&lt;=" &amp; EB$1, DataRegularSeason20242025!$E$3:$E$1315, $A5)</f>
        <v>19</v>
      </c>
      <c r="EC5">
        <f>SUMIFS(DataRegularSeason20242025!$AA$3:$AA$1315,DataRegularSeason20242025!$B$3:$B$1315, "&lt;=" &amp; EC$1, DataRegularSeason20242025!$D$3:$D$1315, $A5)+SUMIFS(DataRegularSeason20242025!$AB$3:$AB$1315,DataRegularSeason20242025!$B$3:$B$1315, "&lt;=" &amp; EC$1, DataRegularSeason20242025!$E$3:$E$1315, $A5)</f>
        <v>19</v>
      </c>
      <c r="ED5">
        <f>SUMIFS(DataRegularSeason20242025!$AA$3:$AA$1315,DataRegularSeason20242025!$B$3:$B$1315, "&lt;=" &amp; ED$1, DataRegularSeason20242025!$D$3:$D$1315, $A5)+SUMIFS(DataRegularSeason20242025!$AB$3:$AB$1315,DataRegularSeason20242025!$B$3:$B$1315, "&lt;=" &amp; ED$1, DataRegularSeason20242025!$E$3:$E$1315, $A5)</f>
        <v>19</v>
      </c>
      <c r="EE5">
        <f>SUMIFS(DataRegularSeason20242025!$AA$3:$AA$1315,DataRegularSeason20242025!$B$3:$B$1315, "&lt;=" &amp; EE$1, DataRegularSeason20242025!$D$3:$D$1315, $A5)+SUMIFS(DataRegularSeason20242025!$AB$3:$AB$1315,DataRegularSeason20242025!$B$3:$B$1315, "&lt;=" &amp; EE$1, DataRegularSeason20242025!$E$3:$E$1315, $A5)</f>
        <v>19</v>
      </c>
      <c r="EF5">
        <f>SUMIFS(DataRegularSeason20242025!$AA$3:$AA$1315,DataRegularSeason20242025!$B$3:$B$1315, "&lt;=" &amp; EF$1, DataRegularSeason20242025!$D$3:$D$1315, $A5)+SUMIFS(DataRegularSeason20242025!$AB$3:$AB$1315,DataRegularSeason20242025!$B$3:$B$1315, "&lt;=" &amp; EF$1, DataRegularSeason20242025!$E$3:$E$1315, $A5)</f>
        <v>19</v>
      </c>
      <c r="EG5">
        <f>SUMIFS(DataRegularSeason20242025!$AA$3:$AA$1315,DataRegularSeason20242025!$B$3:$B$1315, "&lt;=" &amp; EG$1, DataRegularSeason20242025!$D$3:$D$1315, $A5)+SUMIFS(DataRegularSeason20242025!$AB$3:$AB$1315,DataRegularSeason20242025!$B$3:$B$1315, "&lt;=" &amp; EG$1, DataRegularSeason20242025!$E$3:$E$1315, $A5)</f>
        <v>19</v>
      </c>
      <c r="EH5">
        <f>SUMIFS(DataRegularSeason20242025!$AA$3:$AA$1315,DataRegularSeason20242025!$B$3:$B$1315, "&lt;=" &amp; EH$1, DataRegularSeason20242025!$D$3:$D$1315, $A5)+SUMIFS(DataRegularSeason20242025!$AB$3:$AB$1315,DataRegularSeason20242025!$B$3:$B$1315, "&lt;=" &amp; EH$1, DataRegularSeason20242025!$E$3:$E$1315, $A5)</f>
        <v>19</v>
      </c>
      <c r="EI5">
        <f>SUMIFS(DataRegularSeason20242025!$AA$3:$AA$1315,DataRegularSeason20242025!$B$3:$B$1315, "&lt;=" &amp; EI$1, DataRegularSeason20242025!$D$3:$D$1315, $A5)+SUMIFS(DataRegularSeason20242025!$AB$3:$AB$1315,DataRegularSeason20242025!$B$3:$B$1315, "&lt;=" &amp; EI$1, DataRegularSeason20242025!$E$3:$E$1315, $A5)</f>
        <v>19</v>
      </c>
      <c r="EJ5">
        <f>SUMIFS(DataRegularSeason20242025!$AA$3:$AA$1315,DataRegularSeason20242025!$B$3:$B$1315, "&lt;=" &amp; EJ$1, DataRegularSeason20242025!$D$3:$D$1315, $A5)+SUMIFS(DataRegularSeason20242025!$AB$3:$AB$1315,DataRegularSeason20242025!$B$3:$B$1315, "&lt;=" &amp; EJ$1, DataRegularSeason20242025!$E$3:$E$1315, $A5)</f>
        <v>19</v>
      </c>
      <c r="EK5">
        <f>SUMIFS(DataRegularSeason20242025!$AA$3:$AA$1315,DataRegularSeason20242025!$B$3:$B$1315, "&lt;=" &amp; EK$1, DataRegularSeason20242025!$D$3:$D$1315, $A5)+SUMIFS(DataRegularSeason20242025!$AB$3:$AB$1315,DataRegularSeason20242025!$B$3:$B$1315, "&lt;=" &amp; EK$1, DataRegularSeason20242025!$E$3:$E$1315, $A5)</f>
        <v>19</v>
      </c>
      <c r="EL5">
        <f>SUMIFS(DataRegularSeason20242025!$AA$3:$AA$1315,DataRegularSeason20242025!$B$3:$B$1315, "&lt;=" &amp; EL$1, DataRegularSeason20242025!$D$3:$D$1315, $A5)+SUMIFS(DataRegularSeason20242025!$AB$3:$AB$1315,DataRegularSeason20242025!$B$3:$B$1315, "&lt;=" &amp; EL$1, DataRegularSeason20242025!$E$3:$E$1315, $A5)</f>
        <v>19</v>
      </c>
      <c r="EM5">
        <f>SUMIFS(DataRegularSeason20242025!$AA$3:$AA$1315,DataRegularSeason20242025!$B$3:$B$1315, "&lt;=" &amp; EM$1, DataRegularSeason20242025!$D$3:$D$1315, $A5)+SUMIFS(DataRegularSeason20242025!$AB$3:$AB$1315,DataRegularSeason20242025!$B$3:$B$1315, "&lt;=" &amp; EM$1, DataRegularSeason20242025!$E$3:$E$1315, $A5)</f>
        <v>19</v>
      </c>
      <c r="EN5">
        <f>SUMIFS(DataRegularSeason20242025!$AA$3:$AA$1315,DataRegularSeason20242025!$B$3:$B$1315, "&lt;=" &amp; EN$1, DataRegularSeason20242025!$D$3:$D$1315, $A5)+SUMIFS(DataRegularSeason20242025!$AB$3:$AB$1315,DataRegularSeason20242025!$B$3:$B$1315, "&lt;=" &amp; EN$1, DataRegularSeason20242025!$E$3:$E$1315, $A5)</f>
        <v>19</v>
      </c>
      <c r="EO5">
        <f>SUMIFS(DataRegularSeason20242025!$AA$3:$AA$1315,DataRegularSeason20242025!$B$3:$B$1315, "&lt;=" &amp; EO$1, DataRegularSeason20242025!$D$3:$D$1315, $A5)+SUMIFS(DataRegularSeason20242025!$AB$3:$AB$1315,DataRegularSeason20242025!$B$3:$B$1315, "&lt;=" &amp; EO$1, DataRegularSeason20242025!$E$3:$E$1315, $A5)</f>
        <v>19</v>
      </c>
      <c r="EP5">
        <f>SUMIFS(DataRegularSeason20242025!$AA$3:$AA$1315,DataRegularSeason20242025!$B$3:$B$1315, "&lt;=" &amp; EP$1, DataRegularSeason20242025!$D$3:$D$1315, $A5)+SUMIFS(DataRegularSeason20242025!$AB$3:$AB$1315,DataRegularSeason20242025!$B$3:$B$1315, "&lt;=" &amp; EP$1, DataRegularSeason20242025!$E$3:$E$1315, $A5)</f>
        <v>19</v>
      </c>
      <c r="EQ5">
        <f>SUMIFS(DataRegularSeason20242025!$AA$3:$AA$1315,DataRegularSeason20242025!$B$3:$B$1315, "&lt;=" &amp; EQ$1, DataRegularSeason20242025!$D$3:$D$1315, $A5)+SUMIFS(DataRegularSeason20242025!$AB$3:$AB$1315,DataRegularSeason20242025!$B$3:$B$1315, "&lt;=" &amp; EQ$1, DataRegularSeason20242025!$E$3:$E$1315, $A5)</f>
        <v>19</v>
      </c>
      <c r="ER5">
        <f>SUMIFS(DataRegularSeason20242025!$AA$3:$AA$1315,DataRegularSeason20242025!$B$3:$B$1315, "&lt;=" &amp; ER$1, DataRegularSeason20242025!$D$3:$D$1315, $A5)+SUMIFS(DataRegularSeason20242025!$AB$3:$AB$1315,DataRegularSeason20242025!$B$3:$B$1315, "&lt;=" &amp; ER$1, DataRegularSeason20242025!$E$3:$E$1315, $A5)</f>
        <v>19</v>
      </c>
      <c r="ES5">
        <f>SUMIFS(DataRegularSeason20242025!$AA$3:$AA$1315,DataRegularSeason20242025!$B$3:$B$1315, "&lt;=" &amp; ES$1, DataRegularSeason20242025!$D$3:$D$1315, $A5)+SUMIFS(DataRegularSeason20242025!$AB$3:$AB$1315,DataRegularSeason20242025!$B$3:$B$1315, "&lt;=" &amp; ES$1, DataRegularSeason20242025!$E$3:$E$1315, $A5)</f>
        <v>19</v>
      </c>
      <c r="ET5">
        <f>SUMIFS(DataRegularSeason20242025!$AA$3:$AA$1315,DataRegularSeason20242025!$B$3:$B$1315, "&lt;=" &amp; ET$1, DataRegularSeason20242025!$D$3:$D$1315, $A5)+SUMIFS(DataRegularSeason20242025!$AB$3:$AB$1315,DataRegularSeason20242025!$B$3:$B$1315, "&lt;=" &amp; ET$1, DataRegularSeason20242025!$E$3:$E$1315, $A5)</f>
        <v>19</v>
      </c>
      <c r="EU5">
        <f>SUMIFS(DataRegularSeason20242025!$AA$3:$AA$1315,DataRegularSeason20242025!$B$3:$B$1315, "&lt;=" &amp; EU$1, DataRegularSeason20242025!$D$3:$D$1315, $A5)+SUMIFS(DataRegularSeason20242025!$AB$3:$AB$1315,DataRegularSeason20242025!$B$3:$B$1315, "&lt;=" &amp; EU$1, DataRegularSeason20242025!$E$3:$E$1315, $A5)</f>
        <v>19</v>
      </c>
      <c r="EV5">
        <f>SUMIFS(DataRegularSeason20242025!$AA$3:$AA$1315,DataRegularSeason20242025!$B$3:$B$1315, "&lt;=" &amp; EV$1, DataRegularSeason20242025!$D$3:$D$1315, $A5)+SUMIFS(DataRegularSeason20242025!$AB$3:$AB$1315,DataRegularSeason20242025!$B$3:$B$1315, "&lt;=" &amp; EV$1, DataRegularSeason20242025!$E$3:$E$1315, $A5)</f>
        <v>19</v>
      </c>
      <c r="EW5">
        <f>SUMIFS(DataRegularSeason20242025!$AA$3:$AA$1315,DataRegularSeason20242025!$B$3:$B$1315, "&lt;=" &amp; EW$1, DataRegularSeason20242025!$D$3:$D$1315, $A5)+SUMIFS(DataRegularSeason20242025!$AB$3:$AB$1315,DataRegularSeason20242025!$B$3:$B$1315, "&lt;=" &amp; EW$1, DataRegularSeason20242025!$E$3:$E$1315, $A5)</f>
        <v>19</v>
      </c>
      <c r="EX5">
        <f>SUMIFS(DataRegularSeason20242025!$AA$3:$AA$1315,DataRegularSeason20242025!$B$3:$B$1315, "&lt;=" &amp; EX$1, DataRegularSeason20242025!$D$3:$D$1315, $A5)+SUMIFS(DataRegularSeason20242025!$AB$3:$AB$1315,DataRegularSeason20242025!$B$3:$B$1315, "&lt;=" &amp; EX$1, DataRegularSeason20242025!$E$3:$E$1315, $A5)</f>
        <v>19</v>
      </c>
      <c r="EY5">
        <f>SUMIFS(DataRegularSeason20242025!$AA$3:$AA$1315,DataRegularSeason20242025!$B$3:$B$1315, "&lt;=" &amp; EY$1, DataRegularSeason20242025!$D$3:$D$1315, $A5)+SUMIFS(DataRegularSeason20242025!$AB$3:$AB$1315,DataRegularSeason20242025!$B$3:$B$1315, "&lt;=" &amp; EY$1, DataRegularSeason20242025!$E$3:$E$1315, $A5)</f>
        <v>19</v>
      </c>
      <c r="EZ5">
        <f>SUMIFS(DataRegularSeason20242025!$AA$3:$AA$1315,DataRegularSeason20242025!$B$3:$B$1315, "&lt;=" &amp; EZ$1, DataRegularSeason20242025!$D$3:$D$1315, $A5)+SUMIFS(DataRegularSeason20242025!$AB$3:$AB$1315,DataRegularSeason20242025!$B$3:$B$1315, "&lt;=" &amp; EZ$1, DataRegularSeason20242025!$E$3:$E$1315, $A5)</f>
        <v>19</v>
      </c>
      <c r="FA5">
        <f>SUMIFS(DataRegularSeason20242025!$AA$3:$AA$1315,DataRegularSeason20242025!$B$3:$B$1315, "&lt;=" &amp; FA$1, DataRegularSeason20242025!$D$3:$D$1315, $A5)+SUMIFS(DataRegularSeason20242025!$AB$3:$AB$1315,DataRegularSeason20242025!$B$3:$B$1315, "&lt;=" &amp; FA$1, DataRegularSeason20242025!$E$3:$E$1315, $A5)</f>
        <v>19</v>
      </c>
      <c r="FB5">
        <f>SUMIFS(DataRegularSeason20242025!$AA$3:$AA$1315,DataRegularSeason20242025!$B$3:$B$1315, "&lt;=" &amp; FB$1, DataRegularSeason20242025!$D$3:$D$1315, $A5)+SUMIFS(DataRegularSeason20242025!$AB$3:$AB$1315,DataRegularSeason20242025!$B$3:$B$1315, "&lt;=" &amp; FB$1, DataRegularSeason20242025!$E$3:$E$1315, $A5)</f>
        <v>19</v>
      </c>
      <c r="FC5">
        <f>SUMIFS(DataRegularSeason20242025!$AA$3:$AA$1315,DataRegularSeason20242025!$B$3:$B$1315, "&lt;=" &amp; FC$1, DataRegularSeason20242025!$D$3:$D$1315, $A5)+SUMIFS(DataRegularSeason20242025!$AB$3:$AB$1315,DataRegularSeason20242025!$B$3:$B$1315, "&lt;=" &amp; FC$1, DataRegularSeason20242025!$E$3:$E$1315, $A5)</f>
        <v>19</v>
      </c>
      <c r="FD5">
        <f>SUMIFS(DataRegularSeason20242025!$AA$3:$AA$1315,DataRegularSeason20242025!$B$3:$B$1315, "&lt;=" &amp; FD$1, DataRegularSeason20242025!$D$3:$D$1315, $A5)+SUMIFS(DataRegularSeason20242025!$AB$3:$AB$1315,DataRegularSeason20242025!$B$3:$B$1315, "&lt;=" &amp; FD$1, DataRegularSeason20242025!$E$3:$E$1315, $A5)</f>
        <v>19</v>
      </c>
      <c r="FE5">
        <f>SUMIFS(DataRegularSeason20242025!$AA$3:$AA$1315,DataRegularSeason20242025!$B$3:$B$1315, "&lt;=" &amp; FE$1, DataRegularSeason20242025!$D$3:$D$1315, $A5)+SUMIFS(DataRegularSeason20242025!$AB$3:$AB$1315,DataRegularSeason20242025!$B$3:$B$1315, "&lt;=" &amp; FE$1, DataRegularSeason20242025!$E$3:$E$1315, $A5)</f>
        <v>19</v>
      </c>
      <c r="FF5">
        <f>SUMIFS(DataRegularSeason20242025!$AA$3:$AA$1315,DataRegularSeason20242025!$B$3:$B$1315, "&lt;=" &amp; FF$1, DataRegularSeason20242025!$D$3:$D$1315, $A5)+SUMIFS(DataRegularSeason20242025!$AB$3:$AB$1315,DataRegularSeason20242025!$B$3:$B$1315, "&lt;=" &amp; FF$1, DataRegularSeason20242025!$E$3:$E$1315, $A5)</f>
        <v>19</v>
      </c>
      <c r="FG5">
        <f>SUMIFS(DataRegularSeason20242025!$AA$3:$AA$1315,DataRegularSeason20242025!$B$3:$B$1315, "&lt;=" &amp; FG$1, DataRegularSeason20242025!$D$3:$D$1315, $A5)+SUMIFS(DataRegularSeason20242025!$AB$3:$AB$1315,DataRegularSeason20242025!$B$3:$B$1315, "&lt;=" &amp; FG$1, DataRegularSeason20242025!$E$3:$E$1315, $A5)</f>
        <v>19</v>
      </c>
      <c r="FH5">
        <f>SUMIFS(DataRegularSeason20242025!$AA$3:$AA$1315,DataRegularSeason20242025!$B$3:$B$1315, "&lt;=" &amp; FH$1, DataRegularSeason20242025!$D$3:$D$1315, $A5)+SUMIFS(DataRegularSeason20242025!$AB$3:$AB$1315,DataRegularSeason20242025!$B$3:$B$1315, "&lt;=" &amp; FH$1, DataRegularSeason20242025!$E$3:$E$1315, $A5)</f>
        <v>19</v>
      </c>
      <c r="FI5">
        <f>SUMIFS(DataRegularSeason20242025!$AA$3:$AA$1315,DataRegularSeason20242025!$B$3:$B$1315, "&lt;=" &amp; FI$1, DataRegularSeason20242025!$D$3:$D$1315, $A5)+SUMIFS(DataRegularSeason20242025!$AB$3:$AB$1315,DataRegularSeason20242025!$B$3:$B$1315, "&lt;=" &amp; FI$1, DataRegularSeason20242025!$E$3:$E$1315, $A5)</f>
        <v>19</v>
      </c>
      <c r="FJ5">
        <f>SUMIFS(DataRegularSeason20242025!$AA$3:$AA$1315,DataRegularSeason20242025!$B$3:$B$1315, "&lt;=" &amp; FJ$1, DataRegularSeason20242025!$D$3:$D$1315, $A5)+SUMIFS(DataRegularSeason20242025!$AB$3:$AB$1315,DataRegularSeason20242025!$B$3:$B$1315, "&lt;=" &amp; FJ$1, DataRegularSeason20242025!$E$3:$E$1315, $A5)</f>
        <v>19</v>
      </c>
      <c r="FK5">
        <f>SUMIFS(DataRegularSeason20242025!$AA$3:$AA$1315,DataRegularSeason20242025!$B$3:$B$1315, "&lt;=" &amp; FK$1, DataRegularSeason20242025!$D$3:$D$1315, $A5)+SUMIFS(DataRegularSeason20242025!$AB$3:$AB$1315,DataRegularSeason20242025!$B$3:$B$1315, "&lt;=" &amp; FK$1, DataRegularSeason20242025!$E$3:$E$1315, $A5)</f>
        <v>19</v>
      </c>
      <c r="FL5">
        <f>SUMIFS(DataRegularSeason20242025!$AA$3:$AA$1315,DataRegularSeason20242025!$B$3:$B$1315, "&lt;=" &amp; FL$1, DataRegularSeason20242025!$D$3:$D$1315, $A5)+SUMIFS(DataRegularSeason20242025!$AB$3:$AB$1315,DataRegularSeason20242025!$B$3:$B$1315, "&lt;=" &amp; FL$1, DataRegularSeason20242025!$E$3:$E$1315, $A5)</f>
        <v>19</v>
      </c>
      <c r="FM5">
        <f>SUMIFS(DataRegularSeason20242025!$AA$3:$AA$1315,DataRegularSeason20242025!$B$3:$B$1315, "&lt;=" &amp; FM$1, DataRegularSeason20242025!$D$3:$D$1315, $A5)+SUMIFS(DataRegularSeason20242025!$AB$3:$AB$1315,DataRegularSeason20242025!$B$3:$B$1315, "&lt;=" &amp; FM$1, DataRegularSeason20242025!$E$3:$E$1315, $A5)</f>
        <v>19</v>
      </c>
      <c r="FN5">
        <f>SUMIFS(DataRegularSeason20242025!$AA$3:$AA$1315,DataRegularSeason20242025!$B$3:$B$1315, "&lt;=" &amp; FN$1, DataRegularSeason20242025!$D$3:$D$1315, $A5)+SUMIFS(DataRegularSeason20242025!$AB$3:$AB$1315,DataRegularSeason20242025!$B$3:$B$1315, "&lt;=" &amp; FN$1, DataRegularSeason20242025!$E$3:$E$1315, $A5)</f>
        <v>19</v>
      </c>
      <c r="FO5">
        <f>SUMIFS(DataRegularSeason20242025!$AA$3:$AA$1315,DataRegularSeason20242025!$B$3:$B$1315, "&lt;=" &amp; FO$1, DataRegularSeason20242025!$D$3:$D$1315, $A5)+SUMIFS(DataRegularSeason20242025!$AB$3:$AB$1315,DataRegularSeason20242025!$B$3:$B$1315, "&lt;=" &amp; FO$1, DataRegularSeason20242025!$E$3:$E$1315, $A5)</f>
        <v>19</v>
      </c>
      <c r="FP5">
        <f>SUMIFS(DataRegularSeason20242025!$AA$3:$AA$1315,DataRegularSeason20242025!$B$3:$B$1315, "&lt;=" &amp; FP$1, DataRegularSeason20242025!$D$3:$D$1315, $A5)+SUMIFS(DataRegularSeason20242025!$AB$3:$AB$1315,DataRegularSeason20242025!$B$3:$B$1315, "&lt;=" &amp; FP$1, DataRegularSeason20242025!$E$3:$E$1315, $A5)</f>
        <v>19</v>
      </c>
      <c r="FQ5">
        <f>SUMIFS(DataRegularSeason20242025!$AA$3:$AA$1315,DataRegularSeason20242025!$B$3:$B$1315, "&lt;=" &amp; FQ$1, DataRegularSeason20242025!$D$3:$D$1315, $A5)+SUMIFS(DataRegularSeason20242025!$AB$3:$AB$1315,DataRegularSeason20242025!$B$3:$B$1315, "&lt;=" &amp; FQ$1, DataRegularSeason20242025!$E$3:$E$1315, $A5)</f>
        <v>19</v>
      </c>
      <c r="FR5">
        <f>SUMIFS(DataRegularSeason20242025!$AA$3:$AA$1315,DataRegularSeason20242025!$B$3:$B$1315, "&lt;=" &amp; FR$1, DataRegularSeason20242025!$D$3:$D$1315, $A5)+SUMIFS(DataRegularSeason20242025!$AB$3:$AB$1315,DataRegularSeason20242025!$B$3:$B$1315, "&lt;=" &amp; FR$1, DataRegularSeason20242025!$E$3:$E$1315, $A5)</f>
        <v>19</v>
      </c>
      <c r="FS5">
        <f>SUMIFS(DataRegularSeason20242025!$AA$3:$AA$1315,DataRegularSeason20242025!$B$3:$B$1315, "&lt;=" &amp; FS$1, DataRegularSeason20242025!$D$3:$D$1315, $A5)+SUMIFS(DataRegularSeason20242025!$AB$3:$AB$1315,DataRegularSeason20242025!$B$3:$B$1315, "&lt;=" &amp; FS$1, DataRegularSeason20242025!$E$3:$E$1315, $A5)</f>
        <v>19</v>
      </c>
      <c r="FT5">
        <f>SUMIFS(DataRegularSeason20242025!$AA$3:$AA$1315,DataRegularSeason20242025!$B$3:$B$1315, "&lt;=" &amp; FT$1, DataRegularSeason20242025!$D$3:$D$1315, $A5)+SUMIFS(DataRegularSeason20242025!$AB$3:$AB$1315,DataRegularSeason20242025!$B$3:$B$1315, "&lt;=" &amp; FT$1, DataRegularSeason20242025!$E$3:$E$1315, $A5)</f>
        <v>19</v>
      </c>
      <c r="FU5">
        <f>SUMIFS(DataRegularSeason20242025!$AA$3:$AA$1315,DataRegularSeason20242025!$B$3:$B$1315, "&lt;=" &amp; FU$1, DataRegularSeason20242025!$D$3:$D$1315, $A5)+SUMIFS(DataRegularSeason20242025!$AB$3:$AB$1315,DataRegularSeason20242025!$B$3:$B$1315, "&lt;=" &amp; FU$1, DataRegularSeason20242025!$E$3:$E$1315, $A5)</f>
        <v>19</v>
      </c>
      <c r="FV5">
        <f>SUMIFS(DataRegularSeason20242025!$AA$3:$AA$1315,DataRegularSeason20242025!$B$3:$B$1315, "&lt;=" &amp; FV$1, DataRegularSeason20242025!$D$3:$D$1315, $A5)+SUMIFS(DataRegularSeason20242025!$AB$3:$AB$1315,DataRegularSeason20242025!$B$3:$B$1315, "&lt;=" &amp; FV$1, DataRegularSeason20242025!$E$3:$E$1315, $A5)</f>
        <v>19</v>
      </c>
      <c r="FW5">
        <f>SUMIFS(DataRegularSeason20242025!$AA$3:$AA$1315,DataRegularSeason20242025!$B$3:$B$1315, "&lt;=" &amp; FW$1, DataRegularSeason20242025!$D$3:$D$1315, $A5)+SUMIFS(DataRegularSeason20242025!$AB$3:$AB$1315,DataRegularSeason20242025!$B$3:$B$1315, "&lt;=" &amp; FW$1, DataRegularSeason20242025!$E$3:$E$1315, $A5)</f>
        <v>19</v>
      </c>
      <c r="FX5">
        <f>SUMIFS(DataRegularSeason20242025!$AA$3:$AA$1315,DataRegularSeason20242025!$B$3:$B$1315, "&lt;=" &amp; FX$1, DataRegularSeason20242025!$D$3:$D$1315, $A5)+SUMIFS(DataRegularSeason20242025!$AB$3:$AB$1315,DataRegularSeason20242025!$B$3:$B$1315, "&lt;=" &amp; FX$1, DataRegularSeason20242025!$E$3:$E$1315, $A5)</f>
        <v>19</v>
      </c>
      <c r="FY5">
        <f>SUMIFS(DataRegularSeason20242025!$AA$3:$AA$1315,DataRegularSeason20242025!$B$3:$B$1315, "&lt;=" &amp; FY$1, DataRegularSeason20242025!$D$3:$D$1315, $A5)+SUMIFS(DataRegularSeason20242025!$AB$3:$AB$1315,DataRegularSeason20242025!$B$3:$B$1315, "&lt;=" &amp; FY$1, DataRegularSeason20242025!$E$3:$E$1315, $A5)</f>
        <v>19</v>
      </c>
      <c r="FZ5">
        <f>SUMIFS(DataRegularSeason20242025!$AA$3:$AA$1315,DataRegularSeason20242025!$B$3:$B$1315, "&lt;=" &amp; FZ$1, DataRegularSeason20242025!$D$3:$D$1315, $A5)+SUMIFS(DataRegularSeason20242025!$AB$3:$AB$1315,DataRegularSeason20242025!$B$3:$B$1315, "&lt;=" &amp; FZ$1, DataRegularSeason20242025!$E$3:$E$1315, $A5)</f>
        <v>19</v>
      </c>
      <c r="GA5">
        <f>SUMIFS(DataRegularSeason20242025!$AA$3:$AA$1315,DataRegularSeason20242025!$B$3:$B$1315, "&lt;=" &amp; GA$1, DataRegularSeason20242025!$D$3:$D$1315, $A5)+SUMIFS(DataRegularSeason20242025!$AB$3:$AB$1315,DataRegularSeason20242025!$B$3:$B$1315, "&lt;=" &amp; GA$1, DataRegularSeason20242025!$E$3:$E$1315, $A5)</f>
        <v>19</v>
      </c>
      <c r="GB5">
        <f>SUMIFS(DataRegularSeason20242025!$AA$3:$AA$1315,DataRegularSeason20242025!$B$3:$B$1315, "&lt;=" &amp; GB$1, DataRegularSeason20242025!$D$3:$D$1315, $A5)+SUMIFS(DataRegularSeason20242025!$AB$3:$AB$1315,DataRegularSeason20242025!$B$3:$B$1315, "&lt;=" &amp; GB$1, DataRegularSeason20242025!$E$3:$E$1315, $A5)</f>
        <v>19</v>
      </c>
      <c r="GC5">
        <f>SUMIFS(DataRegularSeason20242025!$AA$3:$AA$1315,DataRegularSeason20242025!$B$3:$B$1315, "&lt;=" &amp; GC$1, DataRegularSeason20242025!$D$3:$D$1315, $A5)+SUMIFS(DataRegularSeason20242025!$AB$3:$AB$1315,DataRegularSeason20242025!$B$3:$B$1315, "&lt;=" &amp; GC$1, DataRegularSeason20242025!$E$3:$E$1315, $A5)</f>
        <v>19</v>
      </c>
      <c r="GD5">
        <f>SUMIFS(DataRegularSeason20242025!$AA$3:$AA$1315,DataRegularSeason20242025!$B$3:$B$1315, "&lt;=" &amp; GD$1, DataRegularSeason20242025!$D$3:$D$1315, $A5)+SUMIFS(DataRegularSeason20242025!$AB$3:$AB$1315,DataRegularSeason20242025!$B$3:$B$1315, "&lt;=" &amp; GD$1, DataRegularSeason20242025!$E$3:$E$1315, $A5)</f>
        <v>19</v>
      </c>
      <c r="GE5">
        <f>SUMIFS(DataRegularSeason20242025!$AA$3:$AA$1315,DataRegularSeason20242025!$B$3:$B$1315, "&lt;=" &amp; GE$1, DataRegularSeason20242025!$D$3:$D$1315, $A5)+SUMIFS(DataRegularSeason20242025!$AB$3:$AB$1315,DataRegularSeason20242025!$B$3:$B$1315, "&lt;=" &amp; GE$1, DataRegularSeason20242025!$E$3:$E$1315, $A5)</f>
        <v>19</v>
      </c>
      <c r="GF5">
        <f>SUMIFS(DataRegularSeason20242025!$AA$3:$AA$1315,DataRegularSeason20242025!$B$3:$B$1315, "&lt;=" &amp; GF$1, DataRegularSeason20242025!$D$3:$D$1315, $A5)+SUMIFS(DataRegularSeason20242025!$AB$3:$AB$1315,DataRegularSeason20242025!$B$3:$B$1315, "&lt;=" &amp; GF$1, DataRegularSeason20242025!$E$3:$E$1315, $A5)</f>
        <v>19</v>
      </c>
      <c r="GG5">
        <f>SUMIFS(DataRegularSeason20242025!$AA$3:$AA$1315,DataRegularSeason20242025!$B$3:$B$1315, "&lt;=" &amp; GG$1, DataRegularSeason20242025!$D$3:$D$1315, $A5)+SUMIFS(DataRegularSeason20242025!$AB$3:$AB$1315,DataRegularSeason20242025!$B$3:$B$1315, "&lt;=" &amp; GG$1, DataRegularSeason20242025!$E$3:$E$1315, $A5)</f>
        <v>19</v>
      </c>
      <c r="GH5">
        <f>SUMIFS(DataRegularSeason20242025!$AA$3:$AA$1315,DataRegularSeason20242025!$B$3:$B$1315, "&lt;=" &amp; GH$1, DataRegularSeason20242025!$D$3:$D$1315, $A5)+SUMIFS(DataRegularSeason20242025!$AB$3:$AB$1315,DataRegularSeason20242025!$B$3:$B$1315, "&lt;=" &amp; GH$1, DataRegularSeason20242025!$E$3:$E$1315, $A5)</f>
        <v>19</v>
      </c>
      <c r="GI5">
        <f>SUMIFS(DataRegularSeason20242025!$AA$3:$AA$1315,DataRegularSeason20242025!$B$3:$B$1315, "&lt;=" &amp; GI$1, DataRegularSeason20242025!$D$3:$D$1315, $A5)+SUMIFS(DataRegularSeason20242025!$AB$3:$AB$1315,DataRegularSeason20242025!$B$3:$B$1315, "&lt;=" &amp; GI$1, DataRegularSeason20242025!$E$3:$E$1315, $A5)</f>
        <v>19</v>
      </c>
      <c r="GJ5">
        <f>SUMIFS(DataRegularSeason20242025!$AA$3:$AA$1315,DataRegularSeason20242025!$B$3:$B$1315, "&lt;=" &amp; GJ$1, DataRegularSeason20242025!$D$3:$D$1315, $A5)+SUMIFS(DataRegularSeason20242025!$AB$3:$AB$1315,DataRegularSeason20242025!$B$3:$B$1315, "&lt;=" &amp; GJ$1, DataRegularSeason20242025!$E$3:$E$1315, $A5)</f>
        <v>19</v>
      </c>
      <c r="GK5">
        <f>SUMIFS(DataRegularSeason20242025!$AA$3:$AA$1315,DataRegularSeason20242025!$B$3:$B$1315, "&lt;=" &amp; GK$1, DataRegularSeason20242025!$D$3:$D$1315, $A5)+SUMIFS(DataRegularSeason20242025!$AB$3:$AB$1315,DataRegularSeason20242025!$B$3:$B$1315, "&lt;=" &amp; GK$1, DataRegularSeason20242025!$E$3:$E$1315, $A5)</f>
        <v>19</v>
      </c>
      <c r="GL5">
        <f>SUMIFS(DataRegularSeason20242025!$AA$3:$AA$1315,DataRegularSeason20242025!$B$3:$B$1315, "&lt;=" &amp; GL$1, DataRegularSeason20242025!$D$3:$D$1315, $A5)+SUMIFS(DataRegularSeason20242025!$AB$3:$AB$1315,DataRegularSeason20242025!$B$3:$B$1315, "&lt;=" &amp; GL$1, DataRegularSeason20242025!$E$3:$E$1315, $A5)</f>
        <v>19</v>
      </c>
      <c r="GM5">
        <f>SUMIFS(DataRegularSeason20242025!$AA$3:$AA$1315,DataRegularSeason20242025!$B$3:$B$1315, "&lt;=" &amp; GM$1, DataRegularSeason20242025!$D$3:$D$1315, $A5)+SUMIFS(DataRegularSeason20242025!$AB$3:$AB$1315,DataRegularSeason20242025!$B$3:$B$1315, "&lt;=" &amp; GM$1, DataRegularSeason20242025!$E$3:$E$1315, $A5)</f>
        <v>19</v>
      </c>
      <c r="GN5">
        <f>SUMIFS(DataRegularSeason20242025!$AA$3:$AA$1315,DataRegularSeason20242025!$B$3:$B$1315, "&lt;=" &amp; GN$1, DataRegularSeason20242025!$D$3:$D$1315, $A5)+SUMIFS(DataRegularSeason20242025!$AB$3:$AB$1315,DataRegularSeason20242025!$B$3:$B$1315, "&lt;=" &amp; GN$1, DataRegularSeason20242025!$E$3:$E$1315, $A5)</f>
        <v>19</v>
      </c>
      <c r="GO5">
        <f>SUMIFS(DataRegularSeason20242025!$AA$3:$AA$1315,DataRegularSeason20242025!$B$3:$B$1315, "&lt;=" &amp; GO$1, DataRegularSeason20242025!$D$3:$D$1315, $A5)+SUMIFS(DataRegularSeason20242025!$AB$3:$AB$1315,DataRegularSeason20242025!$B$3:$B$1315, "&lt;=" &amp; GO$1, DataRegularSeason20242025!$E$3:$E$1315, $A5)</f>
        <v>19</v>
      </c>
      <c r="GP5">
        <f>SUMIFS(DataRegularSeason20242025!$AA$3:$AA$1315,DataRegularSeason20242025!$B$3:$B$1315, "&lt;=" &amp; GP$1, DataRegularSeason20242025!$D$3:$D$1315, $A5)+SUMIFS(DataRegularSeason20242025!$AB$3:$AB$1315,DataRegularSeason20242025!$B$3:$B$1315, "&lt;=" &amp; GP$1, DataRegularSeason20242025!$E$3:$E$1315, $A5)</f>
        <v>19</v>
      </c>
      <c r="GQ5">
        <f>SUMIFS(DataRegularSeason20242025!$AA$3:$AA$1315,DataRegularSeason20242025!$B$3:$B$1315, "&lt;=" &amp; GQ$1, DataRegularSeason20242025!$D$3:$D$1315, $A5)+SUMIFS(DataRegularSeason20242025!$AB$3:$AB$1315,DataRegularSeason20242025!$B$3:$B$1315, "&lt;=" &amp; GQ$1, DataRegularSeason20242025!$E$3:$E$1315, $A5)</f>
        <v>19</v>
      </c>
      <c r="GR5">
        <f>SUMIFS(DataRegularSeason20242025!$AA$3:$AA$1315,DataRegularSeason20242025!$B$3:$B$1315, "&lt;=" &amp; GR$1, DataRegularSeason20242025!$D$3:$D$1315, $A5)+SUMIFS(DataRegularSeason20242025!$AB$3:$AB$1315,DataRegularSeason20242025!$B$3:$B$1315, "&lt;=" &amp; GR$1, DataRegularSeason20242025!$E$3:$E$1315, $A5)</f>
        <v>19</v>
      </c>
      <c r="GS5">
        <f>SUMIFS(DataRegularSeason20242025!$AA$3:$AA$1315,DataRegularSeason20242025!$B$3:$B$1315, "&lt;=" &amp; GS$1, DataRegularSeason20242025!$D$3:$D$1315, $A5)+SUMIFS(DataRegularSeason20242025!$AB$3:$AB$1315,DataRegularSeason20242025!$B$3:$B$1315, "&lt;=" &amp; GS$1, DataRegularSeason20242025!$E$3:$E$1315, $A5)</f>
        <v>19</v>
      </c>
      <c r="GT5">
        <f>SUMIFS(DataRegularSeason20242025!$AA$3:$AA$1315,DataRegularSeason20242025!$B$3:$B$1315, "&lt;=" &amp; GT$1, DataRegularSeason20242025!$D$3:$D$1315, $A5)+SUMIFS(DataRegularSeason20242025!$AB$3:$AB$1315,DataRegularSeason20242025!$B$3:$B$1315, "&lt;=" &amp; GT$1, DataRegularSeason20242025!$E$3:$E$1315, $A5)</f>
        <v>19</v>
      </c>
      <c r="GU5">
        <f>SUMIFS(DataRegularSeason20242025!$AA$3:$AA$1315,DataRegularSeason20242025!$B$3:$B$1315, "&lt;=" &amp; GU$1, DataRegularSeason20242025!$D$3:$D$1315, $A5)+SUMIFS(DataRegularSeason20242025!$AB$3:$AB$1315,DataRegularSeason20242025!$B$3:$B$1315, "&lt;=" &amp; GU$1, DataRegularSeason20242025!$E$3:$E$1315, $A5)</f>
        <v>19</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16</v>
      </c>
      <c r="BG8">
        <f>SUMIFS(DataRegularSeason20242025!$AA$3:$AA$1315,DataRegularSeason20242025!$B$3:$B$1315, "&lt;=" &amp; BG$1, DataRegularSeason20242025!$D$3:$D$1315, $A8)+SUMIFS(DataRegularSeason20242025!$AB$3:$AB$1315,DataRegularSeason20242025!$B$3:$B$1315, "&lt;=" &amp; BG$1, DataRegularSeason20242025!$E$3:$E$1315, $A8)</f>
        <v>16</v>
      </c>
      <c r="BH8">
        <f>SUMIFS(DataRegularSeason20242025!$AA$3:$AA$1315,DataRegularSeason20242025!$B$3:$B$1315, "&lt;=" &amp; BH$1, DataRegularSeason20242025!$D$3:$D$1315, $A8)+SUMIFS(DataRegularSeason20242025!$AB$3:$AB$1315,DataRegularSeason20242025!$B$3:$B$1315, "&lt;=" &amp; BH$1, DataRegularSeason20242025!$E$3:$E$1315, $A8)</f>
        <v>16</v>
      </c>
      <c r="BI8">
        <f>SUMIFS(DataRegularSeason20242025!$AA$3:$AA$1315,DataRegularSeason20242025!$B$3:$B$1315, "&lt;=" &amp; BI$1, DataRegularSeason20242025!$D$3:$D$1315, $A8)+SUMIFS(DataRegularSeason20242025!$AB$3:$AB$1315,DataRegularSeason20242025!$B$3:$B$1315, "&lt;=" &amp; BI$1, DataRegularSeason20242025!$E$3:$E$1315, $A8)</f>
        <v>16</v>
      </c>
      <c r="BJ8">
        <f>SUMIFS(DataRegularSeason20242025!$AA$3:$AA$1315,DataRegularSeason20242025!$B$3:$B$1315, "&lt;=" &amp; BJ$1, DataRegularSeason20242025!$D$3:$D$1315, $A8)+SUMIFS(DataRegularSeason20242025!$AB$3:$AB$1315,DataRegularSeason20242025!$B$3:$B$1315, "&lt;=" &amp; BJ$1, DataRegularSeason20242025!$E$3:$E$1315, $A8)</f>
        <v>16</v>
      </c>
      <c r="BK8">
        <f>SUMIFS(DataRegularSeason20242025!$AA$3:$AA$1315,DataRegularSeason20242025!$B$3:$B$1315, "&lt;=" &amp; BK$1, DataRegularSeason20242025!$D$3:$D$1315, $A8)+SUMIFS(DataRegularSeason20242025!$AB$3:$AB$1315,DataRegularSeason20242025!$B$3:$B$1315, "&lt;=" &amp; BK$1, DataRegularSeason20242025!$E$3:$E$1315, $A8)</f>
        <v>16</v>
      </c>
      <c r="BL8">
        <f>SUMIFS(DataRegularSeason20242025!$AA$3:$AA$1315,DataRegularSeason20242025!$B$3:$B$1315, "&lt;=" &amp; BL$1, DataRegularSeason20242025!$D$3:$D$1315, $A8)+SUMIFS(DataRegularSeason20242025!$AB$3:$AB$1315,DataRegularSeason20242025!$B$3:$B$1315, "&lt;=" &amp; BL$1, DataRegularSeason20242025!$E$3:$E$1315, $A8)</f>
        <v>16</v>
      </c>
      <c r="BM8">
        <f>SUMIFS(DataRegularSeason20242025!$AA$3:$AA$1315,DataRegularSeason20242025!$B$3:$B$1315, "&lt;=" &amp; BM$1, DataRegularSeason20242025!$D$3:$D$1315, $A8)+SUMIFS(DataRegularSeason20242025!$AB$3:$AB$1315,DataRegularSeason20242025!$B$3:$B$1315, "&lt;=" &amp; BM$1, DataRegularSeason20242025!$E$3:$E$1315, $A8)</f>
        <v>16</v>
      </c>
      <c r="BN8">
        <f>SUMIFS(DataRegularSeason20242025!$AA$3:$AA$1315,DataRegularSeason20242025!$B$3:$B$1315, "&lt;=" &amp; BN$1, DataRegularSeason20242025!$D$3:$D$1315, $A8)+SUMIFS(DataRegularSeason20242025!$AB$3:$AB$1315,DataRegularSeason20242025!$B$3:$B$1315, "&lt;=" &amp; BN$1, DataRegularSeason20242025!$E$3:$E$1315, $A8)</f>
        <v>16</v>
      </c>
      <c r="BO8">
        <f>SUMIFS(DataRegularSeason20242025!$AA$3:$AA$1315,DataRegularSeason20242025!$B$3:$B$1315, "&lt;=" &amp; BO$1, DataRegularSeason20242025!$D$3:$D$1315, $A8)+SUMIFS(DataRegularSeason20242025!$AB$3:$AB$1315,DataRegularSeason20242025!$B$3:$B$1315, "&lt;=" &amp; BO$1, DataRegularSeason20242025!$E$3:$E$1315, $A8)</f>
        <v>16</v>
      </c>
      <c r="BP8">
        <f>SUMIFS(DataRegularSeason20242025!$AA$3:$AA$1315,DataRegularSeason20242025!$B$3:$B$1315, "&lt;=" &amp; BP$1, DataRegularSeason20242025!$D$3:$D$1315, $A8)+SUMIFS(DataRegularSeason20242025!$AB$3:$AB$1315,DataRegularSeason20242025!$B$3:$B$1315, "&lt;=" &amp; BP$1, DataRegularSeason20242025!$E$3:$E$1315, $A8)</f>
        <v>16</v>
      </c>
      <c r="BQ8">
        <f>SUMIFS(DataRegularSeason20242025!$AA$3:$AA$1315,DataRegularSeason20242025!$B$3:$B$1315, "&lt;=" &amp; BQ$1, DataRegularSeason20242025!$D$3:$D$1315, $A8)+SUMIFS(DataRegularSeason20242025!$AB$3:$AB$1315,DataRegularSeason20242025!$B$3:$B$1315, "&lt;=" &amp; BQ$1, DataRegularSeason20242025!$E$3:$E$1315, $A8)</f>
        <v>16</v>
      </c>
      <c r="BR8">
        <f>SUMIFS(DataRegularSeason20242025!$AA$3:$AA$1315,DataRegularSeason20242025!$B$3:$B$1315, "&lt;=" &amp; BR$1, DataRegularSeason20242025!$D$3:$D$1315, $A8)+SUMIFS(DataRegularSeason20242025!$AB$3:$AB$1315,DataRegularSeason20242025!$B$3:$B$1315, "&lt;=" &amp; BR$1, DataRegularSeason20242025!$E$3:$E$1315, $A8)</f>
        <v>16</v>
      </c>
      <c r="BS8">
        <f>SUMIFS(DataRegularSeason20242025!$AA$3:$AA$1315,DataRegularSeason20242025!$B$3:$B$1315, "&lt;=" &amp; BS$1, DataRegularSeason20242025!$D$3:$D$1315, $A8)+SUMIFS(DataRegularSeason20242025!$AB$3:$AB$1315,DataRegularSeason20242025!$B$3:$B$1315, "&lt;=" &amp; BS$1, DataRegularSeason20242025!$E$3:$E$1315, $A8)</f>
        <v>16</v>
      </c>
      <c r="BT8">
        <f>SUMIFS(DataRegularSeason20242025!$AA$3:$AA$1315,DataRegularSeason20242025!$B$3:$B$1315, "&lt;=" &amp; BT$1, DataRegularSeason20242025!$D$3:$D$1315, $A8)+SUMIFS(DataRegularSeason20242025!$AB$3:$AB$1315,DataRegularSeason20242025!$B$3:$B$1315, "&lt;=" &amp; BT$1, DataRegularSeason20242025!$E$3:$E$1315, $A8)</f>
        <v>16</v>
      </c>
      <c r="BU8">
        <f>SUMIFS(DataRegularSeason20242025!$AA$3:$AA$1315,DataRegularSeason20242025!$B$3:$B$1315, "&lt;=" &amp; BU$1, DataRegularSeason20242025!$D$3:$D$1315, $A8)+SUMIFS(DataRegularSeason20242025!$AB$3:$AB$1315,DataRegularSeason20242025!$B$3:$B$1315, "&lt;=" &amp; BU$1, DataRegularSeason20242025!$E$3:$E$1315, $A8)</f>
        <v>16</v>
      </c>
      <c r="BV8">
        <f>SUMIFS(DataRegularSeason20242025!$AA$3:$AA$1315,DataRegularSeason20242025!$B$3:$B$1315, "&lt;=" &amp; BV$1, DataRegularSeason20242025!$D$3:$D$1315, $A8)+SUMIFS(DataRegularSeason20242025!$AB$3:$AB$1315,DataRegularSeason20242025!$B$3:$B$1315, "&lt;=" &amp; BV$1, DataRegularSeason20242025!$E$3:$E$1315, $A8)</f>
        <v>16</v>
      </c>
      <c r="BW8">
        <f>SUMIFS(DataRegularSeason20242025!$AA$3:$AA$1315,DataRegularSeason20242025!$B$3:$B$1315, "&lt;=" &amp; BW$1, DataRegularSeason20242025!$D$3:$D$1315, $A8)+SUMIFS(DataRegularSeason20242025!$AB$3:$AB$1315,DataRegularSeason20242025!$B$3:$B$1315, "&lt;=" &amp; BW$1, DataRegularSeason20242025!$E$3:$E$1315, $A8)</f>
        <v>16</v>
      </c>
      <c r="BX8">
        <f>SUMIFS(DataRegularSeason20242025!$AA$3:$AA$1315,DataRegularSeason20242025!$B$3:$B$1315, "&lt;=" &amp; BX$1, DataRegularSeason20242025!$D$3:$D$1315, $A8)+SUMIFS(DataRegularSeason20242025!$AB$3:$AB$1315,DataRegularSeason20242025!$B$3:$B$1315, "&lt;=" &amp; BX$1, DataRegularSeason20242025!$E$3:$E$1315, $A8)</f>
        <v>16</v>
      </c>
      <c r="BY8">
        <f>SUMIFS(DataRegularSeason20242025!$AA$3:$AA$1315,DataRegularSeason20242025!$B$3:$B$1315, "&lt;=" &amp; BY$1, DataRegularSeason20242025!$D$3:$D$1315, $A8)+SUMIFS(DataRegularSeason20242025!$AB$3:$AB$1315,DataRegularSeason20242025!$B$3:$B$1315, "&lt;=" &amp; BY$1, DataRegularSeason20242025!$E$3:$E$1315, $A8)</f>
        <v>16</v>
      </c>
      <c r="BZ8">
        <f>SUMIFS(DataRegularSeason20242025!$AA$3:$AA$1315,DataRegularSeason20242025!$B$3:$B$1315, "&lt;=" &amp; BZ$1, DataRegularSeason20242025!$D$3:$D$1315, $A8)+SUMIFS(DataRegularSeason20242025!$AB$3:$AB$1315,DataRegularSeason20242025!$B$3:$B$1315, "&lt;=" &amp; BZ$1, DataRegularSeason20242025!$E$3:$E$1315, $A8)</f>
        <v>16</v>
      </c>
      <c r="CA8">
        <f>SUMIFS(DataRegularSeason20242025!$AA$3:$AA$1315,DataRegularSeason20242025!$B$3:$B$1315, "&lt;=" &amp; CA$1, DataRegularSeason20242025!$D$3:$D$1315, $A8)+SUMIFS(DataRegularSeason20242025!$AB$3:$AB$1315,DataRegularSeason20242025!$B$3:$B$1315, "&lt;=" &amp; CA$1, DataRegularSeason20242025!$E$3:$E$1315, $A8)</f>
        <v>16</v>
      </c>
      <c r="CB8">
        <f>SUMIFS(DataRegularSeason20242025!$AA$3:$AA$1315,DataRegularSeason20242025!$B$3:$B$1315, "&lt;=" &amp; CB$1, DataRegularSeason20242025!$D$3:$D$1315, $A8)+SUMIFS(DataRegularSeason20242025!$AB$3:$AB$1315,DataRegularSeason20242025!$B$3:$B$1315, "&lt;=" &amp; CB$1, DataRegularSeason20242025!$E$3:$E$1315, $A8)</f>
        <v>16</v>
      </c>
      <c r="CC8">
        <f>SUMIFS(DataRegularSeason20242025!$AA$3:$AA$1315,DataRegularSeason20242025!$B$3:$B$1315, "&lt;=" &amp; CC$1, DataRegularSeason20242025!$D$3:$D$1315, $A8)+SUMIFS(DataRegularSeason20242025!$AB$3:$AB$1315,DataRegularSeason20242025!$B$3:$B$1315, "&lt;=" &amp; CC$1, DataRegularSeason20242025!$E$3:$E$1315, $A8)</f>
        <v>16</v>
      </c>
      <c r="CD8">
        <f>SUMIFS(DataRegularSeason20242025!$AA$3:$AA$1315,DataRegularSeason20242025!$B$3:$B$1315, "&lt;=" &amp; CD$1, DataRegularSeason20242025!$D$3:$D$1315, $A8)+SUMIFS(DataRegularSeason20242025!$AB$3:$AB$1315,DataRegularSeason20242025!$B$3:$B$1315, "&lt;=" &amp; CD$1, DataRegularSeason20242025!$E$3:$E$1315, $A8)</f>
        <v>16</v>
      </c>
      <c r="CE8">
        <f>SUMIFS(DataRegularSeason20242025!$AA$3:$AA$1315,DataRegularSeason20242025!$B$3:$B$1315, "&lt;=" &amp; CE$1, DataRegularSeason20242025!$D$3:$D$1315, $A8)+SUMIFS(DataRegularSeason20242025!$AB$3:$AB$1315,DataRegularSeason20242025!$B$3:$B$1315, "&lt;=" &amp; CE$1, DataRegularSeason20242025!$E$3:$E$1315, $A8)</f>
        <v>16</v>
      </c>
      <c r="CF8">
        <f>SUMIFS(DataRegularSeason20242025!$AA$3:$AA$1315,DataRegularSeason20242025!$B$3:$B$1315, "&lt;=" &amp; CF$1, DataRegularSeason20242025!$D$3:$D$1315, $A8)+SUMIFS(DataRegularSeason20242025!$AB$3:$AB$1315,DataRegularSeason20242025!$B$3:$B$1315, "&lt;=" &amp; CF$1, DataRegularSeason20242025!$E$3:$E$1315, $A8)</f>
        <v>16</v>
      </c>
      <c r="CG8">
        <f>SUMIFS(DataRegularSeason20242025!$AA$3:$AA$1315,DataRegularSeason20242025!$B$3:$B$1315, "&lt;=" &amp; CG$1, DataRegularSeason20242025!$D$3:$D$1315, $A8)+SUMIFS(DataRegularSeason20242025!$AB$3:$AB$1315,DataRegularSeason20242025!$B$3:$B$1315, "&lt;=" &amp; CG$1, DataRegularSeason20242025!$E$3:$E$1315, $A8)</f>
        <v>16</v>
      </c>
      <c r="CH8">
        <f>SUMIFS(DataRegularSeason20242025!$AA$3:$AA$1315,DataRegularSeason20242025!$B$3:$B$1315, "&lt;=" &amp; CH$1, DataRegularSeason20242025!$D$3:$D$1315, $A8)+SUMIFS(DataRegularSeason20242025!$AB$3:$AB$1315,DataRegularSeason20242025!$B$3:$B$1315, "&lt;=" &amp; CH$1, DataRegularSeason20242025!$E$3:$E$1315, $A8)</f>
        <v>16</v>
      </c>
      <c r="CI8">
        <f>SUMIFS(DataRegularSeason20242025!$AA$3:$AA$1315,DataRegularSeason20242025!$B$3:$B$1315, "&lt;=" &amp; CI$1, DataRegularSeason20242025!$D$3:$D$1315, $A8)+SUMIFS(DataRegularSeason20242025!$AB$3:$AB$1315,DataRegularSeason20242025!$B$3:$B$1315, "&lt;=" &amp; CI$1, DataRegularSeason20242025!$E$3:$E$1315, $A8)</f>
        <v>16</v>
      </c>
      <c r="CJ8">
        <f>SUMIFS(DataRegularSeason20242025!$AA$3:$AA$1315,DataRegularSeason20242025!$B$3:$B$1315, "&lt;=" &amp; CJ$1, DataRegularSeason20242025!$D$3:$D$1315, $A8)+SUMIFS(DataRegularSeason20242025!$AB$3:$AB$1315,DataRegularSeason20242025!$B$3:$B$1315, "&lt;=" &amp; CJ$1, DataRegularSeason20242025!$E$3:$E$1315, $A8)</f>
        <v>16</v>
      </c>
      <c r="CK8">
        <f>SUMIFS(DataRegularSeason20242025!$AA$3:$AA$1315,DataRegularSeason20242025!$B$3:$B$1315, "&lt;=" &amp; CK$1, DataRegularSeason20242025!$D$3:$D$1315, $A8)+SUMIFS(DataRegularSeason20242025!$AB$3:$AB$1315,DataRegularSeason20242025!$B$3:$B$1315, "&lt;=" &amp; CK$1, DataRegularSeason20242025!$E$3:$E$1315, $A8)</f>
        <v>16</v>
      </c>
      <c r="CL8">
        <f>SUMIFS(DataRegularSeason20242025!$AA$3:$AA$1315,DataRegularSeason20242025!$B$3:$B$1315, "&lt;=" &amp; CL$1, DataRegularSeason20242025!$D$3:$D$1315, $A8)+SUMIFS(DataRegularSeason20242025!$AB$3:$AB$1315,DataRegularSeason20242025!$B$3:$B$1315, "&lt;=" &amp; CL$1, DataRegularSeason20242025!$E$3:$E$1315, $A8)</f>
        <v>16</v>
      </c>
      <c r="CM8">
        <f>SUMIFS(DataRegularSeason20242025!$AA$3:$AA$1315,DataRegularSeason20242025!$B$3:$B$1315, "&lt;=" &amp; CM$1, DataRegularSeason20242025!$D$3:$D$1315, $A8)+SUMIFS(DataRegularSeason20242025!$AB$3:$AB$1315,DataRegularSeason20242025!$B$3:$B$1315, "&lt;=" &amp; CM$1, DataRegularSeason20242025!$E$3:$E$1315, $A8)</f>
        <v>16</v>
      </c>
      <c r="CN8">
        <f>SUMIFS(DataRegularSeason20242025!$AA$3:$AA$1315,DataRegularSeason20242025!$B$3:$B$1315, "&lt;=" &amp; CN$1, DataRegularSeason20242025!$D$3:$D$1315, $A8)+SUMIFS(DataRegularSeason20242025!$AB$3:$AB$1315,DataRegularSeason20242025!$B$3:$B$1315, "&lt;=" &amp; CN$1, DataRegularSeason20242025!$E$3:$E$1315, $A8)</f>
        <v>16</v>
      </c>
      <c r="CO8">
        <f>SUMIFS(DataRegularSeason20242025!$AA$3:$AA$1315,DataRegularSeason20242025!$B$3:$B$1315, "&lt;=" &amp; CO$1, DataRegularSeason20242025!$D$3:$D$1315, $A8)+SUMIFS(DataRegularSeason20242025!$AB$3:$AB$1315,DataRegularSeason20242025!$B$3:$B$1315, "&lt;=" &amp; CO$1, DataRegularSeason20242025!$E$3:$E$1315, $A8)</f>
        <v>16</v>
      </c>
      <c r="CP8">
        <f>SUMIFS(DataRegularSeason20242025!$AA$3:$AA$1315,DataRegularSeason20242025!$B$3:$B$1315, "&lt;=" &amp; CP$1, DataRegularSeason20242025!$D$3:$D$1315, $A8)+SUMIFS(DataRegularSeason20242025!$AB$3:$AB$1315,DataRegularSeason20242025!$B$3:$B$1315, "&lt;=" &amp; CP$1, DataRegularSeason20242025!$E$3:$E$1315, $A8)</f>
        <v>16</v>
      </c>
      <c r="CQ8">
        <f>SUMIFS(DataRegularSeason20242025!$AA$3:$AA$1315,DataRegularSeason20242025!$B$3:$B$1315, "&lt;=" &amp; CQ$1, DataRegularSeason20242025!$D$3:$D$1315, $A8)+SUMIFS(DataRegularSeason20242025!$AB$3:$AB$1315,DataRegularSeason20242025!$B$3:$B$1315, "&lt;=" &amp; CQ$1, DataRegularSeason20242025!$E$3:$E$1315, $A8)</f>
        <v>16</v>
      </c>
      <c r="CR8">
        <f>SUMIFS(DataRegularSeason20242025!$AA$3:$AA$1315,DataRegularSeason20242025!$B$3:$B$1315, "&lt;=" &amp; CR$1, DataRegularSeason20242025!$D$3:$D$1315, $A8)+SUMIFS(DataRegularSeason20242025!$AB$3:$AB$1315,DataRegularSeason20242025!$B$3:$B$1315, "&lt;=" &amp; CR$1, DataRegularSeason20242025!$E$3:$E$1315, $A8)</f>
        <v>16</v>
      </c>
      <c r="CS8">
        <f>SUMIFS(DataRegularSeason20242025!$AA$3:$AA$1315,DataRegularSeason20242025!$B$3:$B$1315, "&lt;=" &amp; CS$1, DataRegularSeason20242025!$D$3:$D$1315, $A8)+SUMIFS(DataRegularSeason20242025!$AB$3:$AB$1315,DataRegularSeason20242025!$B$3:$B$1315, "&lt;=" &amp; CS$1, DataRegularSeason20242025!$E$3:$E$1315, $A8)</f>
        <v>16</v>
      </c>
      <c r="CT8">
        <f>SUMIFS(DataRegularSeason20242025!$AA$3:$AA$1315,DataRegularSeason20242025!$B$3:$B$1315, "&lt;=" &amp; CT$1, DataRegularSeason20242025!$D$3:$D$1315, $A8)+SUMIFS(DataRegularSeason20242025!$AB$3:$AB$1315,DataRegularSeason20242025!$B$3:$B$1315, "&lt;=" &amp; CT$1, DataRegularSeason20242025!$E$3:$E$1315, $A8)</f>
        <v>16</v>
      </c>
      <c r="CU8">
        <f>SUMIFS(DataRegularSeason20242025!$AA$3:$AA$1315,DataRegularSeason20242025!$B$3:$B$1315, "&lt;=" &amp; CU$1, DataRegularSeason20242025!$D$3:$D$1315, $A8)+SUMIFS(DataRegularSeason20242025!$AB$3:$AB$1315,DataRegularSeason20242025!$B$3:$B$1315, "&lt;=" &amp; CU$1, DataRegularSeason20242025!$E$3:$E$1315, $A8)</f>
        <v>16</v>
      </c>
      <c r="CV8">
        <f>SUMIFS(DataRegularSeason20242025!$AA$3:$AA$1315,DataRegularSeason20242025!$B$3:$B$1315, "&lt;=" &amp; CV$1, DataRegularSeason20242025!$D$3:$D$1315, $A8)+SUMIFS(DataRegularSeason20242025!$AB$3:$AB$1315,DataRegularSeason20242025!$B$3:$B$1315, "&lt;=" &amp; CV$1, DataRegularSeason20242025!$E$3:$E$1315, $A8)</f>
        <v>16</v>
      </c>
      <c r="CW8">
        <f>SUMIFS(DataRegularSeason20242025!$AA$3:$AA$1315,DataRegularSeason20242025!$B$3:$B$1315, "&lt;=" &amp; CW$1, DataRegularSeason20242025!$D$3:$D$1315, $A8)+SUMIFS(DataRegularSeason20242025!$AB$3:$AB$1315,DataRegularSeason20242025!$B$3:$B$1315, "&lt;=" &amp; CW$1, DataRegularSeason20242025!$E$3:$E$1315, $A8)</f>
        <v>16</v>
      </c>
      <c r="CX8">
        <f>SUMIFS(DataRegularSeason20242025!$AA$3:$AA$1315,DataRegularSeason20242025!$B$3:$B$1315, "&lt;=" &amp; CX$1, DataRegularSeason20242025!$D$3:$D$1315, $A8)+SUMIFS(DataRegularSeason20242025!$AB$3:$AB$1315,DataRegularSeason20242025!$B$3:$B$1315, "&lt;=" &amp; CX$1, DataRegularSeason20242025!$E$3:$E$1315, $A8)</f>
        <v>16</v>
      </c>
      <c r="CY8">
        <f>SUMIFS(DataRegularSeason20242025!$AA$3:$AA$1315,DataRegularSeason20242025!$B$3:$B$1315, "&lt;=" &amp; CY$1, DataRegularSeason20242025!$D$3:$D$1315, $A8)+SUMIFS(DataRegularSeason20242025!$AB$3:$AB$1315,DataRegularSeason20242025!$B$3:$B$1315, "&lt;=" &amp; CY$1, DataRegularSeason20242025!$E$3:$E$1315, $A8)</f>
        <v>16</v>
      </c>
      <c r="CZ8">
        <f>SUMIFS(DataRegularSeason20242025!$AA$3:$AA$1315,DataRegularSeason20242025!$B$3:$B$1315, "&lt;=" &amp; CZ$1, DataRegularSeason20242025!$D$3:$D$1315, $A8)+SUMIFS(DataRegularSeason20242025!$AB$3:$AB$1315,DataRegularSeason20242025!$B$3:$B$1315, "&lt;=" &amp; CZ$1, DataRegularSeason20242025!$E$3:$E$1315, $A8)</f>
        <v>16</v>
      </c>
      <c r="DA8">
        <f>SUMIFS(DataRegularSeason20242025!$AA$3:$AA$1315,DataRegularSeason20242025!$B$3:$B$1315, "&lt;=" &amp; DA$1, DataRegularSeason20242025!$D$3:$D$1315, $A8)+SUMIFS(DataRegularSeason20242025!$AB$3:$AB$1315,DataRegularSeason20242025!$B$3:$B$1315, "&lt;=" &amp; DA$1, DataRegularSeason20242025!$E$3:$E$1315, $A8)</f>
        <v>16</v>
      </c>
      <c r="DB8">
        <f>SUMIFS(DataRegularSeason20242025!$AA$3:$AA$1315,DataRegularSeason20242025!$B$3:$B$1315, "&lt;=" &amp; DB$1, DataRegularSeason20242025!$D$3:$D$1315, $A8)+SUMIFS(DataRegularSeason20242025!$AB$3:$AB$1315,DataRegularSeason20242025!$B$3:$B$1315, "&lt;=" &amp; DB$1, DataRegularSeason20242025!$E$3:$E$1315, $A8)</f>
        <v>16</v>
      </c>
      <c r="DC8">
        <f>SUMIFS(DataRegularSeason20242025!$AA$3:$AA$1315,DataRegularSeason20242025!$B$3:$B$1315, "&lt;=" &amp; DC$1, DataRegularSeason20242025!$D$3:$D$1315, $A8)+SUMIFS(DataRegularSeason20242025!$AB$3:$AB$1315,DataRegularSeason20242025!$B$3:$B$1315, "&lt;=" &amp; DC$1, DataRegularSeason20242025!$E$3:$E$1315, $A8)</f>
        <v>16</v>
      </c>
      <c r="DD8">
        <f>SUMIFS(DataRegularSeason20242025!$AA$3:$AA$1315,DataRegularSeason20242025!$B$3:$B$1315, "&lt;=" &amp; DD$1, DataRegularSeason20242025!$D$3:$D$1315, $A8)+SUMIFS(DataRegularSeason20242025!$AB$3:$AB$1315,DataRegularSeason20242025!$B$3:$B$1315, "&lt;=" &amp; DD$1, DataRegularSeason20242025!$E$3:$E$1315, $A8)</f>
        <v>16</v>
      </c>
      <c r="DE8">
        <f>SUMIFS(DataRegularSeason20242025!$AA$3:$AA$1315,DataRegularSeason20242025!$B$3:$B$1315, "&lt;=" &amp; DE$1, DataRegularSeason20242025!$D$3:$D$1315, $A8)+SUMIFS(DataRegularSeason20242025!$AB$3:$AB$1315,DataRegularSeason20242025!$B$3:$B$1315, "&lt;=" &amp; DE$1, DataRegularSeason20242025!$E$3:$E$1315, $A8)</f>
        <v>16</v>
      </c>
      <c r="DF8">
        <f>SUMIFS(DataRegularSeason20242025!$AA$3:$AA$1315,DataRegularSeason20242025!$B$3:$B$1315, "&lt;=" &amp; DF$1, DataRegularSeason20242025!$D$3:$D$1315, $A8)+SUMIFS(DataRegularSeason20242025!$AB$3:$AB$1315,DataRegularSeason20242025!$B$3:$B$1315, "&lt;=" &amp; DF$1, DataRegularSeason20242025!$E$3:$E$1315, $A8)</f>
        <v>16</v>
      </c>
      <c r="DG8">
        <f>SUMIFS(DataRegularSeason20242025!$AA$3:$AA$1315,DataRegularSeason20242025!$B$3:$B$1315, "&lt;=" &amp; DG$1, DataRegularSeason20242025!$D$3:$D$1315, $A8)+SUMIFS(DataRegularSeason20242025!$AB$3:$AB$1315,DataRegularSeason20242025!$B$3:$B$1315, "&lt;=" &amp; DG$1, DataRegularSeason20242025!$E$3:$E$1315, $A8)</f>
        <v>16</v>
      </c>
      <c r="DH8">
        <f>SUMIFS(DataRegularSeason20242025!$AA$3:$AA$1315,DataRegularSeason20242025!$B$3:$B$1315, "&lt;=" &amp; DH$1, DataRegularSeason20242025!$D$3:$D$1315, $A8)+SUMIFS(DataRegularSeason20242025!$AB$3:$AB$1315,DataRegularSeason20242025!$B$3:$B$1315, "&lt;=" &amp; DH$1, DataRegularSeason20242025!$E$3:$E$1315, $A8)</f>
        <v>16</v>
      </c>
      <c r="DI8">
        <f>SUMIFS(DataRegularSeason20242025!$AA$3:$AA$1315,DataRegularSeason20242025!$B$3:$B$1315, "&lt;=" &amp; DI$1, DataRegularSeason20242025!$D$3:$D$1315, $A8)+SUMIFS(DataRegularSeason20242025!$AB$3:$AB$1315,DataRegularSeason20242025!$B$3:$B$1315, "&lt;=" &amp; DI$1, DataRegularSeason20242025!$E$3:$E$1315, $A8)</f>
        <v>16</v>
      </c>
      <c r="DJ8">
        <f>SUMIFS(DataRegularSeason20242025!$AA$3:$AA$1315,DataRegularSeason20242025!$B$3:$B$1315, "&lt;=" &amp; DJ$1, DataRegularSeason20242025!$D$3:$D$1315, $A8)+SUMIFS(DataRegularSeason20242025!$AB$3:$AB$1315,DataRegularSeason20242025!$B$3:$B$1315, "&lt;=" &amp; DJ$1, DataRegularSeason20242025!$E$3:$E$1315, $A8)</f>
        <v>16</v>
      </c>
      <c r="DK8">
        <f>SUMIFS(DataRegularSeason20242025!$AA$3:$AA$1315,DataRegularSeason20242025!$B$3:$B$1315, "&lt;=" &amp; DK$1, DataRegularSeason20242025!$D$3:$D$1315, $A8)+SUMIFS(DataRegularSeason20242025!$AB$3:$AB$1315,DataRegularSeason20242025!$B$3:$B$1315, "&lt;=" &amp; DK$1, DataRegularSeason20242025!$E$3:$E$1315, $A8)</f>
        <v>16</v>
      </c>
      <c r="DL8">
        <f>SUMIFS(DataRegularSeason20242025!$AA$3:$AA$1315,DataRegularSeason20242025!$B$3:$B$1315, "&lt;=" &amp; DL$1, DataRegularSeason20242025!$D$3:$D$1315, $A8)+SUMIFS(DataRegularSeason20242025!$AB$3:$AB$1315,DataRegularSeason20242025!$B$3:$B$1315, "&lt;=" &amp; DL$1, DataRegularSeason20242025!$E$3:$E$1315, $A8)</f>
        <v>16</v>
      </c>
      <c r="DM8">
        <f>SUMIFS(DataRegularSeason20242025!$AA$3:$AA$1315,DataRegularSeason20242025!$B$3:$B$1315, "&lt;=" &amp; DM$1, DataRegularSeason20242025!$D$3:$D$1315, $A8)+SUMIFS(DataRegularSeason20242025!$AB$3:$AB$1315,DataRegularSeason20242025!$B$3:$B$1315, "&lt;=" &amp; DM$1, DataRegularSeason20242025!$E$3:$E$1315, $A8)</f>
        <v>16</v>
      </c>
      <c r="DN8">
        <f>SUMIFS(DataRegularSeason20242025!$AA$3:$AA$1315,DataRegularSeason20242025!$B$3:$B$1315, "&lt;=" &amp; DN$1, DataRegularSeason20242025!$D$3:$D$1315, $A8)+SUMIFS(DataRegularSeason20242025!$AB$3:$AB$1315,DataRegularSeason20242025!$B$3:$B$1315, "&lt;=" &amp; DN$1, DataRegularSeason20242025!$E$3:$E$1315, $A8)</f>
        <v>16</v>
      </c>
      <c r="DO8">
        <f>SUMIFS(DataRegularSeason20242025!$AA$3:$AA$1315,DataRegularSeason20242025!$B$3:$B$1315, "&lt;=" &amp; DO$1, DataRegularSeason20242025!$D$3:$D$1315, $A8)+SUMIFS(DataRegularSeason20242025!$AB$3:$AB$1315,DataRegularSeason20242025!$B$3:$B$1315, "&lt;=" &amp; DO$1, DataRegularSeason20242025!$E$3:$E$1315, $A8)</f>
        <v>16</v>
      </c>
      <c r="DP8">
        <f>SUMIFS(DataRegularSeason20242025!$AA$3:$AA$1315,DataRegularSeason20242025!$B$3:$B$1315, "&lt;=" &amp; DP$1, DataRegularSeason20242025!$D$3:$D$1315, $A8)+SUMIFS(DataRegularSeason20242025!$AB$3:$AB$1315,DataRegularSeason20242025!$B$3:$B$1315, "&lt;=" &amp; DP$1, DataRegularSeason20242025!$E$3:$E$1315, $A8)</f>
        <v>16</v>
      </c>
      <c r="DQ8">
        <f>SUMIFS(DataRegularSeason20242025!$AA$3:$AA$1315,DataRegularSeason20242025!$B$3:$B$1315, "&lt;=" &amp; DQ$1, DataRegularSeason20242025!$D$3:$D$1315, $A8)+SUMIFS(DataRegularSeason20242025!$AB$3:$AB$1315,DataRegularSeason20242025!$B$3:$B$1315, "&lt;=" &amp; DQ$1, DataRegularSeason20242025!$E$3:$E$1315, $A8)</f>
        <v>16</v>
      </c>
      <c r="DR8">
        <f>SUMIFS(DataRegularSeason20242025!$AA$3:$AA$1315,DataRegularSeason20242025!$B$3:$B$1315, "&lt;=" &amp; DR$1, DataRegularSeason20242025!$D$3:$D$1315, $A8)+SUMIFS(DataRegularSeason20242025!$AB$3:$AB$1315,DataRegularSeason20242025!$B$3:$B$1315, "&lt;=" &amp; DR$1, DataRegularSeason20242025!$E$3:$E$1315, $A8)</f>
        <v>16</v>
      </c>
      <c r="DS8">
        <f>SUMIFS(DataRegularSeason20242025!$AA$3:$AA$1315,DataRegularSeason20242025!$B$3:$B$1315, "&lt;=" &amp; DS$1, DataRegularSeason20242025!$D$3:$D$1315, $A8)+SUMIFS(DataRegularSeason20242025!$AB$3:$AB$1315,DataRegularSeason20242025!$B$3:$B$1315, "&lt;=" &amp; DS$1, DataRegularSeason20242025!$E$3:$E$1315, $A8)</f>
        <v>16</v>
      </c>
      <c r="DT8">
        <f>SUMIFS(DataRegularSeason20242025!$AA$3:$AA$1315,DataRegularSeason20242025!$B$3:$B$1315, "&lt;=" &amp; DT$1, DataRegularSeason20242025!$D$3:$D$1315, $A8)+SUMIFS(DataRegularSeason20242025!$AB$3:$AB$1315,DataRegularSeason20242025!$B$3:$B$1315, "&lt;=" &amp; DT$1, DataRegularSeason20242025!$E$3:$E$1315, $A8)</f>
        <v>16</v>
      </c>
      <c r="DU8">
        <f>SUMIFS(DataRegularSeason20242025!$AA$3:$AA$1315,DataRegularSeason20242025!$B$3:$B$1315, "&lt;=" &amp; DU$1, DataRegularSeason20242025!$D$3:$D$1315, $A8)+SUMIFS(DataRegularSeason20242025!$AB$3:$AB$1315,DataRegularSeason20242025!$B$3:$B$1315, "&lt;=" &amp; DU$1, DataRegularSeason20242025!$E$3:$E$1315, $A8)</f>
        <v>16</v>
      </c>
      <c r="DV8">
        <f>SUMIFS(DataRegularSeason20242025!$AA$3:$AA$1315,DataRegularSeason20242025!$B$3:$B$1315, "&lt;=" &amp; DV$1, DataRegularSeason20242025!$D$3:$D$1315, $A8)+SUMIFS(DataRegularSeason20242025!$AB$3:$AB$1315,DataRegularSeason20242025!$B$3:$B$1315, "&lt;=" &amp; DV$1, DataRegularSeason20242025!$E$3:$E$1315, $A8)</f>
        <v>16</v>
      </c>
      <c r="DW8">
        <f>SUMIFS(DataRegularSeason20242025!$AA$3:$AA$1315,DataRegularSeason20242025!$B$3:$B$1315, "&lt;=" &amp; DW$1, DataRegularSeason20242025!$D$3:$D$1315, $A8)+SUMIFS(DataRegularSeason20242025!$AB$3:$AB$1315,DataRegularSeason20242025!$B$3:$B$1315, "&lt;=" &amp; DW$1, DataRegularSeason20242025!$E$3:$E$1315, $A8)</f>
        <v>16</v>
      </c>
      <c r="DX8">
        <f>SUMIFS(DataRegularSeason20242025!$AA$3:$AA$1315,DataRegularSeason20242025!$B$3:$B$1315, "&lt;=" &amp; DX$1, DataRegularSeason20242025!$D$3:$D$1315, $A8)+SUMIFS(DataRegularSeason20242025!$AB$3:$AB$1315,DataRegularSeason20242025!$B$3:$B$1315, "&lt;=" &amp; DX$1, DataRegularSeason20242025!$E$3:$E$1315, $A8)</f>
        <v>16</v>
      </c>
      <c r="DY8">
        <f>SUMIFS(DataRegularSeason20242025!$AA$3:$AA$1315,DataRegularSeason20242025!$B$3:$B$1315, "&lt;=" &amp; DY$1, DataRegularSeason20242025!$D$3:$D$1315, $A8)+SUMIFS(DataRegularSeason20242025!$AB$3:$AB$1315,DataRegularSeason20242025!$B$3:$B$1315, "&lt;=" &amp; DY$1, DataRegularSeason20242025!$E$3:$E$1315, $A8)</f>
        <v>16</v>
      </c>
      <c r="DZ8">
        <f>SUMIFS(DataRegularSeason20242025!$AA$3:$AA$1315,DataRegularSeason20242025!$B$3:$B$1315, "&lt;=" &amp; DZ$1, DataRegularSeason20242025!$D$3:$D$1315, $A8)+SUMIFS(DataRegularSeason20242025!$AB$3:$AB$1315,DataRegularSeason20242025!$B$3:$B$1315, "&lt;=" &amp; DZ$1, DataRegularSeason20242025!$E$3:$E$1315, $A8)</f>
        <v>16</v>
      </c>
      <c r="EA8">
        <f>SUMIFS(DataRegularSeason20242025!$AA$3:$AA$1315,DataRegularSeason20242025!$B$3:$B$1315, "&lt;=" &amp; EA$1, DataRegularSeason20242025!$D$3:$D$1315, $A8)+SUMIFS(DataRegularSeason20242025!$AB$3:$AB$1315,DataRegularSeason20242025!$B$3:$B$1315, "&lt;=" &amp; EA$1, DataRegularSeason20242025!$E$3:$E$1315, $A8)</f>
        <v>16</v>
      </c>
      <c r="EB8">
        <f>SUMIFS(DataRegularSeason20242025!$AA$3:$AA$1315,DataRegularSeason20242025!$B$3:$B$1315, "&lt;=" &amp; EB$1, DataRegularSeason20242025!$D$3:$D$1315, $A8)+SUMIFS(DataRegularSeason20242025!$AB$3:$AB$1315,DataRegularSeason20242025!$B$3:$B$1315, "&lt;=" &amp; EB$1, DataRegularSeason20242025!$E$3:$E$1315, $A8)</f>
        <v>16</v>
      </c>
      <c r="EC8">
        <f>SUMIFS(DataRegularSeason20242025!$AA$3:$AA$1315,DataRegularSeason20242025!$B$3:$B$1315, "&lt;=" &amp; EC$1, DataRegularSeason20242025!$D$3:$D$1315, $A8)+SUMIFS(DataRegularSeason20242025!$AB$3:$AB$1315,DataRegularSeason20242025!$B$3:$B$1315, "&lt;=" &amp; EC$1, DataRegularSeason20242025!$E$3:$E$1315, $A8)</f>
        <v>16</v>
      </c>
      <c r="ED8">
        <f>SUMIFS(DataRegularSeason20242025!$AA$3:$AA$1315,DataRegularSeason20242025!$B$3:$B$1315, "&lt;=" &amp; ED$1, DataRegularSeason20242025!$D$3:$D$1315, $A8)+SUMIFS(DataRegularSeason20242025!$AB$3:$AB$1315,DataRegularSeason20242025!$B$3:$B$1315, "&lt;=" &amp; ED$1, DataRegularSeason20242025!$E$3:$E$1315, $A8)</f>
        <v>16</v>
      </c>
      <c r="EE8">
        <f>SUMIFS(DataRegularSeason20242025!$AA$3:$AA$1315,DataRegularSeason20242025!$B$3:$B$1315, "&lt;=" &amp; EE$1, DataRegularSeason20242025!$D$3:$D$1315, $A8)+SUMIFS(DataRegularSeason20242025!$AB$3:$AB$1315,DataRegularSeason20242025!$B$3:$B$1315, "&lt;=" &amp; EE$1, DataRegularSeason20242025!$E$3:$E$1315, $A8)</f>
        <v>16</v>
      </c>
      <c r="EF8">
        <f>SUMIFS(DataRegularSeason20242025!$AA$3:$AA$1315,DataRegularSeason20242025!$B$3:$B$1315, "&lt;=" &amp; EF$1, DataRegularSeason20242025!$D$3:$D$1315, $A8)+SUMIFS(DataRegularSeason20242025!$AB$3:$AB$1315,DataRegularSeason20242025!$B$3:$B$1315, "&lt;=" &amp; EF$1, DataRegularSeason20242025!$E$3:$E$1315, $A8)</f>
        <v>16</v>
      </c>
      <c r="EG8">
        <f>SUMIFS(DataRegularSeason20242025!$AA$3:$AA$1315,DataRegularSeason20242025!$B$3:$B$1315, "&lt;=" &amp; EG$1, DataRegularSeason20242025!$D$3:$D$1315, $A8)+SUMIFS(DataRegularSeason20242025!$AB$3:$AB$1315,DataRegularSeason20242025!$B$3:$B$1315, "&lt;=" &amp; EG$1, DataRegularSeason20242025!$E$3:$E$1315, $A8)</f>
        <v>16</v>
      </c>
      <c r="EH8">
        <f>SUMIFS(DataRegularSeason20242025!$AA$3:$AA$1315,DataRegularSeason20242025!$B$3:$B$1315, "&lt;=" &amp; EH$1, DataRegularSeason20242025!$D$3:$D$1315, $A8)+SUMIFS(DataRegularSeason20242025!$AB$3:$AB$1315,DataRegularSeason20242025!$B$3:$B$1315, "&lt;=" &amp; EH$1, DataRegularSeason20242025!$E$3:$E$1315, $A8)</f>
        <v>16</v>
      </c>
      <c r="EI8">
        <f>SUMIFS(DataRegularSeason20242025!$AA$3:$AA$1315,DataRegularSeason20242025!$B$3:$B$1315, "&lt;=" &amp; EI$1, DataRegularSeason20242025!$D$3:$D$1315, $A8)+SUMIFS(DataRegularSeason20242025!$AB$3:$AB$1315,DataRegularSeason20242025!$B$3:$B$1315, "&lt;=" &amp; EI$1, DataRegularSeason20242025!$E$3:$E$1315, $A8)</f>
        <v>16</v>
      </c>
      <c r="EJ8">
        <f>SUMIFS(DataRegularSeason20242025!$AA$3:$AA$1315,DataRegularSeason20242025!$B$3:$B$1315, "&lt;=" &amp; EJ$1, DataRegularSeason20242025!$D$3:$D$1315, $A8)+SUMIFS(DataRegularSeason20242025!$AB$3:$AB$1315,DataRegularSeason20242025!$B$3:$B$1315, "&lt;=" &amp; EJ$1, DataRegularSeason20242025!$E$3:$E$1315, $A8)</f>
        <v>16</v>
      </c>
      <c r="EK8">
        <f>SUMIFS(DataRegularSeason20242025!$AA$3:$AA$1315,DataRegularSeason20242025!$B$3:$B$1315, "&lt;=" &amp; EK$1, DataRegularSeason20242025!$D$3:$D$1315, $A8)+SUMIFS(DataRegularSeason20242025!$AB$3:$AB$1315,DataRegularSeason20242025!$B$3:$B$1315, "&lt;=" &amp; EK$1, DataRegularSeason20242025!$E$3:$E$1315, $A8)</f>
        <v>16</v>
      </c>
      <c r="EL8">
        <f>SUMIFS(DataRegularSeason20242025!$AA$3:$AA$1315,DataRegularSeason20242025!$B$3:$B$1315, "&lt;=" &amp; EL$1, DataRegularSeason20242025!$D$3:$D$1315, $A8)+SUMIFS(DataRegularSeason20242025!$AB$3:$AB$1315,DataRegularSeason20242025!$B$3:$B$1315, "&lt;=" &amp; EL$1, DataRegularSeason20242025!$E$3:$E$1315, $A8)</f>
        <v>16</v>
      </c>
      <c r="EM8">
        <f>SUMIFS(DataRegularSeason20242025!$AA$3:$AA$1315,DataRegularSeason20242025!$B$3:$B$1315, "&lt;=" &amp; EM$1, DataRegularSeason20242025!$D$3:$D$1315, $A8)+SUMIFS(DataRegularSeason20242025!$AB$3:$AB$1315,DataRegularSeason20242025!$B$3:$B$1315, "&lt;=" &amp; EM$1, DataRegularSeason20242025!$E$3:$E$1315, $A8)</f>
        <v>16</v>
      </c>
      <c r="EN8">
        <f>SUMIFS(DataRegularSeason20242025!$AA$3:$AA$1315,DataRegularSeason20242025!$B$3:$B$1315, "&lt;=" &amp; EN$1, DataRegularSeason20242025!$D$3:$D$1315, $A8)+SUMIFS(DataRegularSeason20242025!$AB$3:$AB$1315,DataRegularSeason20242025!$B$3:$B$1315, "&lt;=" &amp; EN$1, DataRegularSeason20242025!$E$3:$E$1315, $A8)</f>
        <v>16</v>
      </c>
      <c r="EO8">
        <f>SUMIFS(DataRegularSeason20242025!$AA$3:$AA$1315,DataRegularSeason20242025!$B$3:$B$1315, "&lt;=" &amp; EO$1, DataRegularSeason20242025!$D$3:$D$1315, $A8)+SUMIFS(DataRegularSeason20242025!$AB$3:$AB$1315,DataRegularSeason20242025!$B$3:$B$1315, "&lt;=" &amp; EO$1, DataRegularSeason20242025!$E$3:$E$1315, $A8)</f>
        <v>16</v>
      </c>
      <c r="EP8">
        <f>SUMIFS(DataRegularSeason20242025!$AA$3:$AA$1315,DataRegularSeason20242025!$B$3:$B$1315, "&lt;=" &amp; EP$1, DataRegularSeason20242025!$D$3:$D$1315, $A8)+SUMIFS(DataRegularSeason20242025!$AB$3:$AB$1315,DataRegularSeason20242025!$B$3:$B$1315, "&lt;=" &amp; EP$1, DataRegularSeason20242025!$E$3:$E$1315, $A8)</f>
        <v>16</v>
      </c>
      <c r="EQ8">
        <f>SUMIFS(DataRegularSeason20242025!$AA$3:$AA$1315,DataRegularSeason20242025!$B$3:$B$1315, "&lt;=" &amp; EQ$1, DataRegularSeason20242025!$D$3:$D$1315, $A8)+SUMIFS(DataRegularSeason20242025!$AB$3:$AB$1315,DataRegularSeason20242025!$B$3:$B$1315, "&lt;=" &amp; EQ$1, DataRegularSeason20242025!$E$3:$E$1315, $A8)</f>
        <v>16</v>
      </c>
      <c r="ER8">
        <f>SUMIFS(DataRegularSeason20242025!$AA$3:$AA$1315,DataRegularSeason20242025!$B$3:$B$1315, "&lt;=" &amp; ER$1, DataRegularSeason20242025!$D$3:$D$1315, $A8)+SUMIFS(DataRegularSeason20242025!$AB$3:$AB$1315,DataRegularSeason20242025!$B$3:$B$1315, "&lt;=" &amp; ER$1, DataRegularSeason20242025!$E$3:$E$1315, $A8)</f>
        <v>16</v>
      </c>
      <c r="ES8">
        <f>SUMIFS(DataRegularSeason20242025!$AA$3:$AA$1315,DataRegularSeason20242025!$B$3:$B$1315, "&lt;=" &amp; ES$1, DataRegularSeason20242025!$D$3:$D$1315, $A8)+SUMIFS(DataRegularSeason20242025!$AB$3:$AB$1315,DataRegularSeason20242025!$B$3:$B$1315, "&lt;=" &amp; ES$1, DataRegularSeason20242025!$E$3:$E$1315, $A8)</f>
        <v>16</v>
      </c>
      <c r="ET8">
        <f>SUMIFS(DataRegularSeason20242025!$AA$3:$AA$1315,DataRegularSeason20242025!$B$3:$B$1315, "&lt;=" &amp; ET$1, DataRegularSeason20242025!$D$3:$D$1315, $A8)+SUMIFS(DataRegularSeason20242025!$AB$3:$AB$1315,DataRegularSeason20242025!$B$3:$B$1315, "&lt;=" &amp; ET$1, DataRegularSeason20242025!$E$3:$E$1315, $A8)</f>
        <v>16</v>
      </c>
      <c r="EU8">
        <f>SUMIFS(DataRegularSeason20242025!$AA$3:$AA$1315,DataRegularSeason20242025!$B$3:$B$1315, "&lt;=" &amp; EU$1, DataRegularSeason20242025!$D$3:$D$1315, $A8)+SUMIFS(DataRegularSeason20242025!$AB$3:$AB$1315,DataRegularSeason20242025!$B$3:$B$1315, "&lt;=" &amp; EU$1, DataRegularSeason20242025!$E$3:$E$1315, $A8)</f>
        <v>16</v>
      </c>
      <c r="EV8">
        <f>SUMIFS(DataRegularSeason20242025!$AA$3:$AA$1315,DataRegularSeason20242025!$B$3:$B$1315, "&lt;=" &amp; EV$1, DataRegularSeason20242025!$D$3:$D$1315, $A8)+SUMIFS(DataRegularSeason20242025!$AB$3:$AB$1315,DataRegularSeason20242025!$B$3:$B$1315, "&lt;=" &amp; EV$1, DataRegularSeason20242025!$E$3:$E$1315, $A8)</f>
        <v>16</v>
      </c>
      <c r="EW8">
        <f>SUMIFS(DataRegularSeason20242025!$AA$3:$AA$1315,DataRegularSeason20242025!$B$3:$B$1315, "&lt;=" &amp; EW$1, DataRegularSeason20242025!$D$3:$D$1315, $A8)+SUMIFS(DataRegularSeason20242025!$AB$3:$AB$1315,DataRegularSeason20242025!$B$3:$B$1315, "&lt;=" &amp; EW$1, DataRegularSeason20242025!$E$3:$E$1315, $A8)</f>
        <v>16</v>
      </c>
      <c r="EX8">
        <f>SUMIFS(DataRegularSeason20242025!$AA$3:$AA$1315,DataRegularSeason20242025!$B$3:$B$1315, "&lt;=" &amp; EX$1, DataRegularSeason20242025!$D$3:$D$1315, $A8)+SUMIFS(DataRegularSeason20242025!$AB$3:$AB$1315,DataRegularSeason20242025!$B$3:$B$1315, "&lt;=" &amp; EX$1, DataRegularSeason20242025!$E$3:$E$1315, $A8)</f>
        <v>16</v>
      </c>
      <c r="EY8">
        <f>SUMIFS(DataRegularSeason20242025!$AA$3:$AA$1315,DataRegularSeason20242025!$B$3:$B$1315, "&lt;=" &amp; EY$1, DataRegularSeason20242025!$D$3:$D$1315, $A8)+SUMIFS(DataRegularSeason20242025!$AB$3:$AB$1315,DataRegularSeason20242025!$B$3:$B$1315, "&lt;=" &amp; EY$1, DataRegularSeason20242025!$E$3:$E$1315, $A8)</f>
        <v>16</v>
      </c>
      <c r="EZ8">
        <f>SUMIFS(DataRegularSeason20242025!$AA$3:$AA$1315,DataRegularSeason20242025!$B$3:$B$1315, "&lt;=" &amp; EZ$1, DataRegularSeason20242025!$D$3:$D$1315, $A8)+SUMIFS(DataRegularSeason20242025!$AB$3:$AB$1315,DataRegularSeason20242025!$B$3:$B$1315, "&lt;=" &amp; EZ$1, DataRegularSeason20242025!$E$3:$E$1315, $A8)</f>
        <v>16</v>
      </c>
      <c r="FA8">
        <f>SUMIFS(DataRegularSeason20242025!$AA$3:$AA$1315,DataRegularSeason20242025!$B$3:$B$1315, "&lt;=" &amp; FA$1, DataRegularSeason20242025!$D$3:$D$1315, $A8)+SUMIFS(DataRegularSeason20242025!$AB$3:$AB$1315,DataRegularSeason20242025!$B$3:$B$1315, "&lt;=" &amp; FA$1, DataRegularSeason20242025!$E$3:$E$1315, $A8)</f>
        <v>16</v>
      </c>
      <c r="FB8">
        <f>SUMIFS(DataRegularSeason20242025!$AA$3:$AA$1315,DataRegularSeason20242025!$B$3:$B$1315, "&lt;=" &amp; FB$1, DataRegularSeason20242025!$D$3:$D$1315, $A8)+SUMIFS(DataRegularSeason20242025!$AB$3:$AB$1315,DataRegularSeason20242025!$B$3:$B$1315, "&lt;=" &amp; FB$1, DataRegularSeason20242025!$E$3:$E$1315, $A8)</f>
        <v>16</v>
      </c>
      <c r="FC8">
        <f>SUMIFS(DataRegularSeason20242025!$AA$3:$AA$1315,DataRegularSeason20242025!$B$3:$B$1315, "&lt;=" &amp; FC$1, DataRegularSeason20242025!$D$3:$D$1315, $A8)+SUMIFS(DataRegularSeason20242025!$AB$3:$AB$1315,DataRegularSeason20242025!$B$3:$B$1315, "&lt;=" &amp; FC$1, DataRegularSeason20242025!$E$3:$E$1315, $A8)</f>
        <v>16</v>
      </c>
      <c r="FD8">
        <f>SUMIFS(DataRegularSeason20242025!$AA$3:$AA$1315,DataRegularSeason20242025!$B$3:$B$1315, "&lt;=" &amp; FD$1, DataRegularSeason20242025!$D$3:$D$1315, $A8)+SUMIFS(DataRegularSeason20242025!$AB$3:$AB$1315,DataRegularSeason20242025!$B$3:$B$1315, "&lt;=" &amp; FD$1, DataRegularSeason20242025!$E$3:$E$1315, $A8)</f>
        <v>16</v>
      </c>
      <c r="FE8">
        <f>SUMIFS(DataRegularSeason20242025!$AA$3:$AA$1315,DataRegularSeason20242025!$B$3:$B$1315, "&lt;=" &amp; FE$1, DataRegularSeason20242025!$D$3:$D$1315, $A8)+SUMIFS(DataRegularSeason20242025!$AB$3:$AB$1315,DataRegularSeason20242025!$B$3:$B$1315, "&lt;=" &amp; FE$1, DataRegularSeason20242025!$E$3:$E$1315, $A8)</f>
        <v>16</v>
      </c>
      <c r="FF8">
        <f>SUMIFS(DataRegularSeason20242025!$AA$3:$AA$1315,DataRegularSeason20242025!$B$3:$B$1315, "&lt;=" &amp; FF$1, DataRegularSeason20242025!$D$3:$D$1315, $A8)+SUMIFS(DataRegularSeason20242025!$AB$3:$AB$1315,DataRegularSeason20242025!$B$3:$B$1315, "&lt;=" &amp; FF$1, DataRegularSeason20242025!$E$3:$E$1315, $A8)</f>
        <v>16</v>
      </c>
      <c r="FG8">
        <f>SUMIFS(DataRegularSeason20242025!$AA$3:$AA$1315,DataRegularSeason20242025!$B$3:$B$1315, "&lt;=" &amp; FG$1, DataRegularSeason20242025!$D$3:$D$1315, $A8)+SUMIFS(DataRegularSeason20242025!$AB$3:$AB$1315,DataRegularSeason20242025!$B$3:$B$1315, "&lt;=" &amp; FG$1, DataRegularSeason20242025!$E$3:$E$1315, $A8)</f>
        <v>16</v>
      </c>
      <c r="FH8">
        <f>SUMIFS(DataRegularSeason20242025!$AA$3:$AA$1315,DataRegularSeason20242025!$B$3:$B$1315, "&lt;=" &amp; FH$1, DataRegularSeason20242025!$D$3:$D$1315, $A8)+SUMIFS(DataRegularSeason20242025!$AB$3:$AB$1315,DataRegularSeason20242025!$B$3:$B$1315, "&lt;=" &amp; FH$1, DataRegularSeason20242025!$E$3:$E$1315, $A8)</f>
        <v>16</v>
      </c>
      <c r="FI8">
        <f>SUMIFS(DataRegularSeason20242025!$AA$3:$AA$1315,DataRegularSeason20242025!$B$3:$B$1315, "&lt;=" &amp; FI$1, DataRegularSeason20242025!$D$3:$D$1315, $A8)+SUMIFS(DataRegularSeason20242025!$AB$3:$AB$1315,DataRegularSeason20242025!$B$3:$B$1315, "&lt;=" &amp; FI$1, DataRegularSeason20242025!$E$3:$E$1315, $A8)</f>
        <v>16</v>
      </c>
      <c r="FJ8">
        <f>SUMIFS(DataRegularSeason20242025!$AA$3:$AA$1315,DataRegularSeason20242025!$B$3:$B$1315, "&lt;=" &amp; FJ$1, DataRegularSeason20242025!$D$3:$D$1315, $A8)+SUMIFS(DataRegularSeason20242025!$AB$3:$AB$1315,DataRegularSeason20242025!$B$3:$B$1315, "&lt;=" &amp; FJ$1, DataRegularSeason20242025!$E$3:$E$1315, $A8)</f>
        <v>16</v>
      </c>
      <c r="FK8">
        <f>SUMIFS(DataRegularSeason20242025!$AA$3:$AA$1315,DataRegularSeason20242025!$B$3:$B$1315, "&lt;=" &amp; FK$1, DataRegularSeason20242025!$D$3:$D$1315, $A8)+SUMIFS(DataRegularSeason20242025!$AB$3:$AB$1315,DataRegularSeason20242025!$B$3:$B$1315, "&lt;=" &amp; FK$1, DataRegularSeason20242025!$E$3:$E$1315, $A8)</f>
        <v>16</v>
      </c>
      <c r="FL8">
        <f>SUMIFS(DataRegularSeason20242025!$AA$3:$AA$1315,DataRegularSeason20242025!$B$3:$B$1315, "&lt;=" &amp; FL$1, DataRegularSeason20242025!$D$3:$D$1315, $A8)+SUMIFS(DataRegularSeason20242025!$AB$3:$AB$1315,DataRegularSeason20242025!$B$3:$B$1315, "&lt;=" &amp; FL$1, DataRegularSeason20242025!$E$3:$E$1315, $A8)</f>
        <v>16</v>
      </c>
      <c r="FM8">
        <f>SUMIFS(DataRegularSeason20242025!$AA$3:$AA$1315,DataRegularSeason20242025!$B$3:$B$1315, "&lt;=" &amp; FM$1, DataRegularSeason20242025!$D$3:$D$1315, $A8)+SUMIFS(DataRegularSeason20242025!$AB$3:$AB$1315,DataRegularSeason20242025!$B$3:$B$1315, "&lt;=" &amp; FM$1, DataRegularSeason20242025!$E$3:$E$1315, $A8)</f>
        <v>16</v>
      </c>
      <c r="FN8">
        <f>SUMIFS(DataRegularSeason20242025!$AA$3:$AA$1315,DataRegularSeason20242025!$B$3:$B$1315, "&lt;=" &amp; FN$1, DataRegularSeason20242025!$D$3:$D$1315, $A8)+SUMIFS(DataRegularSeason20242025!$AB$3:$AB$1315,DataRegularSeason20242025!$B$3:$B$1315, "&lt;=" &amp; FN$1, DataRegularSeason20242025!$E$3:$E$1315, $A8)</f>
        <v>16</v>
      </c>
      <c r="FO8">
        <f>SUMIFS(DataRegularSeason20242025!$AA$3:$AA$1315,DataRegularSeason20242025!$B$3:$B$1315, "&lt;=" &amp; FO$1, DataRegularSeason20242025!$D$3:$D$1315, $A8)+SUMIFS(DataRegularSeason20242025!$AB$3:$AB$1315,DataRegularSeason20242025!$B$3:$B$1315, "&lt;=" &amp; FO$1, DataRegularSeason20242025!$E$3:$E$1315, $A8)</f>
        <v>16</v>
      </c>
      <c r="FP8">
        <f>SUMIFS(DataRegularSeason20242025!$AA$3:$AA$1315,DataRegularSeason20242025!$B$3:$B$1315, "&lt;=" &amp; FP$1, DataRegularSeason20242025!$D$3:$D$1315, $A8)+SUMIFS(DataRegularSeason20242025!$AB$3:$AB$1315,DataRegularSeason20242025!$B$3:$B$1315, "&lt;=" &amp; FP$1, DataRegularSeason20242025!$E$3:$E$1315, $A8)</f>
        <v>16</v>
      </c>
      <c r="FQ8">
        <f>SUMIFS(DataRegularSeason20242025!$AA$3:$AA$1315,DataRegularSeason20242025!$B$3:$B$1315, "&lt;=" &amp; FQ$1, DataRegularSeason20242025!$D$3:$D$1315, $A8)+SUMIFS(DataRegularSeason20242025!$AB$3:$AB$1315,DataRegularSeason20242025!$B$3:$B$1315, "&lt;=" &amp; FQ$1, DataRegularSeason20242025!$E$3:$E$1315, $A8)</f>
        <v>16</v>
      </c>
      <c r="FR8">
        <f>SUMIFS(DataRegularSeason20242025!$AA$3:$AA$1315,DataRegularSeason20242025!$B$3:$B$1315, "&lt;=" &amp; FR$1, DataRegularSeason20242025!$D$3:$D$1315, $A8)+SUMIFS(DataRegularSeason20242025!$AB$3:$AB$1315,DataRegularSeason20242025!$B$3:$B$1315, "&lt;=" &amp; FR$1, DataRegularSeason20242025!$E$3:$E$1315, $A8)</f>
        <v>16</v>
      </c>
      <c r="FS8">
        <f>SUMIFS(DataRegularSeason20242025!$AA$3:$AA$1315,DataRegularSeason20242025!$B$3:$B$1315, "&lt;=" &amp; FS$1, DataRegularSeason20242025!$D$3:$D$1315, $A8)+SUMIFS(DataRegularSeason20242025!$AB$3:$AB$1315,DataRegularSeason20242025!$B$3:$B$1315, "&lt;=" &amp; FS$1, DataRegularSeason20242025!$E$3:$E$1315, $A8)</f>
        <v>16</v>
      </c>
      <c r="FT8">
        <f>SUMIFS(DataRegularSeason20242025!$AA$3:$AA$1315,DataRegularSeason20242025!$B$3:$B$1315, "&lt;=" &amp; FT$1, DataRegularSeason20242025!$D$3:$D$1315, $A8)+SUMIFS(DataRegularSeason20242025!$AB$3:$AB$1315,DataRegularSeason20242025!$B$3:$B$1315, "&lt;=" &amp; FT$1, DataRegularSeason20242025!$E$3:$E$1315, $A8)</f>
        <v>16</v>
      </c>
      <c r="FU8">
        <f>SUMIFS(DataRegularSeason20242025!$AA$3:$AA$1315,DataRegularSeason20242025!$B$3:$B$1315, "&lt;=" &amp; FU$1, DataRegularSeason20242025!$D$3:$D$1315, $A8)+SUMIFS(DataRegularSeason20242025!$AB$3:$AB$1315,DataRegularSeason20242025!$B$3:$B$1315, "&lt;=" &amp; FU$1, DataRegularSeason20242025!$E$3:$E$1315, $A8)</f>
        <v>16</v>
      </c>
      <c r="FV8">
        <f>SUMIFS(DataRegularSeason20242025!$AA$3:$AA$1315,DataRegularSeason20242025!$B$3:$B$1315, "&lt;=" &amp; FV$1, DataRegularSeason20242025!$D$3:$D$1315, $A8)+SUMIFS(DataRegularSeason20242025!$AB$3:$AB$1315,DataRegularSeason20242025!$B$3:$B$1315, "&lt;=" &amp; FV$1, DataRegularSeason20242025!$E$3:$E$1315, $A8)</f>
        <v>16</v>
      </c>
      <c r="FW8">
        <f>SUMIFS(DataRegularSeason20242025!$AA$3:$AA$1315,DataRegularSeason20242025!$B$3:$B$1315, "&lt;=" &amp; FW$1, DataRegularSeason20242025!$D$3:$D$1315, $A8)+SUMIFS(DataRegularSeason20242025!$AB$3:$AB$1315,DataRegularSeason20242025!$B$3:$B$1315, "&lt;=" &amp; FW$1, DataRegularSeason20242025!$E$3:$E$1315, $A8)</f>
        <v>16</v>
      </c>
      <c r="FX8">
        <f>SUMIFS(DataRegularSeason20242025!$AA$3:$AA$1315,DataRegularSeason20242025!$B$3:$B$1315, "&lt;=" &amp; FX$1, DataRegularSeason20242025!$D$3:$D$1315, $A8)+SUMIFS(DataRegularSeason20242025!$AB$3:$AB$1315,DataRegularSeason20242025!$B$3:$B$1315, "&lt;=" &amp; FX$1, DataRegularSeason20242025!$E$3:$E$1315, $A8)</f>
        <v>16</v>
      </c>
      <c r="FY8">
        <f>SUMIFS(DataRegularSeason20242025!$AA$3:$AA$1315,DataRegularSeason20242025!$B$3:$B$1315, "&lt;=" &amp; FY$1, DataRegularSeason20242025!$D$3:$D$1315, $A8)+SUMIFS(DataRegularSeason20242025!$AB$3:$AB$1315,DataRegularSeason20242025!$B$3:$B$1315, "&lt;=" &amp; FY$1, DataRegularSeason20242025!$E$3:$E$1315, $A8)</f>
        <v>16</v>
      </c>
      <c r="FZ8">
        <f>SUMIFS(DataRegularSeason20242025!$AA$3:$AA$1315,DataRegularSeason20242025!$B$3:$B$1315, "&lt;=" &amp; FZ$1, DataRegularSeason20242025!$D$3:$D$1315, $A8)+SUMIFS(DataRegularSeason20242025!$AB$3:$AB$1315,DataRegularSeason20242025!$B$3:$B$1315, "&lt;=" &amp; FZ$1, DataRegularSeason20242025!$E$3:$E$1315, $A8)</f>
        <v>16</v>
      </c>
      <c r="GA8">
        <f>SUMIFS(DataRegularSeason20242025!$AA$3:$AA$1315,DataRegularSeason20242025!$B$3:$B$1315, "&lt;=" &amp; GA$1, DataRegularSeason20242025!$D$3:$D$1315, $A8)+SUMIFS(DataRegularSeason20242025!$AB$3:$AB$1315,DataRegularSeason20242025!$B$3:$B$1315, "&lt;=" &amp; GA$1, DataRegularSeason20242025!$E$3:$E$1315, $A8)</f>
        <v>16</v>
      </c>
      <c r="GB8">
        <f>SUMIFS(DataRegularSeason20242025!$AA$3:$AA$1315,DataRegularSeason20242025!$B$3:$B$1315, "&lt;=" &amp; GB$1, DataRegularSeason20242025!$D$3:$D$1315, $A8)+SUMIFS(DataRegularSeason20242025!$AB$3:$AB$1315,DataRegularSeason20242025!$B$3:$B$1315, "&lt;=" &amp; GB$1, DataRegularSeason20242025!$E$3:$E$1315, $A8)</f>
        <v>16</v>
      </c>
      <c r="GC8">
        <f>SUMIFS(DataRegularSeason20242025!$AA$3:$AA$1315,DataRegularSeason20242025!$B$3:$B$1315, "&lt;=" &amp; GC$1, DataRegularSeason20242025!$D$3:$D$1315, $A8)+SUMIFS(DataRegularSeason20242025!$AB$3:$AB$1315,DataRegularSeason20242025!$B$3:$B$1315, "&lt;=" &amp; GC$1, DataRegularSeason20242025!$E$3:$E$1315, $A8)</f>
        <v>16</v>
      </c>
      <c r="GD8">
        <f>SUMIFS(DataRegularSeason20242025!$AA$3:$AA$1315,DataRegularSeason20242025!$B$3:$B$1315, "&lt;=" &amp; GD$1, DataRegularSeason20242025!$D$3:$D$1315, $A8)+SUMIFS(DataRegularSeason20242025!$AB$3:$AB$1315,DataRegularSeason20242025!$B$3:$B$1315, "&lt;=" &amp; GD$1, DataRegularSeason20242025!$E$3:$E$1315, $A8)</f>
        <v>16</v>
      </c>
      <c r="GE8">
        <f>SUMIFS(DataRegularSeason20242025!$AA$3:$AA$1315,DataRegularSeason20242025!$B$3:$B$1315, "&lt;=" &amp; GE$1, DataRegularSeason20242025!$D$3:$D$1315, $A8)+SUMIFS(DataRegularSeason20242025!$AB$3:$AB$1315,DataRegularSeason20242025!$B$3:$B$1315, "&lt;=" &amp; GE$1, DataRegularSeason20242025!$E$3:$E$1315, $A8)</f>
        <v>16</v>
      </c>
      <c r="GF8">
        <f>SUMIFS(DataRegularSeason20242025!$AA$3:$AA$1315,DataRegularSeason20242025!$B$3:$B$1315, "&lt;=" &amp; GF$1, DataRegularSeason20242025!$D$3:$D$1315, $A8)+SUMIFS(DataRegularSeason20242025!$AB$3:$AB$1315,DataRegularSeason20242025!$B$3:$B$1315, "&lt;=" &amp; GF$1, DataRegularSeason20242025!$E$3:$E$1315, $A8)</f>
        <v>16</v>
      </c>
      <c r="GG8">
        <f>SUMIFS(DataRegularSeason20242025!$AA$3:$AA$1315,DataRegularSeason20242025!$B$3:$B$1315, "&lt;=" &amp; GG$1, DataRegularSeason20242025!$D$3:$D$1315, $A8)+SUMIFS(DataRegularSeason20242025!$AB$3:$AB$1315,DataRegularSeason20242025!$B$3:$B$1315, "&lt;=" &amp; GG$1, DataRegularSeason20242025!$E$3:$E$1315, $A8)</f>
        <v>16</v>
      </c>
      <c r="GH8">
        <f>SUMIFS(DataRegularSeason20242025!$AA$3:$AA$1315,DataRegularSeason20242025!$B$3:$B$1315, "&lt;=" &amp; GH$1, DataRegularSeason20242025!$D$3:$D$1315, $A8)+SUMIFS(DataRegularSeason20242025!$AB$3:$AB$1315,DataRegularSeason20242025!$B$3:$B$1315, "&lt;=" &amp; GH$1, DataRegularSeason20242025!$E$3:$E$1315, $A8)</f>
        <v>16</v>
      </c>
      <c r="GI8">
        <f>SUMIFS(DataRegularSeason20242025!$AA$3:$AA$1315,DataRegularSeason20242025!$B$3:$B$1315, "&lt;=" &amp; GI$1, DataRegularSeason20242025!$D$3:$D$1315, $A8)+SUMIFS(DataRegularSeason20242025!$AB$3:$AB$1315,DataRegularSeason20242025!$B$3:$B$1315, "&lt;=" &amp; GI$1, DataRegularSeason20242025!$E$3:$E$1315, $A8)</f>
        <v>16</v>
      </c>
      <c r="GJ8">
        <f>SUMIFS(DataRegularSeason20242025!$AA$3:$AA$1315,DataRegularSeason20242025!$B$3:$B$1315, "&lt;=" &amp; GJ$1, DataRegularSeason20242025!$D$3:$D$1315, $A8)+SUMIFS(DataRegularSeason20242025!$AB$3:$AB$1315,DataRegularSeason20242025!$B$3:$B$1315, "&lt;=" &amp; GJ$1, DataRegularSeason20242025!$E$3:$E$1315, $A8)</f>
        <v>16</v>
      </c>
      <c r="GK8">
        <f>SUMIFS(DataRegularSeason20242025!$AA$3:$AA$1315,DataRegularSeason20242025!$B$3:$B$1315, "&lt;=" &amp; GK$1, DataRegularSeason20242025!$D$3:$D$1315, $A8)+SUMIFS(DataRegularSeason20242025!$AB$3:$AB$1315,DataRegularSeason20242025!$B$3:$B$1315, "&lt;=" &amp; GK$1, DataRegularSeason20242025!$E$3:$E$1315, $A8)</f>
        <v>16</v>
      </c>
      <c r="GL8">
        <f>SUMIFS(DataRegularSeason20242025!$AA$3:$AA$1315,DataRegularSeason20242025!$B$3:$B$1315, "&lt;=" &amp; GL$1, DataRegularSeason20242025!$D$3:$D$1315, $A8)+SUMIFS(DataRegularSeason20242025!$AB$3:$AB$1315,DataRegularSeason20242025!$B$3:$B$1315, "&lt;=" &amp; GL$1, DataRegularSeason20242025!$E$3:$E$1315, $A8)</f>
        <v>16</v>
      </c>
      <c r="GM8">
        <f>SUMIFS(DataRegularSeason20242025!$AA$3:$AA$1315,DataRegularSeason20242025!$B$3:$B$1315, "&lt;=" &amp; GM$1, DataRegularSeason20242025!$D$3:$D$1315, $A8)+SUMIFS(DataRegularSeason20242025!$AB$3:$AB$1315,DataRegularSeason20242025!$B$3:$B$1315, "&lt;=" &amp; GM$1, DataRegularSeason20242025!$E$3:$E$1315, $A8)</f>
        <v>16</v>
      </c>
      <c r="GN8">
        <f>SUMIFS(DataRegularSeason20242025!$AA$3:$AA$1315,DataRegularSeason20242025!$B$3:$B$1315, "&lt;=" &amp; GN$1, DataRegularSeason20242025!$D$3:$D$1315, $A8)+SUMIFS(DataRegularSeason20242025!$AB$3:$AB$1315,DataRegularSeason20242025!$B$3:$B$1315, "&lt;=" &amp; GN$1, DataRegularSeason20242025!$E$3:$E$1315, $A8)</f>
        <v>16</v>
      </c>
      <c r="GO8">
        <f>SUMIFS(DataRegularSeason20242025!$AA$3:$AA$1315,DataRegularSeason20242025!$B$3:$B$1315, "&lt;=" &amp; GO$1, DataRegularSeason20242025!$D$3:$D$1315, $A8)+SUMIFS(DataRegularSeason20242025!$AB$3:$AB$1315,DataRegularSeason20242025!$B$3:$B$1315, "&lt;=" &amp; GO$1, DataRegularSeason20242025!$E$3:$E$1315, $A8)</f>
        <v>16</v>
      </c>
      <c r="GP8">
        <f>SUMIFS(DataRegularSeason20242025!$AA$3:$AA$1315,DataRegularSeason20242025!$B$3:$B$1315, "&lt;=" &amp; GP$1, DataRegularSeason20242025!$D$3:$D$1315, $A8)+SUMIFS(DataRegularSeason20242025!$AB$3:$AB$1315,DataRegularSeason20242025!$B$3:$B$1315, "&lt;=" &amp; GP$1, DataRegularSeason20242025!$E$3:$E$1315, $A8)</f>
        <v>16</v>
      </c>
      <c r="GQ8">
        <f>SUMIFS(DataRegularSeason20242025!$AA$3:$AA$1315,DataRegularSeason20242025!$B$3:$B$1315, "&lt;=" &amp; GQ$1, DataRegularSeason20242025!$D$3:$D$1315, $A8)+SUMIFS(DataRegularSeason20242025!$AB$3:$AB$1315,DataRegularSeason20242025!$B$3:$B$1315, "&lt;=" &amp; GQ$1, DataRegularSeason20242025!$E$3:$E$1315, $A8)</f>
        <v>16</v>
      </c>
      <c r="GR8">
        <f>SUMIFS(DataRegularSeason20242025!$AA$3:$AA$1315,DataRegularSeason20242025!$B$3:$B$1315, "&lt;=" &amp; GR$1, DataRegularSeason20242025!$D$3:$D$1315, $A8)+SUMIFS(DataRegularSeason20242025!$AB$3:$AB$1315,DataRegularSeason20242025!$B$3:$B$1315, "&lt;=" &amp; GR$1, DataRegularSeason20242025!$E$3:$E$1315, $A8)</f>
        <v>16</v>
      </c>
      <c r="GS8">
        <f>SUMIFS(DataRegularSeason20242025!$AA$3:$AA$1315,DataRegularSeason20242025!$B$3:$B$1315, "&lt;=" &amp; GS$1, DataRegularSeason20242025!$D$3:$D$1315, $A8)+SUMIFS(DataRegularSeason20242025!$AB$3:$AB$1315,DataRegularSeason20242025!$B$3:$B$1315, "&lt;=" &amp; GS$1, DataRegularSeason20242025!$E$3:$E$1315, $A8)</f>
        <v>16</v>
      </c>
      <c r="GT8">
        <f>SUMIFS(DataRegularSeason20242025!$AA$3:$AA$1315,DataRegularSeason20242025!$B$3:$B$1315, "&lt;=" &amp; GT$1, DataRegularSeason20242025!$D$3:$D$1315, $A8)+SUMIFS(DataRegularSeason20242025!$AB$3:$AB$1315,DataRegularSeason20242025!$B$3:$B$1315, "&lt;=" &amp; GT$1, DataRegularSeason20242025!$E$3:$E$1315, $A8)</f>
        <v>16</v>
      </c>
      <c r="GU8">
        <f>SUMIFS(DataRegularSeason20242025!$AA$3:$AA$1315,DataRegularSeason20242025!$B$3:$B$1315, "&lt;=" &amp; GU$1, DataRegularSeason20242025!$D$3:$D$1315, $A8)+SUMIFS(DataRegularSeason20242025!$AB$3:$AB$1315,DataRegularSeason20242025!$B$3:$B$1315, "&lt;=" &amp; GU$1, DataRegularSeason20242025!$E$3:$E$1315, $A8)</f>
        <v>16</v>
      </c>
    </row>
    <row r="9" spans="1:275" x14ac:dyDescent="0.25">
      <c r="A9" t="s">
        <v>31</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2</v>
      </c>
      <c r="S9">
        <f>SUMIFS(DataRegularSeason20242025!$AA$3:$AA$1315,DataRegularSeason20242025!$B$3:$B$1315, "&lt;=" &amp; S$1, DataRegularSeason20242025!$D$3:$D$1315, $A9)+SUMIFS(DataRegularSeason20242025!$AB$3:$AB$1315,DataRegularSeason20242025!$B$3:$B$1315, "&lt;=" &amp; S$1, DataRegularSeason20242025!$E$3:$E$1315, $A9)</f>
        <v>2</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8</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15</v>
      </c>
      <c r="AU9">
        <f>SUMIFS(DataRegularSeason20242025!$AA$3:$AA$1315,DataRegularSeason20242025!$B$3:$B$1315, "&lt;=" &amp; AU$1, DataRegularSeason20242025!$D$3:$D$1315, $A9)+SUMIFS(DataRegularSeason20242025!$AB$3:$AB$1315,DataRegularSeason20242025!$B$3:$B$1315, "&lt;=" &amp; AU$1, DataRegularSeason20242025!$E$3:$E$1315, $A9)</f>
        <v>15</v>
      </c>
      <c r="AV9">
        <f>SUMIFS(DataRegularSeason20242025!$AA$3:$AA$1315,DataRegularSeason20242025!$B$3:$B$1315, "&lt;=" &amp; AV$1, DataRegularSeason20242025!$D$3:$D$1315, $A9)+SUMIFS(DataRegularSeason20242025!$AB$3:$AB$1315,DataRegularSeason20242025!$B$3:$B$1315, "&lt;=" &amp; AV$1, DataRegularSeason20242025!$E$3:$E$1315, $A9)</f>
        <v>15</v>
      </c>
      <c r="AW9">
        <f>SUMIFS(DataRegularSeason20242025!$AA$3:$AA$1315,DataRegularSeason20242025!$B$3:$B$1315, "&lt;=" &amp; AW$1, DataRegularSeason20242025!$D$3:$D$1315, $A9)+SUMIFS(DataRegularSeason20242025!$AB$3:$AB$1315,DataRegularSeason20242025!$B$3:$B$1315, "&lt;=" &amp; AW$1, DataRegularSeason20242025!$E$3:$E$1315, $A9)</f>
        <v>15</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27</v>
      </c>
      <c r="BF10">
        <f>SUMIFS(DataRegularSeason20242025!$AA$3:$AA$1315,DataRegularSeason20242025!$B$3:$B$1315, "&lt;=" &amp; BF$1, DataRegularSeason20242025!$D$3:$D$1315, $A10)+SUMIFS(DataRegularSeason20242025!$AB$3:$AB$1315,DataRegularSeason20242025!$B$3:$B$1315, "&lt;=" &amp; BF$1, DataRegularSeason20242025!$E$3:$E$1315, $A10)</f>
        <v>27</v>
      </c>
      <c r="BG10">
        <f>SUMIFS(DataRegularSeason20242025!$AA$3:$AA$1315,DataRegularSeason20242025!$B$3:$B$1315, "&lt;=" &amp; BG$1, DataRegularSeason20242025!$D$3:$D$1315, $A10)+SUMIFS(DataRegularSeason20242025!$AB$3:$AB$1315,DataRegularSeason20242025!$B$3:$B$1315, "&lt;=" &amp; BG$1, DataRegularSeason20242025!$E$3:$E$1315, $A10)</f>
        <v>27</v>
      </c>
      <c r="BH10">
        <f>SUMIFS(DataRegularSeason20242025!$AA$3:$AA$1315,DataRegularSeason20242025!$B$3:$B$1315, "&lt;=" &amp; BH$1, DataRegularSeason20242025!$D$3:$D$1315, $A10)+SUMIFS(DataRegularSeason20242025!$AB$3:$AB$1315,DataRegularSeason20242025!$B$3:$B$1315, "&lt;=" &amp; BH$1, DataRegularSeason20242025!$E$3:$E$1315, $A10)</f>
        <v>27</v>
      </c>
      <c r="BI10">
        <f>SUMIFS(DataRegularSeason20242025!$AA$3:$AA$1315,DataRegularSeason20242025!$B$3:$B$1315, "&lt;=" &amp; BI$1, DataRegularSeason20242025!$D$3:$D$1315, $A10)+SUMIFS(DataRegularSeason20242025!$AB$3:$AB$1315,DataRegularSeason20242025!$B$3:$B$1315, "&lt;=" &amp; BI$1, DataRegularSeason20242025!$E$3:$E$1315, $A10)</f>
        <v>27</v>
      </c>
      <c r="BJ10">
        <f>SUMIFS(DataRegularSeason20242025!$AA$3:$AA$1315,DataRegularSeason20242025!$B$3:$B$1315, "&lt;=" &amp; BJ$1, DataRegularSeason20242025!$D$3:$D$1315, $A10)+SUMIFS(DataRegularSeason20242025!$AB$3:$AB$1315,DataRegularSeason20242025!$B$3:$B$1315, "&lt;=" &amp; BJ$1, DataRegularSeason20242025!$E$3:$E$1315, $A10)</f>
        <v>27</v>
      </c>
      <c r="BK10">
        <f>SUMIFS(DataRegularSeason20242025!$AA$3:$AA$1315,DataRegularSeason20242025!$B$3:$B$1315, "&lt;=" &amp; BK$1, DataRegularSeason20242025!$D$3:$D$1315, $A10)+SUMIFS(DataRegularSeason20242025!$AB$3:$AB$1315,DataRegularSeason20242025!$B$3:$B$1315, "&lt;=" &amp; BK$1, DataRegularSeason20242025!$E$3:$E$1315, $A10)</f>
        <v>27</v>
      </c>
      <c r="BL10">
        <f>SUMIFS(DataRegularSeason20242025!$AA$3:$AA$1315,DataRegularSeason20242025!$B$3:$B$1315, "&lt;=" &amp; BL$1, DataRegularSeason20242025!$D$3:$D$1315, $A10)+SUMIFS(DataRegularSeason20242025!$AB$3:$AB$1315,DataRegularSeason20242025!$B$3:$B$1315, "&lt;=" &amp; BL$1, DataRegularSeason20242025!$E$3:$E$1315, $A10)</f>
        <v>27</v>
      </c>
      <c r="BM10">
        <f>SUMIFS(DataRegularSeason20242025!$AA$3:$AA$1315,DataRegularSeason20242025!$B$3:$B$1315, "&lt;=" &amp; BM$1, DataRegularSeason20242025!$D$3:$D$1315, $A10)+SUMIFS(DataRegularSeason20242025!$AB$3:$AB$1315,DataRegularSeason20242025!$B$3:$B$1315, "&lt;=" &amp; BM$1, DataRegularSeason20242025!$E$3:$E$1315, $A10)</f>
        <v>27</v>
      </c>
      <c r="BN10">
        <f>SUMIFS(DataRegularSeason20242025!$AA$3:$AA$1315,DataRegularSeason20242025!$B$3:$B$1315, "&lt;=" &amp; BN$1, DataRegularSeason20242025!$D$3:$D$1315, $A10)+SUMIFS(DataRegularSeason20242025!$AB$3:$AB$1315,DataRegularSeason20242025!$B$3:$B$1315, "&lt;=" &amp; BN$1, DataRegularSeason20242025!$E$3:$E$1315, $A10)</f>
        <v>27</v>
      </c>
      <c r="BO10">
        <f>SUMIFS(DataRegularSeason20242025!$AA$3:$AA$1315,DataRegularSeason20242025!$B$3:$B$1315, "&lt;=" &amp; BO$1, DataRegularSeason20242025!$D$3:$D$1315, $A10)+SUMIFS(DataRegularSeason20242025!$AB$3:$AB$1315,DataRegularSeason20242025!$B$3:$B$1315, "&lt;=" &amp; BO$1, DataRegularSeason20242025!$E$3:$E$1315, $A10)</f>
        <v>27</v>
      </c>
      <c r="BP10">
        <f>SUMIFS(DataRegularSeason20242025!$AA$3:$AA$1315,DataRegularSeason20242025!$B$3:$B$1315, "&lt;=" &amp; BP$1, DataRegularSeason20242025!$D$3:$D$1315, $A10)+SUMIFS(DataRegularSeason20242025!$AB$3:$AB$1315,DataRegularSeason20242025!$B$3:$B$1315, "&lt;=" &amp; BP$1, DataRegularSeason20242025!$E$3:$E$1315, $A10)</f>
        <v>27</v>
      </c>
      <c r="BQ10">
        <f>SUMIFS(DataRegularSeason20242025!$AA$3:$AA$1315,DataRegularSeason20242025!$B$3:$B$1315, "&lt;=" &amp; BQ$1, DataRegularSeason20242025!$D$3:$D$1315, $A10)+SUMIFS(DataRegularSeason20242025!$AB$3:$AB$1315,DataRegularSeason20242025!$B$3:$B$1315, "&lt;=" &amp; BQ$1, DataRegularSeason20242025!$E$3:$E$1315, $A10)</f>
        <v>27</v>
      </c>
      <c r="BR10">
        <f>SUMIFS(DataRegularSeason20242025!$AA$3:$AA$1315,DataRegularSeason20242025!$B$3:$B$1315, "&lt;=" &amp; BR$1, DataRegularSeason20242025!$D$3:$D$1315, $A10)+SUMIFS(DataRegularSeason20242025!$AB$3:$AB$1315,DataRegularSeason20242025!$B$3:$B$1315, "&lt;=" &amp; BR$1, DataRegularSeason20242025!$E$3:$E$1315, $A10)</f>
        <v>27</v>
      </c>
      <c r="BS10">
        <f>SUMIFS(DataRegularSeason20242025!$AA$3:$AA$1315,DataRegularSeason20242025!$B$3:$B$1315, "&lt;=" &amp; BS$1, DataRegularSeason20242025!$D$3:$D$1315, $A10)+SUMIFS(DataRegularSeason20242025!$AB$3:$AB$1315,DataRegularSeason20242025!$B$3:$B$1315, "&lt;=" &amp; BS$1, DataRegularSeason20242025!$E$3:$E$1315, $A10)</f>
        <v>27</v>
      </c>
      <c r="BT10">
        <f>SUMIFS(DataRegularSeason20242025!$AA$3:$AA$1315,DataRegularSeason20242025!$B$3:$B$1315, "&lt;=" &amp; BT$1, DataRegularSeason20242025!$D$3:$D$1315, $A10)+SUMIFS(DataRegularSeason20242025!$AB$3:$AB$1315,DataRegularSeason20242025!$B$3:$B$1315, "&lt;=" &amp; BT$1, DataRegularSeason20242025!$E$3:$E$1315, $A10)</f>
        <v>27</v>
      </c>
      <c r="BU10">
        <f>SUMIFS(DataRegularSeason20242025!$AA$3:$AA$1315,DataRegularSeason20242025!$B$3:$B$1315, "&lt;=" &amp; BU$1, DataRegularSeason20242025!$D$3:$D$1315, $A10)+SUMIFS(DataRegularSeason20242025!$AB$3:$AB$1315,DataRegularSeason20242025!$B$3:$B$1315, "&lt;=" &amp; BU$1, DataRegularSeason20242025!$E$3:$E$1315, $A10)</f>
        <v>27</v>
      </c>
      <c r="BV10">
        <f>SUMIFS(DataRegularSeason20242025!$AA$3:$AA$1315,DataRegularSeason20242025!$B$3:$B$1315, "&lt;=" &amp; BV$1, DataRegularSeason20242025!$D$3:$D$1315, $A10)+SUMIFS(DataRegularSeason20242025!$AB$3:$AB$1315,DataRegularSeason20242025!$B$3:$B$1315, "&lt;=" &amp; BV$1, DataRegularSeason20242025!$E$3:$E$1315, $A10)</f>
        <v>27</v>
      </c>
      <c r="BW10">
        <f>SUMIFS(DataRegularSeason20242025!$AA$3:$AA$1315,DataRegularSeason20242025!$B$3:$B$1315, "&lt;=" &amp; BW$1, DataRegularSeason20242025!$D$3:$D$1315, $A10)+SUMIFS(DataRegularSeason20242025!$AB$3:$AB$1315,DataRegularSeason20242025!$B$3:$B$1315, "&lt;=" &amp; BW$1, DataRegularSeason20242025!$E$3:$E$1315, $A10)</f>
        <v>27</v>
      </c>
      <c r="BX10">
        <f>SUMIFS(DataRegularSeason20242025!$AA$3:$AA$1315,DataRegularSeason20242025!$B$3:$B$1315, "&lt;=" &amp; BX$1, DataRegularSeason20242025!$D$3:$D$1315, $A10)+SUMIFS(DataRegularSeason20242025!$AB$3:$AB$1315,DataRegularSeason20242025!$B$3:$B$1315, "&lt;=" &amp; BX$1, DataRegularSeason20242025!$E$3:$E$1315, $A10)</f>
        <v>27</v>
      </c>
      <c r="BY10">
        <f>SUMIFS(DataRegularSeason20242025!$AA$3:$AA$1315,DataRegularSeason20242025!$B$3:$B$1315, "&lt;=" &amp; BY$1, DataRegularSeason20242025!$D$3:$D$1315, $A10)+SUMIFS(DataRegularSeason20242025!$AB$3:$AB$1315,DataRegularSeason20242025!$B$3:$B$1315, "&lt;=" &amp; BY$1, DataRegularSeason20242025!$E$3:$E$1315, $A10)</f>
        <v>27</v>
      </c>
      <c r="BZ10">
        <f>SUMIFS(DataRegularSeason20242025!$AA$3:$AA$1315,DataRegularSeason20242025!$B$3:$B$1315, "&lt;=" &amp; BZ$1, DataRegularSeason20242025!$D$3:$D$1315, $A10)+SUMIFS(DataRegularSeason20242025!$AB$3:$AB$1315,DataRegularSeason20242025!$B$3:$B$1315, "&lt;=" &amp; BZ$1, DataRegularSeason20242025!$E$3:$E$1315, $A10)</f>
        <v>27</v>
      </c>
      <c r="CA10">
        <f>SUMIFS(DataRegularSeason20242025!$AA$3:$AA$1315,DataRegularSeason20242025!$B$3:$B$1315, "&lt;=" &amp; CA$1, DataRegularSeason20242025!$D$3:$D$1315, $A10)+SUMIFS(DataRegularSeason20242025!$AB$3:$AB$1315,DataRegularSeason20242025!$B$3:$B$1315, "&lt;=" &amp; CA$1, DataRegularSeason20242025!$E$3:$E$1315, $A10)</f>
        <v>27</v>
      </c>
      <c r="CB10">
        <f>SUMIFS(DataRegularSeason20242025!$AA$3:$AA$1315,DataRegularSeason20242025!$B$3:$B$1315, "&lt;=" &amp; CB$1, DataRegularSeason20242025!$D$3:$D$1315, $A10)+SUMIFS(DataRegularSeason20242025!$AB$3:$AB$1315,DataRegularSeason20242025!$B$3:$B$1315, "&lt;=" &amp; CB$1, DataRegularSeason20242025!$E$3:$E$1315, $A10)</f>
        <v>27</v>
      </c>
      <c r="CC10">
        <f>SUMIFS(DataRegularSeason20242025!$AA$3:$AA$1315,DataRegularSeason20242025!$B$3:$B$1315, "&lt;=" &amp; CC$1, DataRegularSeason20242025!$D$3:$D$1315, $A10)+SUMIFS(DataRegularSeason20242025!$AB$3:$AB$1315,DataRegularSeason20242025!$B$3:$B$1315, "&lt;=" &amp; CC$1, DataRegularSeason20242025!$E$3:$E$1315, $A10)</f>
        <v>27</v>
      </c>
      <c r="CD10">
        <f>SUMIFS(DataRegularSeason20242025!$AA$3:$AA$1315,DataRegularSeason20242025!$B$3:$B$1315, "&lt;=" &amp; CD$1, DataRegularSeason20242025!$D$3:$D$1315, $A10)+SUMIFS(DataRegularSeason20242025!$AB$3:$AB$1315,DataRegularSeason20242025!$B$3:$B$1315, "&lt;=" &amp; CD$1, DataRegularSeason20242025!$E$3:$E$1315, $A10)</f>
        <v>27</v>
      </c>
      <c r="CE10">
        <f>SUMIFS(DataRegularSeason20242025!$AA$3:$AA$1315,DataRegularSeason20242025!$B$3:$B$1315, "&lt;=" &amp; CE$1, DataRegularSeason20242025!$D$3:$D$1315, $A10)+SUMIFS(DataRegularSeason20242025!$AB$3:$AB$1315,DataRegularSeason20242025!$B$3:$B$1315, "&lt;=" &amp; CE$1, DataRegularSeason20242025!$E$3:$E$1315, $A10)</f>
        <v>27</v>
      </c>
      <c r="CF10">
        <f>SUMIFS(DataRegularSeason20242025!$AA$3:$AA$1315,DataRegularSeason20242025!$B$3:$B$1315, "&lt;=" &amp; CF$1, DataRegularSeason20242025!$D$3:$D$1315, $A10)+SUMIFS(DataRegularSeason20242025!$AB$3:$AB$1315,DataRegularSeason20242025!$B$3:$B$1315, "&lt;=" &amp; CF$1, DataRegularSeason20242025!$E$3:$E$1315, $A10)</f>
        <v>27</v>
      </c>
      <c r="CG10">
        <f>SUMIFS(DataRegularSeason20242025!$AA$3:$AA$1315,DataRegularSeason20242025!$B$3:$B$1315, "&lt;=" &amp; CG$1, DataRegularSeason20242025!$D$3:$D$1315, $A10)+SUMIFS(DataRegularSeason20242025!$AB$3:$AB$1315,DataRegularSeason20242025!$B$3:$B$1315, "&lt;=" &amp; CG$1, DataRegularSeason20242025!$E$3:$E$1315, $A10)</f>
        <v>27</v>
      </c>
      <c r="CH10">
        <f>SUMIFS(DataRegularSeason20242025!$AA$3:$AA$1315,DataRegularSeason20242025!$B$3:$B$1315, "&lt;=" &amp; CH$1, DataRegularSeason20242025!$D$3:$D$1315, $A10)+SUMIFS(DataRegularSeason20242025!$AB$3:$AB$1315,DataRegularSeason20242025!$B$3:$B$1315, "&lt;=" &amp; CH$1, DataRegularSeason20242025!$E$3:$E$1315, $A10)</f>
        <v>27</v>
      </c>
      <c r="CI10">
        <f>SUMIFS(DataRegularSeason20242025!$AA$3:$AA$1315,DataRegularSeason20242025!$B$3:$B$1315, "&lt;=" &amp; CI$1, DataRegularSeason20242025!$D$3:$D$1315, $A10)+SUMIFS(DataRegularSeason20242025!$AB$3:$AB$1315,DataRegularSeason20242025!$B$3:$B$1315, "&lt;=" &amp; CI$1, DataRegularSeason20242025!$E$3:$E$1315, $A10)</f>
        <v>27</v>
      </c>
      <c r="CJ10">
        <f>SUMIFS(DataRegularSeason20242025!$AA$3:$AA$1315,DataRegularSeason20242025!$B$3:$B$1315, "&lt;=" &amp; CJ$1, DataRegularSeason20242025!$D$3:$D$1315, $A10)+SUMIFS(DataRegularSeason20242025!$AB$3:$AB$1315,DataRegularSeason20242025!$B$3:$B$1315, "&lt;=" &amp; CJ$1, DataRegularSeason20242025!$E$3:$E$1315, $A10)</f>
        <v>27</v>
      </c>
      <c r="CK10">
        <f>SUMIFS(DataRegularSeason20242025!$AA$3:$AA$1315,DataRegularSeason20242025!$B$3:$B$1315, "&lt;=" &amp; CK$1, DataRegularSeason20242025!$D$3:$D$1315, $A10)+SUMIFS(DataRegularSeason20242025!$AB$3:$AB$1315,DataRegularSeason20242025!$B$3:$B$1315, "&lt;=" &amp; CK$1, DataRegularSeason20242025!$E$3:$E$1315, $A10)</f>
        <v>27</v>
      </c>
      <c r="CL10">
        <f>SUMIFS(DataRegularSeason20242025!$AA$3:$AA$1315,DataRegularSeason20242025!$B$3:$B$1315, "&lt;=" &amp; CL$1, DataRegularSeason20242025!$D$3:$D$1315, $A10)+SUMIFS(DataRegularSeason20242025!$AB$3:$AB$1315,DataRegularSeason20242025!$B$3:$B$1315, "&lt;=" &amp; CL$1, DataRegularSeason20242025!$E$3:$E$1315, $A10)</f>
        <v>27</v>
      </c>
      <c r="CM10">
        <f>SUMIFS(DataRegularSeason20242025!$AA$3:$AA$1315,DataRegularSeason20242025!$B$3:$B$1315, "&lt;=" &amp; CM$1, DataRegularSeason20242025!$D$3:$D$1315, $A10)+SUMIFS(DataRegularSeason20242025!$AB$3:$AB$1315,DataRegularSeason20242025!$B$3:$B$1315, "&lt;=" &amp; CM$1, DataRegularSeason20242025!$E$3:$E$1315, $A10)</f>
        <v>27</v>
      </c>
      <c r="CN10">
        <f>SUMIFS(DataRegularSeason20242025!$AA$3:$AA$1315,DataRegularSeason20242025!$B$3:$B$1315, "&lt;=" &amp; CN$1, DataRegularSeason20242025!$D$3:$D$1315, $A10)+SUMIFS(DataRegularSeason20242025!$AB$3:$AB$1315,DataRegularSeason20242025!$B$3:$B$1315, "&lt;=" &amp; CN$1, DataRegularSeason20242025!$E$3:$E$1315, $A10)</f>
        <v>27</v>
      </c>
      <c r="CO10">
        <f>SUMIFS(DataRegularSeason20242025!$AA$3:$AA$1315,DataRegularSeason20242025!$B$3:$B$1315, "&lt;=" &amp; CO$1, DataRegularSeason20242025!$D$3:$D$1315, $A10)+SUMIFS(DataRegularSeason20242025!$AB$3:$AB$1315,DataRegularSeason20242025!$B$3:$B$1315, "&lt;=" &amp; CO$1, DataRegularSeason20242025!$E$3:$E$1315, $A10)</f>
        <v>27</v>
      </c>
      <c r="CP10">
        <f>SUMIFS(DataRegularSeason20242025!$AA$3:$AA$1315,DataRegularSeason20242025!$B$3:$B$1315, "&lt;=" &amp; CP$1, DataRegularSeason20242025!$D$3:$D$1315, $A10)+SUMIFS(DataRegularSeason20242025!$AB$3:$AB$1315,DataRegularSeason20242025!$B$3:$B$1315, "&lt;=" &amp; CP$1, DataRegularSeason20242025!$E$3:$E$1315, $A10)</f>
        <v>27</v>
      </c>
      <c r="CQ10">
        <f>SUMIFS(DataRegularSeason20242025!$AA$3:$AA$1315,DataRegularSeason20242025!$B$3:$B$1315, "&lt;=" &amp; CQ$1, DataRegularSeason20242025!$D$3:$D$1315, $A10)+SUMIFS(DataRegularSeason20242025!$AB$3:$AB$1315,DataRegularSeason20242025!$B$3:$B$1315, "&lt;=" &amp; CQ$1, DataRegularSeason20242025!$E$3:$E$1315, $A10)</f>
        <v>27</v>
      </c>
      <c r="CR10">
        <f>SUMIFS(DataRegularSeason20242025!$AA$3:$AA$1315,DataRegularSeason20242025!$B$3:$B$1315, "&lt;=" &amp; CR$1, DataRegularSeason20242025!$D$3:$D$1315, $A10)+SUMIFS(DataRegularSeason20242025!$AB$3:$AB$1315,DataRegularSeason20242025!$B$3:$B$1315, "&lt;=" &amp; CR$1, DataRegularSeason20242025!$E$3:$E$1315, $A10)</f>
        <v>27</v>
      </c>
      <c r="CS10">
        <f>SUMIFS(DataRegularSeason20242025!$AA$3:$AA$1315,DataRegularSeason20242025!$B$3:$B$1315, "&lt;=" &amp; CS$1, DataRegularSeason20242025!$D$3:$D$1315, $A10)+SUMIFS(DataRegularSeason20242025!$AB$3:$AB$1315,DataRegularSeason20242025!$B$3:$B$1315, "&lt;=" &amp; CS$1, DataRegularSeason20242025!$E$3:$E$1315, $A10)</f>
        <v>27</v>
      </c>
      <c r="CT10">
        <f>SUMIFS(DataRegularSeason20242025!$AA$3:$AA$1315,DataRegularSeason20242025!$B$3:$B$1315, "&lt;=" &amp; CT$1, DataRegularSeason20242025!$D$3:$D$1315, $A10)+SUMIFS(DataRegularSeason20242025!$AB$3:$AB$1315,DataRegularSeason20242025!$B$3:$B$1315, "&lt;=" &amp; CT$1, DataRegularSeason20242025!$E$3:$E$1315, $A10)</f>
        <v>27</v>
      </c>
      <c r="CU10">
        <f>SUMIFS(DataRegularSeason20242025!$AA$3:$AA$1315,DataRegularSeason20242025!$B$3:$B$1315, "&lt;=" &amp; CU$1, DataRegularSeason20242025!$D$3:$D$1315, $A10)+SUMIFS(DataRegularSeason20242025!$AB$3:$AB$1315,DataRegularSeason20242025!$B$3:$B$1315, "&lt;=" &amp; CU$1, DataRegularSeason20242025!$E$3:$E$1315, $A10)</f>
        <v>27</v>
      </c>
      <c r="CV10">
        <f>SUMIFS(DataRegularSeason20242025!$AA$3:$AA$1315,DataRegularSeason20242025!$B$3:$B$1315, "&lt;=" &amp; CV$1, DataRegularSeason20242025!$D$3:$D$1315, $A10)+SUMIFS(DataRegularSeason20242025!$AB$3:$AB$1315,DataRegularSeason20242025!$B$3:$B$1315, "&lt;=" &amp; CV$1, DataRegularSeason20242025!$E$3:$E$1315, $A10)</f>
        <v>27</v>
      </c>
      <c r="CW10">
        <f>SUMIFS(DataRegularSeason20242025!$AA$3:$AA$1315,DataRegularSeason20242025!$B$3:$B$1315, "&lt;=" &amp; CW$1, DataRegularSeason20242025!$D$3:$D$1315, $A10)+SUMIFS(DataRegularSeason20242025!$AB$3:$AB$1315,DataRegularSeason20242025!$B$3:$B$1315, "&lt;=" &amp; CW$1, DataRegularSeason20242025!$E$3:$E$1315, $A10)</f>
        <v>27</v>
      </c>
      <c r="CX10">
        <f>SUMIFS(DataRegularSeason20242025!$AA$3:$AA$1315,DataRegularSeason20242025!$B$3:$B$1315, "&lt;=" &amp; CX$1, DataRegularSeason20242025!$D$3:$D$1315, $A10)+SUMIFS(DataRegularSeason20242025!$AB$3:$AB$1315,DataRegularSeason20242025!$B$3:$B$1315, "&lt;=" &amp; CX$1, DataRegularSeason20242025!$E$3:$E$1315, $A10)</f>
        <v>27</v>
      </c>
      <c r="CY10">
        <f>SUMIFS(DataRegularSeason20242025!$AA$3:$AA$1315,DataRegularSeason20242025!$B$3:$B$1315, "&lt;=" &amp; CY$1, DataRegularSeason20242025!$D$3:$D$1315, $A10)+SUMIFS(DataRegularSeason20242025!$AB$3:$AB$1315,DataRegularSeason20242025!$B$3:$B$1315, "&lt;=" &amp; CY$1, DataRegularSeason20242025!$E$3:$E$1315, $A10)</f>
        <v>27</v>
      </c>
      <c r="CZ10">
        <f>SUMIFS(DataRegularSeason20242025!$AA$3:$AA$1315,DataRegularSeason20242025!$B$3:$B$1315, "&lt;=" &amp; CZ$1, DataRegularSeason20242025!$D$3:$D$1315, $A10)+SUMIFS(DataRegularSeason20242025!$AB$3:$AB$1315,DataRegularSeason20242025!$B$3:$B$1315, "&lt;=" &amp; CZ$1, DataRegularSeason20242025!$E$3:$E$1315, $A10)</f>
        <v>27</v>
      </c>
      <c r="DA10">
        <f>SUMIFS(DataRegularSeason20242025!$AA$3:$AA$1315,DataRegularSeason20242025!$B$3:$B$1315, "&lt;=" &amp; DA$1, DataRegularSeason20242025!$D$3:$D$1315, $A10)+SUMIFS(DataRegularSeason20242025!$AB$3:$AB$1315,DataRegularSeason20242025!$B$3:$B$1315, "&lt;=" &amp; DA$1, DataRegularSeason20242025!$E$3:$E$1315, $A10)</f>
        <v>27</v>
      </c>
      <c r="DB10">
        <f>SUMIFS(DataRegularSeason20242025!$AA$3:$AA$1315,DataRegularSeason20242025!$B$3:$B$1315, "&lt;=" &amp; DB$1, DataRegularSeason20242025!$D$3:$D$1315, $A10)+SUMIFS(DataRegularSeason20242025!$AB$3:$AB$1315,DataRegularSeason20242025!$B$3:$B$1315, "&lt;=" &amp; DB$1, DataRegularSeason20242025!$E$3:$E$1315, $A10)</f>
        <v>27</v>
      </c>
      <c r="DC10">
        <f>SUMIFS(DataRegularSeason20242025!$AA$3:$AA$1315,DataRegularSeason20242025!$B$3:$B$1315, "&lt;=" &amp; DC$1, DataRegularSeason20242025!$D$3:$D$1315, $A10)+SUMIFS(DataRegularSeason20242025!$AB$3:$AB$1315,DataRegularSeason20242025!$B$3:$B$1315, "&lt;=" &amp; DC$1, DataRegularSeason20242025!$E$3:$E$1315, $A10)</f>
        <v>27</v>
      </c>
      <c r="DD10">
        <f>SUMIFS(DataRegularSeason20242025!$AA$3:$AA$1315,DataRegularSeason20242025!$B$3:$B$1315, "&lt;=" &amp; DD$1, DataRegularSeason20242025!$D$3:$D$1315, $A10)+SUMIFS(DataRegularSeason20242025!$AB$3:$AB$1315,DataRegularSeason20242025!$B$3:$B$1315, "&lt;=" &amp; DD$1, DataRegularSeason20242025!$E$3:$E$1315, $A10)</f>
        <v>27</v>
      </c>
      <c r="DE10">
        <f>SUMIFS(DataRegularSeason20242025!$AA$3:$AA$1315,DataRegularSeason20242025!$B$3:$B$1315, "&lt;=" &amp; DE$1, DataRegularSeason20242025!$D$3:$D$1315, $A10)+SUMIFS(DataRegularSeason20242025!$AB$3:$AB$1315,DataRegularSeason20242025!$B$3:$B$1315, "&lt;=" &amp; DE$1, DataRegularSeason20242025!$E$3:$E$1315, $A10)</f>
        <v>27</v>
      </c>
      <c r="DF10">
        <f>SUMIFS(DataRegularSeason20242025!$AA$3:$AA$1315,DataRegularSeason20242025!$B$3:$B$1315, "&lt;=" &amp; DF$1, DataRegularSeason20242025!$D$3:$D$1315, $A10)+SUMIFS(DataRegularSeason20242025!$AB$3:$AB$1315,DataRegularSeason20242025!$B$3:$B$1315, "&lt;=" &amp; DF$1, DataRegularSeason20242025!$E$3:$E$1315, $A10)</f>
        <v>27</v>
      </c>
      <c r="DG10">
        <f>SUMIFS(DataRegularSeason20242025!$AA$3:$AA$1315,DataRegularSeason20242025!$B$3:$B$1315, "&lt;=" &amp; DG$1, DataRegularSeason20242025!$D$3:$D$1315, $A10)+SUMIFS(DataRegularSeason20242025!$AB$3:$AB$1315,DataRegularSeason20242025!$B$3:$B$1315, "&lt;=" &amp; DG$1, DataRegularSeason20242025!$E$3:$E$1315, $A10)</f>
        <v>27</v>
      </c>
      <c r="DH10">
        <f>SUMIFS(DataRegularSeason20242025!$AA$3:$AA$1315,DataRegularSeason20242025!$B$3:$B$1315, "&lt;=" &amp; DH$1, DataRegularSeason20242025!$D$3:$D$1315, $A10)+SUMIFS(DataRegularSeason20242025!$AB$3:$AB$1315,DataRegularSeason20242025!$B$3:$B$1315, "&lt;=" &amp; DH$1, DataRegularSeason20242025!$E$3:$E$1315, $A10)</f>
        <v>27</v>
      </c>
      <c r="DI10">
        <f>SUMIFS(DataRegularSeason20242025!$AA$3:$AA$1315,DataRegularSeason20242025!$B$3:$B$1315, "&lt;=" &amp; DI$1, DataRegularSeason20242025!$D$3:$D$1315, $A10)+SUMIFS(DataRegularSeason20242025!$AB$3:$AB$1315,DataRegularSeason20242025!$B$3:$B$1315, "&lt;=" &amp; DI$1, DataRegularSeason20242025!$E$3:$E$1315, $A10)</f>
        <v>27</v>
      </c>
      <c r="DJ10">
        <f>SUMIFS(DataRegularSeason20242025!$AA$3:$AA$1315,DataRegularSeason20242025!$B$3:$B$1315, "&lt;=" &amp; DJ$1, DataRegularSeason20242025!$D$3:$D$1315, $A10)+SUMIFS(DataRegularSeason20242025!$AB$3:$AB$1315,DataRegularSeason20242025!$B$3:$B$1315, "&lt;=" &amp; DJ$1, DataRegularSeason20242025!$E$3:$E$1315, $A10)</f>
        <v>27</v>
      </c>
      <c r="DK10">
        <f>SUMIFS(DataRegularSeason20242025!$AA$3:$AA$1315,DataRegularSeason20242025!$B$3:$B$1315, "&lt;=" &amp; DK$1, DataRegularSeason20242025!$D$3:$D$1315, $A10)+SUMIFS(DataRegularSeason20242025!$AB$3:$AB$1315,DataRegularSeason20242025!$B$3:$B$1315, "&lt;=" &amp; DK$1, DataRegularSeason20242025!$E$3:$E$1315, $A10)</f>
        <v>27</v>
      </c>
      <c r="DL10">
        <f>SUMIFS(DataRegularSeason20242025!$AA$3:$AA$1315,DataRegularSeason20242025!$B$3:$B$1315, "&lt;=" &amp; DL$1, DataRegularSeason20242025!$D$3:$D$1315, $A10)+SUMIFS(DataRegularSeason20242025!$AB$3:$AB$1315,DataRegularSeason20242025!$B$3:$B$1315, "&lt;=" &amp; DL$1, DataRegularSeason20242025!$E$3:$E$1315, $A10)</f>
        <v>27</v>
      </c>
      <c r="DM10">
        <f>SUMIFS(DataRegularSeason20242025!$AA$3:$AA$1315,DataRegularSeason20242025!$B$3:$B$1315, "&lt;=" &amp; DM$1, DataRegularSeason20242025!$D$3:$D$1315, $A10)+SUMIFS(DataRegularSeason20242025!$AB$3:$AB$1315,DataRegularSeason20242025!$B$3:$B$1315, "&lt;=" &amp; DM$1, DataRegularSeason20242025!$E$3:$E$1315, $A10)</f>
        <v>27</v>
      </c>
      <c r="DN10">
        <f>SUMIFS(DataRegularSeason20242025!$AA$3:$AA$1315,DataRegularSeason20242025!$B$3:$B$1315, "&lt;=" &amp; DN$1, DataRegularSeason20242025!$D$3:$D$1315, $A10)+SUMIFS(DataRegularSeason20242025!$AB$3:$AB$1315,DataRegularSeason20242025!$B$3:$B$1315, "&lt;=" &amp; DN$1, DataRegularSeason20242025!$E$3:$E$1315, $A10)</f>
        <v>27</v>
      </c>
      <c r="DO10">
        <f>SUMIFS(DataRegularSeason20242025!$AA$3:$AA$1315,DataRegularSeason20242025!$B$3:$B$1315, "&lt;=" &amp; DO$1, DataRegularSeason20242025!$D$3:$D$1315, $A10)+SUMIFS(DataRegularSeason20242025!$AB$3:$AB$1315,DataRegularSeason20242025!$B$3:$B$1315, "&lt;=" &amp; DO$1, DataRegularSeason20242025!$E$3:$E$1315, $A10)</f>
        <v>27</v>
      </c>
      <c r="DP10">
        <f>SUMIFS(DataRegularSeason20242025!$AA$3:$AA$1315,DataRegularSeason20242025!$B$3:$B$1315, "&lt;=" &amp; DP$1, DataRegularSeason20242025!$D$3:$D$1315, $A10)+SUMIFS(DataRegularSeason20242025!$AB$3:$AB$1315,DataRegularSeason20242025!$B$3:$B$1315, "&lt;=" &amp; DP$1, DataRegularSeason20242025!$E$3:$E$1315, $A10)</f>
        <v>27</v>
      </c>
      <c r="DQ10">
        <f>SUMIFS(DataRegularSeason20242025!$AA$3:$AA$1315,DataRegularSeason20242025!$B$3:$B$1315, "&lt;=" &amp; DQ$1, DataRegularSeason20242025!$D$3:$D$1315, $A10)+SUMIFS(DataRegularSeason20242025!$AB$3:$AB$1315,DataRegularSeason20242025!$B$3:$B$1315, "&lt;=" &amp; DQ$1, DataRegularSeason20242025!$E$3:$E$1315, $A10)</f>
        <v>27</v>
      </c>
      <c r="DR10">
        <f>SUMIFS(DataRegularSeason20242025!$AA$3:$AA$1315,DataRegularSeason20242025!$B$3:$B$1315, "&lt;=" &amp; DR$1, DataRegularSeason20242025!$D$3:$D$1315, $A10)+SUMIFS(DataRegularSeason20242025!$AB$3:$AB$1315,DataRegularSeason20242025!$B$3:$B$1315, "&lt;=" &amp; DR$1, DataRegularSeason20242025!$E$3:$E$1315, $A10)</f>
        <v>27</v>
      </c>
      <c r="DS10">
        <f>SUMIFS(DataRegularSeason20242025!$AA$3:$AA$1315,DataRegularSeason20242025!$B$3:$B$1315, "&lt;=" &amp; DS$1, DataRegularSeason20242025!$D$3:$D$1315, $A10)+SUMIFS(DataRegularSeason20242025!$AB$3:$AB$1315,DataRegularSeason20242025!$B$3:$B$1315, "&lt;=" &amp; DS$1, DataRegularSeason20242025!$E$3:$E$1315, $A10)</f>
        <v>27</v>
      </c>
      <c r="DT10">
        <f>SUMIFS(DataRegularSeason20242025!$AA$3:$AA$1315,DataRegularSeason20242025!$B$3:$B$1315, "&lt;=" &amp; DT$1, DataRegularSeason20242025!$D$3:$D$1315, $A10)+SUMIFS(DataRegularSeason20242025!$AB$3:$AB$1315,DataRegularSeason20242025!$B$3:$B$1315, "&lt;=" &amp; DT$1, DataRegularSeason20242025!$E$3:$E$1315, $A10)</f>
        <v>27</v>
      </c>
      <c r="DU10">
        <f>SUMIFS(DataRegularSeason20242025!$AA$3:$AA$1315,DataRegularSeason20242025!$B$3:$B$1315, "&lt;=" &amp; DU$1, DataRegularSeason20242025!$D$3:$D$1315, $A10)+SUMIFS(DataRegularSeason20242025!$AB$3:$AB$1315,DataRegularSeason20242025!$B$3:$B$1315, "&lt;=" &amp; DU$1, DataRegularSeason20242025!$E$3:$E$1315, $A10)</f>
        <v>27</v>
      </c>
      <c r="DV10">
        <f>SUMIFS(DataRegularSeason20242025!$AA$3:$AA$1315,DataRegularSeason20242025!$B$3:$B$1315, "&lt;=" &amp; DV$1, DataRegularSeason20242025!$D$3:$D$1315, $A10)+SUMIFS(DataRegularSeason20242025!$AB$3:$AB$1315,DataRegularSeason20242025!$B$3:$B$1315, "&lt;=" &amp; DV$1, DataRegularSeason20242025!$E$3:$E$1315, $A10)</f>
        <v>27</v>
      </c>
      <c r="DW10">
        <f>SUMIFS(DataRegularSeason20242025!$AA$3:$AA$1315,DataRegularSeason20242025!$B$3:$B$1315, "&lt;=" &amp; DW$1, DataRegularSeason20242025!$D$3:$D$1315, $A10)+SUMIFS(DataRegularSeason20242025!$AB$3:$AB$1315,DataRegularSeason20242025!$B$3:$B$1315, "&lt;=" &amp; DW$1, DataRegularSeason20242025!$E$3:$E$1315, $A10)</f>
        <v>27</v>
      </c>
      <c r="DX10">
        <f>SUMIFS(DataRegularSeason20242025!$AA$3:$AA$1315,DataRegularSeason20242025!$B$3:$B$1315, "&lt;=" &amp; DX$1, DataRegularSeason20242025!$D$3:$D$1315, $A10)+SUMIFS(DataRegularSeason20242025!$AB$3:$AB$1315,DataRegularSeason20242025!$B$3:$B$1315, "&lt;=" &amp; DX$1, DataRegularSeason20242025!$E$3:$E$1315, $A10)</f>
        <v>27</v>
      </c>
      <c r="DY10">
        <f>SUMIFS(DataRegularSeason20242025!$AA$3:$AA$1315,DataRegularSeason20242025!$B$3:$B$1315, "&lt;=" &amp; DY$1, DataRegularSeason20242025!$D$3:$D$1315, $A10)+SUMIFS(DataRegularSeason20242025!$AB$3:$AB$1315,DataRegularSeason20242025!$B$3:$B$1315, "&lt;=" &amp; DY$1, DataRegularSeason20242025!$E$3:$E$1315, $A10)</f>
        <v>27</v>
      </c>
      <c r="DZ10">
        <f>SUMIFS(DataRegularSeason20242025!$AA$3:$AA$1315,DataRegularSeason20242025!$B$3:$B$1315, "&lt;=" &amp; DZ$1, DataRegularSeason20242025!$D$3:$D$1315, $A10)+SUMIFS(DataRegularSeason20242025!$AB$3:$AB$1315,DataRegularSeason20242025!$B$3:$B$1315, "&lt;=" &amp; DZ$1, DataRegularSeason20242025!$E$3:$E$1315, $A10)</f>
        <v>27</v>
      </c>
      <c r="EA10">
        <f>SUMIFS(DataRegularSeason20242025!$AA$3:$AA$1315,DataRegularSeason20242025!$B$3:$B$1315, "&lt;=" &amp; EA$1, DataRegularSeason20242025!$D$3:$D$1315, $A10)+SUMIFS(DataRegularSeason20242025!$AB$3:$AB$1315,DataRegularSeason20242025!$B$3:$B$1315, "&lt;=" &amp; EA$1, DataRegularSeason20242025!$E$3:$E$1315, $A10)</f>
        <v>27</v>
      </c>
      <c r="EB10">
        <f>SUMIFS(DataRegularSeason20242025!$AA$3:$AA$1315,DataRegularSeason20242025!$B$3:$B$1315, "&lt;=" &amp; EB$1, DataRegularSeason20242025!$D$3:$D$1315, $A10)+SUMIFS(DataRegularSeason20242025!$AB$3:$AB$1315,DataRegularSeason20242025!$B$3:$B$1315, "&lt;=" &amp; EB$1, DataRegularSeason20242025!$E$3:$E$1315, $A10)</f>
        <v>27</v>
      </c>
      <c r="EC10">
        <f>SUMIFS(DataRegularSeason20242025!$AA$3:$AA$1315,DataRegularSeason20242025!$B$3:$B$1315, "&lt;=" &amp; EC$1, DataRegularSeason20242025!$D$3:$D$1315, $A10)+SUMIFS(DataRegularSeason20242025!$AB$3:$AB$1315,DataRegularSeason20242025!$B$3:$B$1315, "&lt;=" &amp; EC$1, DataRegularSeason20242025!$E$3:$E$1315, $A10)</f>
        <v>27</v>
      </c>
      <c r="ED10">
        <f>SUMIFS(DataRegularSeason20242025!$AA$3:$AA$1315,DataRegularSeason20242025!$B$3:$B$1315, "&lt;=" &amp; ED$1, DataRegularSeason20242025!$D$3:$D$1315, $A10)+SUMIFS(DataRegularSeason20242025!$AB$3:$AB$1315,DataRegularSeason20242025!$B$3:$B$1315, "&lt;=" &amp; ED$1, DataRegularSeason20242025!$E$3:$E$1315, $A10)</f>
        <v>27</v>
      </c>
      <c r="EE10">
        <f>SUMIFS(DataRegularSeason20242025!$AA$3:$AA$1315,DataRegularSeason20242025!$B$3:$B$1315, "&lt;=" &amp; EE$1, DataRegularSeason20242025!$D$3:$D$1315, $A10)+SUMIFS(DataRegularSeason20242025!$AB$3:$AB$1315,DataRegularSeason20242025!$B$3:$B$1315, "&lt;=" &amp; EE$1, DataRegularSeason20242025!$E$3:$E$1315, $A10)</f>
        <v>27</v>
      </c>
      <c r="EF10">
        <f>SUMIFS(DataRegularSeason20242025!$AA$3:$AA$1315,DataRegularSeason20242025!$B$3:$B$1315, "&lt;=" &amp; EF$1, DataRegularSeason20242025!$D$3:$D$1315, $A10)+SUMIFS(DataRegularSeason20242025!$AB$3:$AB$1315,DataRegularSeason20242025!$B$3:$B$1315, "&lt;=" &amp; EF$1, DataRegularSeason20242025!$E$3:$E$1315, $A10)</f>
        <v>27</v>
      </c>
      <c r="EG10">
        <f>SUMIFS(DataRegularSeason20242025!$AA$3:$AA$1315,DataRegularSeason20242025!$B$3:$B$1315, "&lt;=" &amp; EG$1, DataRegularSeason20242025!$D$3:$D$1315, $A10)+SUMIFS(DataRegularSeason20242025!$AB$3:$AB$1315,DataRegularSeason20242025!$B$3:$B$1315, "&lt;=" &amp; EG$1, DataRegularSeason20242025!$E$3:$E$1315, $A10)</f>
        <v>27</v>
      </c>
      <c r="EH10">
        <f>SUMIFS(DataRegularSeason20242025!$AA$3:$AA$1315,DataRegularSeason20242025!$B$3:$B$1315, "&lt;=" &amp; EH$1, DataRegularSeason20242025!$D$3:$D$1315, $A10)+SUMIFS(DataRegularSeason20242025!$AB$3:$AB$1315,DataRegularSeason20242025!$B$3:$B$1315, "&lt;=" &amp; EH$1, DataRegularSeason20242025!$E$3:$E$1315, $A10)</f>
        <v>27</v>
      </c>
      <c r="EI10">
        <f>SUMIFS(DataRegularSeason20242025!$AA$3:$AA$1315,DataRegularSeason20242025!$B$3:$B$1315, "&lt;=" &amp; EI$1, DataRegularSeason20242025!$D$3:$D$1315, $A10)+SUMIFS(DataRegularSeason20242025!$AB$3:$AB$1315,DataRegularSeason20242025!$B$3:$B$1315, "&lt;=" &amp; EI$1, DataRegularSeason20242025!$E$3:$E$1315, $A10)</f>
        <v>27</v>
      </c>
      <c r="EJ10">
        <f>SUMIFS(DataRegularSeason20242025!$AA$3:$AA$1315,DataRegularSeason20242025!$B$3:$B$1315, "&lt;=" &amp; EJ$1, DataRegularSeason20242025!$D$3:$D$1315, $A10)+SUMIFS(DataRegularSeason20242025!$AB$3:$AB$1315,DataRegularSeason20242025!$B$3:$B$1315, "&lt;=" &amp; EJ$1, DataRegularSeason20242025!$E$3:$E$1315, $A10)</f>
        <v>27</v>
      </c>
      <c r="EK10">
        <f>SUMIFS(DataRegularSeason20242025!$AA$3:$AA$1315,DataRegularSeason20242025!$B$3:$B$1315, "&lt;=" &amp; EK$1, DataRegularSeason20242025!$D$3:$D$1315, $A10)+SUMIFS(DataRegularSeason20242025!$AB$3:$AB$1315,DataRegularSeason20242025!$B$3:$B$1315, "&lt;=" &amp; EK$1, DataRegularSeason20242025!$E$3:$E$1315, $A10)</f>
        <v>27</v>
      </c>
      <c r="EL10">
        <f>SUMIFS(DataRegularSeason20242025!$AA$3:$AA$1315,DataRegularSeason20242025!$B$3:$B$1315, "&lt;=" &amp; EL$1, DataRegularSeason20242025!$D$3:$D$1315, $A10)+SUMIFS(DataRegularSeason20242025!$AB$3:$AB$1315,DataRegularSeason20242025!$B$3:$B$1315, "&lt;=" &amp; EL$1, DataRegularSeason20242025!$E$3:$E$1315, $A10)</f>
        <v>27</v>
      </c>
      <c r="EM10">
        <f>SUMIFS(DataRegularSeason20242025!$AA$3:$AA$1315,DataRegularSeason20242025!$B$3:$B$1315, "&lt;=" &amp; EM$1, DataRegularSeason20242025!$D$3:$D$1315, $A10)+SUMIFS(DataRegularSeason20242025!$AB$3:$AB$1315,DataRegularSeason20242025!$B$3:$B$1315, "&lt;=" &amp; EM$1, DataRegularSeason20242025!$E$3:$E$1315, $A10)</f>
        <v>27</v>
      </c>
      <c r="EN10">
        <f>SUMIFS(DataRegularSeason20242025!$AA$3:$AA$1315,DataRegularSeason20242025!$B$3:$B$1315, "&lt;=" &amp; EN$1, DataRegularSeason20242025!$D$3:$D$1315, $A10)+SUMIFS(DataRegularSeason20242025!$AB$3:$AB$1315,DataRegularSeason20242025!$B$3:$B$1315, "&lt;=" &amp; EN$1, DataRegularSeason20242025!$E$3:$E$1315, $A10)</f>
        <v>27</v>
      </c>
      <c r="EO10">
        <f>SUMIFS(DataRegularSeason20242025!$AA$3:$AA$1315,DataRegularSeason20242025!$B$3:$B$1315, "&lt;=" &amp; EO$1, DataRegularSeason20242025!$D$3:$D$1315, $A10)+SUMIFS(DataRegularSeason20242025!$AB$3:$AB$1315,DataRegularSeason20242025!$B$3:$B$1315, "&lt;=" &amp; EO$1, DataRegularSeason20242025!$E$3:$E$1315, $A10)</f>
        <v>27</v>
      </c>
      <c r="EP10">
        <f>SUMIFS(DataRegularSeason20242025!$AA$3:$AA$1315,DataRegularSeason20242025!$B$3:$B$1315, "&lt;=" &amp; EP$1, DataRegularSeason20242025!$D$3:$D$1315, $A10)+SUMIFS(DataRegularSeason20242025!$AB$3:$AB$1315,DataRegularSeason20242025!$B$3:$B$1315, "&lt;=" &amp; EP$1, DataRegularSeason20242025!$E$3:$E$1315, $A10)</f>
        <v>27</v>
      </c>
      <c r="EQ10">
        <f>SUMIFS(DataRegularSeason20242025!$AA$3:$AA$1315,DataRegularSeason20242025!$B$3:$B$1315, "&lt;=" &amp; EQ$1, DataRegularSeason20242025!$D$3:$D$1315, $A10)+SUMIFS(DataRegularSeason20242025!$AB$3:$AB$1315,DataRegularSeason20242025!$B$3:$B$1315, "&lt;=" &amp; EQ$1, DataRegularSeason20242025!$E$3:$E$1315, $A10)</f>
        <v>27</v>
      </c>
      <c r="ER10">
        <f>SUMIFS(DataRegularSeason20242025!$AA$3:$AA$1315,DataRegularSeason20242025!$B$3:$B$1315, "&lt;=" &amp; ER$1, DataRegularSeason20242025!$D$3:$D$1315, $A10)+SUMIFS(DataRegularSeason20242025!$AB$3:$AB$1315,DataRegularSeason20242025!$B$3:$B$1315, "&lt;=" &amp; ER$1, DataRegularSeason20242025!$E$3:$E$1315, $A10)</f>
        <v>27</v>
      </c>
      <c r="ES10">
        <f>SUMIFS(DataRegularSeason20242025!$AA$3:$AA$1315,DataRegularSeason20242025!$B$3:$B$1315, "&lt;=" &amp; ES$1, DataRegularSeason20242025!$D$3:$D$1315, $A10)+SUMIFS(DataRegularSeason20242025!$AB$3:$AB$1315,DataRegularSeason20242025!$B$3:$B$1315, "&lt;=" &amp; ES$1, DataRegularSeason20242025!$E$3:$E$1315, $A10)</f>
        <v>27</v>
      </c>
      <c r="ET10">
        <f>SUMIFS(DataRegularSeason20242025!$AA$3:$AA$1315,DataRegularSeason20242025!$B$3:$B$1315, "&lt;=" &amp; ET$1, DataRegularSeason20242025!$D$3:$D$1315, $A10)+SUMIFS(DataRegularSeason20242025!$AB$3:$AB$1315,DataRegularSeason20242025!$B$3:$B$1315, "&lt;=" &amp; ET$1, DataRegularSeason20242025!$E$3:$E$1315, $A10)</f>
        <v>27</v>
      </c>
      <c r="EU10">
        <f>SUMIFS(DataRegularSeason20242025!$AA$3:$AA$1315,DataRegularSeason20242025!$B$3:$B$1315, "&lt;=" &amp; EU$1, DataRegularSeason20242025!$D$3:$D$1315, $A10)+SUMIFS(DataRegularSeason20242025!$AB$3:$AB$1315,DataRegularSeason20242025!$B$3:$B$1315, "&lt;=" &amp; EU$1, DataRegularSeason20242025!$E$3:$E$1315, $A10)</f>
        <v>27</v>
      </c>
      <c r="EV10">
        <f>SUMIFS(DataRegularSeason20242025!$AA$3:$AA$1315,DataRegularSeason20242025!$B$3:$B$1315, "&lt;=" &amp; EV$1, DataRegularSeason20242025!$D$3:$D$1315, $A10)+SUMIFS(DataRegularSeason20242025!$AB$3:$AB$1315,DataRegularSeason20242025!$B$3:$B$1315, "&lt;=" &amp; EV$1, DataRegularSeason20242025!$E$3:$E$1315, $A10)</f>
        <v>27</v>
      </c>
      <c r="EW10">
        <f>SUMIFS(DataRegularSeason20242025!$AA$3:$AA$1315,DataRegularSeason20242025!$B$3:$B$1315, "&lt;=" &amp; EW$1, DataRegularSeason20242025!$D$3:$D$1315, $A10)+SUMIFS(DataRegularSeason20242025!$AB$3:$AB$1315,DataRegularSeason20242025!$B$3:$B$1315, "&lt;=" &amp; EW$1, DataRegularSeason20242025!$E$3:$E$1315, $A10)</f>
        <v>27</v>
      </c>
      <c r="EX10">
        <f>SUMIFS(DataRegularSeason20242025!$AA$3:$AA$1315,DataRegularSeason20242025!$B$3:$B$1315, "&lt;=" &amp; EX$1, DataRegularSeason20242025!$D$3:$D$1315, $A10)+SUMIFS(DataRegularSeason20242025!$AB$3:$AB$1315,DataRegularSeason20242025!$B$3:$B$1315, "&lt;=" &amp; EX$1, DataRegularSeason20242025!$E$3:$E$1315, $A10)</f>
        <v>27</v>
      </c>
      <c r="EY10">
        <f>SUMIFS(DataRegularSeason20242025!$AA$3:$AA$1315,DataRegularSeason20242025!$B$3:$B$1315, "&lt;=" &amp; EY$1, DataRegularSeason20242025!$D$3:$D$1315, $A10)+SUMIFS(DataRegularSeason20242025!$AB$3:$AB$1315,DataRegularSeason20242025!$B$3:$B$1315, "&lt;=" &amp; EY$1, DataRegularSeason20242025!$E$3:$E$1315, $A10)</f>
        <v>27</v>
      </c>
      <c r="EZ10">
        <f>SUMIFS(DataRegularSeason20242025!$AA$3:$AA$1315,DataRegularSeason20242025!$B$3:$B$1315, "&lt;=" &amp; EZ$1, DataRegularSeason20242025!$D$3:$D$1315, $A10)+SUMIFS(DataRegularSeason20242025!$AB$3:$AB$1315,DataRegularSeason20242025!$B$3:$B$1315, "&lt;=" &amp; EZ$1, DataRegularSeason20242025!$E$3:$E$1315, $A10)</f>
        <v>27</v>
      </c>
      <c r="FA10">
        <f>SUMIFS(DataRegularSeason20242025!$AA$3:$AA$1315,DataRegularSeason20242025!$B$3:$B$1315, "&lt;=" &amp; FA$1, DataRegularSeason20242025!$D$3:$D$1315, $A10)+SUMIFS(DataRegularSeason20242025!$AB$3:$AB$1315,DataRegularSeason20242025!$B$3:$B$1315, "&lt;=" &amp; FA$1, DataRegularSeason20242025!$E$3:$E$1315, $A10)</f>
        <v>27</v>
      </c>
      <c r="FB10">
        <f>SUMIFS(DataRegularSeason20242025!$AA$3:$AA$1315,DataRegularSeason20242025!$B$3:$B$1315, "&lt;=" &amp; FB$1, DataRegularSeason20242025!$D$3:$D$1315, $A10)+SUMIFS(DataRegularSeason20242025!$AB$3:$AB$1315,DataRegularSeason20242025!$B$3:$B$1315, "&lt;=" &amp; FB$1, DataRegularSeason20242025!$E$3:$E$1315, $A10)</f>
        <v>27</v>
      </c>
      <c r="FC10">
        <f>SUMIFS(DataRegularSeason20242025!$AA$3:$AA$1315,DataRegularSeason20242025!$B$3:$B$1315, "&lt;=" &amp; FC$1, DataRegularSeason20242025!$D$3:$D$1315, $A10)+SUMIFS(DataRegularSeason20242025!$AB$3:$AB$1315,DataRegularSeason20242025!$B$3:$B$1315, "&lt;=" &amp; FC$1, DataRegularSeason20242025!$E$3:$E$1315, $A10)</f>
        <v>27</v>
      </c>
      <c r="FD10">
        <f>SUMIFS(DataRegularSeason20242025!$AA$3:$AA$1315,DataRegularSeason20242025!$B$3:$B$1315, "&lt;=" &amp; FD$1, DataRegularSeason20242025!$D$3:$D$1315, $A10)+SUMIFS(DataRegularSeason20242025!$AB$3:$AB$1315,DataRegularSeason20242025!$B$3:$B$1315, "&lt;=" &amp; FD$1, DataRegularSeason20242025!$E$3:$E$1315, $A10)</f>
        <v>27</v>
      </c>
      <c r="FE10">
        <f>SUMIFS(DataRegularSeason20242025!$AA$3:$AA$1315,DataRegularSeason20242025!$B$3:$B$1315, "&lt;=" &amp; FE$1, DataRegularSeason20242025!$D$3:$D$1315, $A10)+SUMIFS(DataRegularSeason20242025!$AB$3:$AB$1315,DataRegularSeason20242025!$B$3:$B$1315, "&lt;=" &amp; FE$1, DataRegularSeason20242025!$E$3:$E$1315, $A10)</f>
        <v>27</v>
      </c>
      <c r="FF10">
        <f>SUMIFS(DataRegularSeason20242025!$AA$3:$AA$1315,DataRegularSeason20242025!$B$3:$B$1315, "&lt;=" &amp; FF$1, DataRegularSeason20242025!$D$3:$D$1315, $A10)+SUMIFS(DataRegularSeason20242025!$AB$3:$AB$1315,DataRegularSeason20242025!$B$3:$B$1315, "&lt;=" &amp; FF$1, DataRegularSeason20242025!$E$3:$E$1315, $A10)</f>
        <v>27</v>
      </c>
      <c r="FG10">
        <f>SUMIFS(DataRegularSeason20242025!$AA$3:$AA$1315,DataRegularSeason20242025!$B$3:$B$1315, "&lt;=" &amp; FG$1, DataRegularSeason20242025!$D$3:$D$1315, $A10)+SUMIFS(DataRegularSeason20242025!$AB$3:$AB$1315,DataRegularSeason20242025!$B$3:$B$1315, "&lt;=" &amp; FG$1, DataRegularSeason20242025!$E$3:$E$1315, $A10)</f>
        <v>27</v>
      </c>
      <c r="FH10">
        <f>SUMIFS(DataRegularSeason20242025!$AA$3:$AA$1315,DataRegularSeason20242025!$B$3:$B$1315, "&lt;=" &amp; FH$1, DataRegularSeason20242025!$D$3:$D$1315, $A10)+SUMIFS(DataRegularSeason20242025!$AB$3:$AB$1315,DataRegularSeason20242025!$B$3:$B$1315, "&lt;=" &amp; FH$1, DataRegularSeason20242025!$E$3:$E$1315, $A10)</f>
        <v>27</v>
      </c>
      <c r="FI10">
        <f>SUMIFS(DataRegularSeason20242025!$AA$3:$AA$1315,DataRegularSeason20242025!$B$3:$B$1315, "&lt;=" &amp; FI$1, DataRegularSeason20242025!$D$3:$D$1315, $A10)+SUMIFS(DataRegularSeason20242025!$AB$3:$AB$1315,DataRegularSeason20242025!$B$3:$B$1315, "&lt;=" &amp; FI$1, DataRegularSeason20242025!$E$3:$E$1315, $A10)</f>
        <v>27</v>
      </c>
      <c r="FJ10">
        <f>SUMIFS(DataRegularSeason20242025!$AA$3:$AA$1315,DataRegularSeason20242025!$B$3:$B$1315, "&lt;=" &amp; FJ$1, DataRegularSeason20242025!$D$3:$D$1315, $A10)+SUMIFS(DataRegularSeason20242025!$AB$3:$AB$1315,DataRegularSeason20242025!$B$3:$B$1315, "&lt;=" &amp; FJ$1, DataRegularSeason20242025!$E$3:$E$1315, $A10)</f>
        <v>27</v>
      </c>
      <c r="FK10">
        <f>SUMIFS(DataRegularSeason20242025!$AA$3:$AA$1315,DataRegularSeason20242025!$B$3:$B$1315, "&lt;=" &amp; FK$1, DataRegularSeason20242025!$D$3:$D$1315, $A10)+SUMIFS(DataRegularSeason20242025!$AB$3:$AB$1315,DataRegularSeason20242025!$B$3:$B$1315, "&lt;=" &amp; FK$1, DataRegularSeason20242025!$E$3:$E$1315, $A10)</f>
        <v>27</v>
      </c>
      <c r="FL10">
        <f>SUMIFS(DataRegularSeason20242025!$AA$3:$AA$1315,DataRegularSeason20242025!$B$3:$B$1315, "&lt;=" &amp; FL$1, DataRegularSeason20242025!$D$3:$D$1315, $A10)+SUMIFS(DataRegularSeason20242025!$AB$3:$AB$1315,DataRegularSeason20242025!$B$3:$B$1315, "&lt;=" &amp; FL$1, DataRegularSeason20242025!$E$3:$E$1315, $A10)</f>
        <v>27</v>
      </c>
      <c r="FM10">
        <f>SUMIFS(DataRegularSeason20242025!$AA$3:$AA$1315,DataRegularSeason20242025!$B$3:$B$1315, "&lt;=" &amp; FM$1, DataRegularSeason20242025!$D$3:$D$1315, $A10)+SUMIFS(DataRegularSeason20242025!$AB$3:$AB$1315,DataRegularSeason20242025!$B$3:$B$1315, "&lt;=" &amp; FM$1, DataRegularSeason20242025!$E$3:$E$1315, $A10)</f>
        <v>27</v>
      </c>
      <c r="FN10">
        <f>SUMIFS(DataRegularSeason20242025!$AA$3:$AA$1315,DataRegularSeason20242025!$B$3:$B$1315, "&lt;=" &amp; FN$1, DataRegularSeason20242025!$D$3:$D$1315, $A10)+SUMIFS(DataRegularSeason20242025!$AB$3:$AB$1315,DataRegularSeason20242025!$B$3:$B$1315, "&lt;=" &amp; FN$1, DataRegularSeason20242025!$E$3:$E$1315, $A10)</f>
        <v>27</v>
      </c>
      <c r="FO10">
        <f>SUMIFS(DataRegularSeason20242025!$AA$3:$AA$1315,DataRegularSeason20242025!$B$3:$B$1315, "&lt;=" &amp; FO$1, DataRegularSeason20242025!$D$3:$D$1315, $A10)+SUMIFS(DataRegularSeason20242025!$AB$3:$AB$1315,DataRegularSeason20242025!$B$3:$B$1315, "&lt;=" &amp; FO$1, DataRegularSeason20242025!$E$3:$E$1315, $A10)</f>
        <v>27</v>
      </c>
      <c r="FP10">
        <f>SUMIFS(DataRegularSeason20242025!$AA$3:$AA$1315,DataRegularSeason20242025!$B$3:$B$1315, "&lt;=" &amp; FP$1, DataRegularSeason20242025!$D$3:$D$1315, $A10)+SUMIFS(DataRegularSeason20242025!$AB$3:$AB$1315,DataRegularSeason20242025!$B$3:$B$1315, "&lt;=" &amp; FP$1, DataRegularSeason20242025!$E$3:$E$1315, $A10)</f>
        <v>27</v>
      </c>
      <c r="FQ10">
        <f>SUMIFS(DataRegularSeason20242025!$AA$3:$AA$1315,DataRegularSeason20242025!$B$3:$B$1315, "&lt;=" &amp; FQ$1, DataRegularSeason20242025!$D$3:$D$1315, $A10)+SUMIFS(DataRegularSeason20242025!$AB$3:$AB$1315,DataRegularSeason20242025!$B$3:$B$1315, "&lt;=" &amp; FQ$1, DataRegularSeason20242025!$E$3:$E$1315, $A10)</f>
        <v>27</v>
      </c>
      <c r="FR10">
        <f>SUMIFS(DataRegularSeason20242025!$AA$3:$AA$1315,DataRegularSeason20242025!$B$3:$B$1315, "&lt;=" &amp; FR$1, DataRegularSeason20242025!$D$3:$D$1315, $A10)+SUMIFS(DataRegularSeason20242025!$AB$3:$AB$1315,DataRegularSeason20242025!$B$3:$B$1315, "&lt;=" &amp; FR$1, DataRegularSeason20242025!$E$3:$E$1315, $A10)</f>
        <v>27</v>
      </c>
      <c r="FS10">
        <f>SUMIFS(DataRegularSeason20242025!$AA$3:$AA$1315,DataRegularSeason20242025!$B$3:$B$1315, "&lt;=" &amp; FS$1, DataRegularSeason20242025!$D$3:$D$1315, $A10)+SUMIFS(DataRegularSeason20242025!$AB$3:$AB$1315,DataRegularSeason20242025!$B$3:$B$1315, "&lt;=" &amp; FS$1, DataRegularSeason20242025!$E$3:$E$1315, $A10)</f>
        <v>27</v>
      </c>
      <c r="FT10">
        <f>SUMIFS(DataRegularSeason20242025!$AA$3:$AA$1315,DataRegularSeason20242025!$B$3:$B$1315, "&lt;=" &amp; FT$1, DataRegularSeason20242025!$D$3:$D$1315, $A10)+SUMIFS(DataRegularSeason20242025!$AB$3:$AB$1315,DataRegularSeason20242025!$B$3:$B$1315, "&lt;=" &amp; FT$1, DataRegularSeason20242025!$E$3:$E$1315, $A10)</f>
        <v>27</v>
      </c>
      <c r="FU10">
        <f>SUMIFS(DataRegularSeason20242025!$AA$3:$AA$1315,DataRegularSeason20242025!$B$3:$B$1315, "&lt;=" &amp; FU$1, DataRegularSeason20242025!$D$3:$D$1315, $A10)+SUMIFS(DataRegularSeason20242025!$AB$3:$AB$1315,DataRegularSeason20242025!$B$3:$B$1315, "&lt;=" &amp; FU$1, DataRegularSeason20242025!$E$3:$E$1315, $A10)</f>
        <v>27</v>
      </c>
      <c r="FV10">
        <f>SUMIFS(DataRegularSeason20242025!$AA$3:$AA$1315,DataRegularSeason20242025!$B$3:$B$1315, "&lt;=" &amp; FV$1, DataRegularSeason20242025!$D$3:$D$1315, $A10)+SUMIFS(DataRegularSeason20242025!$AB$3:$AB$1315,DataRegularSeason20242025!$B$3:$B$1315, "&lt;=" &amp; FV$1, DataRegularSeason20242025!$E$3:$E$1315, $A10)</f>
        <v>27</v>
      </c>
      <c r="FW10">
        <f>SUMIFS(DataRegularSeason20242025!$AA$3:$AA$1315,DataRegularSeason20242025!$B$3:$B$1315, "&lt;=" &amp; FW$1, DataRegularSeason20242025!$D$3:$D$1315, $A10)+SUMIFS(DataRegularSeason20242025!$AB$3:$AB$1315,DataRegularSeason20242025!$B$3:$B$1315, "&lt;=" &amp; FW$1, DataRegularSeason20242025!$E$3:$E$1315, $A10)</f>
        <v>27</v>
      </c>
      <c r="FX10">
        <f>SUMIFS(DataRegularSeason20242025!$AA$3:$AA$1315,DataRegularSeason20242025!$B$3:$B$1315, "&lt;=" &amp; FX$1, DataRegularSeason20242025!$D$3:$D$1315, $A10)+SUMIFS(DataRegularSeason20242025!$AB$3:$AB$1315,DataRegularSeason20242025!$B$3:$B$1315, "&lt;=" &amp; FX$1, DataRegularSeason20242025!$E$3:$E$1315, $A10)</f>
        <v>27</v>
      </c>
      <c r="FY10">
        <f>SUMIFS(DataRegularSeason20242025!$AA$3:$AA$1315,DataRegularSeason20242025!$B$3:$B$1315, "&lt;=" &amp; FY$1, DataRegularSeason20242025!$D$3:$D$1315, $A10)+SUMIFS(DataRegularSeason20242025!$AB$3:$AB$1315,DataRegularSeason20242025!$B$3:$B$1315, "&lt;=" &amp; FY$1, DataRegularSeason20242025!$E$3:$E$1315, $A10)</f>
        <v>27</v>
      </c>
      <c r="FZ10">
        <f>SUMIFS(DataRegularSeason20242025!$AA$3:$AA$1315,DataRegularSeason20242025!$B$3:$B$1315, "&lt;=" &amp; FZ$1, DataRegularSeason20242025!$D$3:$D$1315, $A10)+SUMIFS(DataRegularSeason20242025!$AB$3:$AB$1315,DataRegularSeason20242025!$B$3:$B$1315, "&lt;=" &amp; FZ$1, DataRegularSeason20242025!$E$3:$E$1315, $A10)</f>
        <v>27</v>
      </c>
      <c r="GA10">
        <f>SUMIFS(DataRegularSeason20242025!$AA$3:$AA$1315,DataRegularSeason20242025!$B$3:$B$1315, "&lt;=" &amp; GA$1, DataRegularSeason20242025!$D$3:$D$1315, $A10)+SUMIFS(DataRegularSeason20242025!$AB$3:$AB$1315,DataRegularSeason20242025!$B$3:$B$1315, "&lt;=" &amp; GA$1, DataRegularSeason20242025!$E$3:$E$1315, $A10)</f>
        <v>27</v>
      </c>
      <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SUMIFS(DataRegularSeason20242025!$AA$3:$AA$1315,DataRegularSeason20242025!$B$3:$B$1315, "&lt;=" &amp; GC$1, DataRegularSeason20242025!$D$3:$D$1315, $A10)+SUMIFS(DataRegularSeason20242025!$AB$3:$AB$1315,DataRegularSeason20242025!$B$3:$B$1315, "&lt;=" &amp; GC$1, DataRegularSeason20242025!$E$3:$E$1315, $A10)</f>
        <v>27</v>
      </c>
      <c r="GD10">
        <f>SUMIFS(DataRegularSeason20242025!$AA$3:$AA$1315,DataRegularSeason20242025!$B$3:$B$1315, "&lt;=" &amp; GD$1, DataRegularSeason20242025!$D$3:$D$1315, $A10)+SUMIFS(DataRegularSeason20242025!$AB$3:$AB$1315,DataRegularSeason20242025!$B$3:$B$1315, "&lt;=" &amp; GD$1, DataRegularSeason20242025!$E$3:$E$1315, $A10)</f>
        <v>27</v>
      </c>
      <c r="GE10">
        <f>SUMIFS(DataRegularSeason20242025!$AA$3:$AA$1315,DataRegularSeason20242025!$B$3:$B$1315, "&lt;=" &amp; GE$1, DataRegularSeason20242025!$D$3:$D$1315, $A10)+SUMIFS(DataRegularSeason20242025!$AB$3:$AB$1315,DataRegularSeason20242025!$B$3:$B$1315, "&lt;=" &amp; GE$1, DataRegularSeason20242025!$E$3:$E$1315, $A10)</f>
        <v>27</v>
      </c>
      <c r="GF10">
        <f>SUMIFS(DataRegularSeason20242025!$AA$3:$AA$1315,DataRegularSeason20242025!$B$3:$B$1315, "&lt;=" &amp; GF$1, DataRegularSeason20242025!$D$3:$D$1315, $A10)+SUMIFS(DataRegularSeason20242025!$AB$3:$AB$1315,DataRegularSeason20242025!$B$3:$B$1315, "&lt;=" &amp; GF$1, DataRegularSeason20242025!$E$3:$E$1315, $A10)</f>
        <v>27</v>
      </c>
      <c r="GG10">
        <f>SUMIFS(DataRegularSeason20242025!$AA$3:$AA$1315,DataRegularSeason20242025!$B$3:$B$1315, "&lt;=" &amp; GG$1, DataRegularSeason20242025!$D$3:$D$1315, $A10)+SUMIFS(DataRegularSeason20242025!$AB$3:$AB$1315,DataRegularSeason20242025!$B$3:$B$1315, "&lt;=" &amp; GG$1, DataRegularSeason20242025!$E$3:$E$1315, $A10)</f>
        <v>27</v>
      </c>
      <c r="GH10">
        <f>SUMIFS(DataRegularSeason20242025!$AA$3:$AA$1315,DataRegularSeason20242025!$B$3:$B$1315, "&lt;=" &amp; GH$1, DataRegularSeason20242025!$D$3:$D$1315, $A10)+SUMIFS(DataRegularSeason20242025!$AB$3:$AB$1315,DataRegularSeason20242025!$B$3:$B$1315, "&lt;=" &amp; GH$1, DataRegularSeason20242025!$E$3:$E$1315, $A10)</f>
        <v>27</v>
      </c>
      <c r="GI10">
        <f>SUMIFS(DataRegularSeason20242025!$AA$3:$AA$1315,DataRegularSeason20242025!$B$3:$B$1315, "&lt;=" &amp; GI$1, DataRegularSeason20242025!$D$3:$D$1315, $A10)+SUMIFS(DataRegularSeason20242025!$AB$3:$AB$1315,DataRegularSeason20242025!$B$3:$B$1315, "&lt;=" &amp; GI$1, DataRegularSeason20242025!$E$3:$E$1315, $A10)</f>
        <v>27</v>
      </c>
      <c r="GJ10">
        <f>SUMIFS(DataRegularSeason20242025!$AA$3:$AA$1315,DataRegularSeason20242025!$B$3:$B$1315, "&lt;=" &amp; GJ$1, DataRegularSeason20242025!$D$3:$D$1315, $A10)+SUMIFS(DataRegularSeason20242025!$AB$3:$AB$1315,DataRegularSeason20242025!$B$3:$B$1315, "&lt;=" &amp; GJ$1, DataRegularSeason20242025!$E$3:$E$1315, $A10)</f>
        <v>27</v>
      </c>
      <c r="GK10">
        <f>SUMIFS(DataRegularSeason20242025!$AA$3:$AA$1315,DataRegularSeason20242025!$B$3:$B$1315, "&lt;=" &amp; GK$1, DataRegularSeason20242025!$D$3:$D$1315, $A10)+SUMIFS(DataRegularSeason20242025!$AB$3:$AB$1315,DataRegularSeason20242025!$B$3:$B$1315, "&lt;=" &amp; GK$1, DataRegularSeason20242025!$E$3:$E$1315, $A10)</f>
        <v>27</v>
      </c>
      <c r="GL10">
        <f>SUMIFS(DataRegularSeason20242025!$AA$3:$AA$1315,DataRegularSeason20242025!$B$3:$B$1315, "&lt;=" &amp; GL$1, DataRegularSeason20242025!$D$3:$D$1315, $A10)+SUMIFS(DataRegularSeason20242025!$AB$3:$AB$1315,DataRegularSeason20242025!$B$3:$B$1315, "&lt;=" &amp; GL$1, DataRegularSeason20242025!$E$3:$E$1315, $A10)</f>
        <v>27</v>
      </c>
      <c r="GM10">
        <f>SUMIFS(DataRegularSeason20242025!$AA$3:$AA$1315,DataRegularSeason20242025!$B$3:$B$1315, "&lt;=" &amp; GM$1, DataRegularSeason20242025!$D$3:$D$1315, $A10)+SUMIFS(DataRegularSeason20242025!$AB$3:$AB$1315,DataRegularSeason20242025!$B$3:$B$1315, "&lt;=" &amp; GM$1, DataRegularSeason20242025!$E$3:$E$1315, $A10)</f>
        <v>27</v>
      </c>
      <c r="GN10">
        <f>SUMIFS(DataRegularSeason20242025!$AA$3:$AA$1315,DataRegularSeason20242025!$B$3:$B$1315, "&lt;=" &amp; GN$1, DataRegularSeason20242025!$D$3:$D$1315, $A10)+SUMIFS(DataRegularSeason20242025!$AB$3:$AB$1315,DataRegularSeason20242025!$B$3:$B$1315, "&lt;=" &amp; GN$1, DataRegularSeason20242025!$E$3:$E$1315, $A10)</f>
        <v>27</v>
      </c>
      <c r="GO10">
        <f>SUMIFS(DataRegularSeason20242025!$AA$3:$AA$1315,DataRegularSeason20242025!$B$3:$B$1315, "&lt;=" &amp; GO$1, DataRegularSeason20242025!$D$3:$D$1315, $A10)+SUMIFS(DataRegularSeason20242025!$AB$3:$AB$1315,DataRegularSeason20242025!$B$3:$B$1315, "&lt;=" &amp; GO$1, DataRegularSeason20242025!$E$3:$E$1315, $A10)</f>
        <v>27</v>
      </c>
      <c r="GP10">
        <f>SUMIFS(DataRegularSeason20242025!$AA$3:$AA$1315,DataRegularSeason20242025!$B$3:$B$1315, "&lt;=" &amp; GP$1, DataRegularSeason20242025!$D$3:$D$1315, $A10)+SUMIFS(DataRegularSeason20242025!$AB$3:$AB$1315,DataRegularSeason20242025!$B$3:$B$1315, "&lt;=" &amp; GP$1, DataRegularSeason20242025!$E$3:$E$1315, $A10)</f>
        <v>27</v>
      </c>
      <c r="GQ10">
        <f>SUMIFS(DataRegularSeason20242025!$AA$3:$AA$1315,DataRegularSeason20242025!$B$3:$B$1315, "&lt;=" &amp; GQ$1, DataRegularSeason20242025!$D$3:$D$1315, $A10)+SUMIFS(DataRegularSeason20242025!$AB$3:$AB$1315,DataRegularSeason20242025!$B$3:$B$1315, "&lt;=" &amp; GQ$1, DataRegularSeason20242025!$E$3:$E$1315, $A10)</f>
        <v>27</v>
      </c>
      <c r="GR10">
        <f>SUMIFS(DataRegularSeason20242025!$AA$3:$AA$1315,DataRegularSeason20242025!$B$3:$B$1315, "&lt;=" &amp; GR$1, DataRegularSeason20242025!$D$3:$D$1315, $A10)+SUMIFS(DataRegularSeason20242025!$AB$3:$AB$1315,DataRegularSeason20242025!$B$3:$B$1315, "&lt;=" &amp; GR$1, DataRegularSeason20242025!$E$3:$E$1315, $A10)</f>
        <v>27</v>
      </c>
      <c r="GS10">
        <f>SUMIFS(DataRegularSeason20242025!$AA$3:$AA$1315,DataRegularSeason20242025!$B$3:$B$1315, "&lt;=" &amp; GS$1, DataRegularSeason20242025!$D$3:$D$1315, $A10)+SUMIFS(DataRegularSeason20242025!$AB$3:$AB$1315,DataRegularSeason20242025!$B$3:$B$1315, "&lt;=" &amp; GS$1, DataRegularSeason20242025!$E$3:$E$1315, $A10)</f>
        <v>27</v>
      </c>
      <c r="GT10">
        <f>SUMIFS(DataRegularSeason20242025!$AA$3:$AA$1315,DataRegularSeason20242025!$B$3:$B$1315, "&lt;=" &amp; GT$1, DataRegularSeason20242025!$D$3:$D$1315, $A10)+SUMIFS(DataRegularSeason20242025!$AB$3:$AB$1315,DataRegularSeason20242025!$B$3:$B$1315, "&lt;=" &amp; GT$1, DataRegularSeason20242025!$E$3:$E$1315, $A10)</f>
        <v>27</v>
      </c>
      <c r="GU10">
        <f>SUMIFS(DataRegularSeason20242025!$AA$3:$AA$1315,DataRegularSeason20242025!$B$3:$B$1315, "&lt;=" &amp; GU$1, DataRegularSeason20242025!$D$3:$D$1315, $A10)+SUMIFS(DataRegularSeason20242025!$AB$3:$AB$1315,DataRegularSeason20242025!$B$3:$B$1315, "&lt;=" &amp; GU$1, DataRegularSeason20242025!$E$3:$E$1315, $A10)</f>
        <v>27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26</v>
      </c>
      <c r="BB11">
        <f>SUMIFS(DataRegularSeason20242025!$AA$3:$AA$1315,DataRegularSeason20242025!$B$3:$B$1315, "&lt;=" &amp; BB$1, DataRegularSeason20242025!$D$3:$D$1315, $A11)+SUMIFS(DataRegularSeason20242025!$AB$3:$AB$1315,DataRegularSeason20242025!$B$3:$B$1315, "&lt;=" &amp; BB$1, DataRegularSeason20242025!$E$3:$E$1315, $A11)</f>
        <v>26</v>
      </c>
      <c r="BC11">
        <f>SUMIFS(DataRegularSeason20242025!$AA$3:$AA$1315,DataRegularSeason20242025!$B$3:$B$1315, "&lt;=" &amp; BC$1, DataRegularSeason20242025!$D$3:$D$1315, $A11)+SUMIFS(DataRegularSeason20242025!$AB$3:$AB$1315,DataRegularSeason20242025!$B$3:$B$1315, "&lt;=" &amp; BC$1, DataRegularSeason20242025!$E$3:$E$1315, $A11)</f>
        <v>26</v>
      </c>
      <c r="BD11">
        <f>SUMIFS(DataRegularSeason20242025!$AA$3:$AA$1315,DataRegularSeason20242025!$B$3:$B$1315, "&lt;=" &amp; BD$1, DataRegularSeason20242025!$D$3:$D$1315, $A11)+SUMIFS(DataRegularSeason20242025!$AB$3:$AB$1315,DataRegularSeason20242025!$B$3:$B$1315, "&lt;=" &amp; BD$1, DataRegularSeason20242025!$E$3:$E$1315, $A11)</f>
        <v>26</v>
      </c>
      <c r="BE11">
        <f>SUMIFS(DataRegularSeason20242025!$AA$3:$AA$1315,DataRegularSeason20242025!$B$3:$B$1315, "&lt;=" &amp; BE$1, DataRegularSeason20242025!$D$3:$D$1315, $A11)+SUMIFS(DataRegularSeason20242025!$AB$3:$AB$1315,DataRegularSeason20242025!$B$3:$B$1315, "&lt;=" &amp; BE$1, DataRegularSeason20242025!$E$3:$E$1315, $A11)</f>
        <v>26</v>
      </c>
      <c r="BF11">
        <f>SUMIFS(DataRegularSeason20242025!$AA$3:$AA$1315,DataRegularSeason20242025!$B$3:$B$1315, "&lt;=" &amp; BF$1, DataRegularSeason20242025!$D$3:$D$1315, $A11)+SUMIFS(DataRegularSeason20242025!$AB$3:$AB$1315,DataRegularSeason20242025!$B$3:$B$1315, "&lt;=" &amp; BF$1, DataRegularSeason20242025!$E$3:$E$1315, $A11)</f>
        <v>26</v>
      </c>
      <c r="BG11">
        <f>SUMIFS(DataRegularSeason20242025!$AA$3:$AA$1315,DataRegularSeason20242025!$B$3:$B$1315, "&lt;=" &amp; BG$1, DataRegularSeason20242025!$D$3:$D$1315, $A11)+SUMIFS(DataRegularSeason20242025!$AB$3:$AB$1315,DataRegularSeason20242025!$B$3:$B$1315, "&lt;=" &amp; BG$1, DataRegularSeason20242025!$E$3:$E$1315, $A11)</f>
        <v>26</v>
      </c>
      <c r="BH11">
        <f>SUMIFS(DataRegularSeason20242025!$AA$3:$AA$1315,DataRegularSeason20242025!$B$3:$B$1315, "&lt;=" &amp; BH$1, DataRegularSeason20242025!$D$3:$D$1315, $A11)+SUMIFS(DataRegularSeason20242025!$AB$3:$AB$1315,DataRegularSeason20242025!$B$3:$B$1315, "&lt;=" &amp; BH$1, DataRegularSeason20242025!$E$3:$E$1315, $A11)</f>
        <v>26</v>
      </c>
      <c r="BI11">
        <f>SUMIFS(DataRegularSeason20242025!$AA$3:$AA$1315,DataRegularSeason20242025!$B$3:$B$1315, "&lt;=" &amp; BI$1, DataRegularSeason20242025!$D$3:$D$1315, $A11)+SUMIFS(DataRegularSeason20242025!$AB$3:$AB$1315,DataRegularSeason20242025!$B$3:$B$1315, "&lt;=" &amp; BI$1, DataRegularSeason20242025!$E$3:$E$1315, $A11)</f>
        <v>26</v>
      </c>
      <c r="BJ11">
        <f>SUMIFS(DataRegularSeason20242025!$AA$3:$AA$1315,DataRegularSeason20242025!$B$3:$B$1315, "&lt;=" &amp; BJ$1, DataRegularSeason20242025!$D$3:$D$1315, $A11)+SUMIFS(DataRegularSeason20242025!$AB$3:$AB$1315,DataRegularSeason20242025!$B$3:$B$1315, "&lt;=" &amp; BJ$1, DataRegularSeason20242025!$E$3:$E$1315, $A11)</f>
        <v>26</v>
      </c>
      <c r="BK11">
        <f>SUMIFS(DataRegularSeason20242025!$AA$3:$AA$1315,DataRegularSeason20242025!$B$3:$B$1315, "&lt;=" &amp; BK$1, DataRegularSeason20242025!$D$3:$D$1315, $A11)+SUMIFS(DataRegularSeason20242025!$AB$3:$AB$1315,DataRegularSeason20242025!$B$3:$B$1315, "&lt;=" &amp; BK$1, DataRegularSeason20242025!$E$3:$E$1315, $A11)</f>
        <v>26</v>
      </c>
      <c r="BL11">
        <f>SUMIFS(DataRegularSeason20242025!$AA$3:$AA$1315,DataRegularSeason20242025!$B$3:$B$1315, "&lt;=" &amp; BL$1, DataRegularSeason20242025!$D$3:$D$1315, $A11)+SUMIFS(DataRegularSeason20242025!$AB$3:$AB$1315,DataRegularSeason20242025!$B$3:$B$1315, "&lt;=" &amp; BL$1, DataRegularSeason20242025!$E$3:$E$1315, $A11)</f>
        <v>26</v>
      </c>
      <c r="BM11">
        <f>SUMIFS(DataRegularSeason20242025!$AA$3:$AA$1315,DataRegularSeason20242025!$B$3:$B$1315, "&lt;=" &amp; BM$1, DataRegularSeason20242025!$D$3:$D$1315, $A11)+SUMIFS(DataRegularSeason20242025!$AB$3:$AB$1315,DataRegularSeason20242025!$B$3:$B$1315, "&lt;=" &amp; BM$1, DataRegularSeason20242025!$E$3:$E$1315, $A11)</f>
        <v>26</v>
      </c>
      <c r="BN11">
        <f>SUMIFS(DataRegularSeason20242025!$AA$3:$AA$1315,DataRegularSeason20242025!$B$3:$B$1315, "&lt;=" &amp; BN$1, DataRegularSeason20242025!$D$3:$D$1315, $A11)+SUMIFS(DataRegularSeason20242025!$AB$3:$AB$1315,DataRegularSeason20242025!$B$3:$B$1315, "&lt;=" &amp; BN$1, DataRegularSeason20242025!$E$3:$E$1315, $A11)</f>
        <v>26</v>
      </c>
      <c r="BO11">
        <f>SUMIFS(DataRegularSeason20242025!$AA$3:$AA$1315,DataRegularSeason20242025!$B$3:$B$1315, "&lt;=" &amp; BO$1, DataRegularSeason20242025!$D$3:$D$1315, $A11)+SUMIFS(DataRegularSeason20242025!$AB$3:$AB$1315,DataRegularSeason20242025!$B$3:$B$1315, "&lt;=" &amp; BO$1, DataRegularSeason20242025!$E$3:$E$1315, $A11)</f>
        <v>26</v>
      </c>
      <c r="BP11">
        <f>SUMIFS(DataRegularSeason20242025!$AA$3:$AA$1315,DataRegularSeason20242025!$B$3:$B$1315, "&lt;=" &amp; BP$1, DataRegularSeason20242025!$D$3:$D$1315, $A11)+SUMIFS(DataRegularSeason20242025!$AB$3:$AB$1315,DataRegularSeason20242025!$B$3:$B$1315, "&lt;=" &amp; BP$1, DataRegularSeason20242025!$E$3:$E$1315, $A11)</f>
        <v>26</v>
      </c>
      <c r="BQ11">
        <f>SUMIFS(DataRegularSeason20242025!$AA$3:$AA$1315,DataRegularSeason20242025!$B$3:$B$1315, "&lt;=" &amp; BQ$1, DataRegularSeason20242025!$D$3:$D$1315, $A11)+SUMIFS(DataRegularSeason20242025!$AB$3:$AB$1315,DataRegularSeason20242025!$B$3:$B$1315, "&lt;=" &amp; BQ$1, DataRegularSeason20242025!$E$3:$E$1315, $A11)</f>
        <v>26</v>
      </c>
      <c r="BR11">
        <f>SUMIFS(DataRegularSeason20242025!$AA$3:$AA$1315,DataRegularSeason20242025!$B$3:$B$1315, "&lt;=" &amp; BR$1, DataRegularSeason20242025!$D$3:$D$1315, $A11)+SUMIFS(DataRegularSeason20242025!$AB$3:$AB$1315,DataRegularSeason20242025!$B$3:$B$1315, "&lt;=" &amp; BR$1, DataRegularSeason20242025!$E$3:$E$1315, $A11)</f>
        <v>26</v>
      </c>
      <c r="BS11">
        <f>SUMIFS(DataRegularSeason20242025!$AA$3:$AA$1315,DataRegularSeason20242025!$B$3:$B$1315, "&lt;=" &amp; BS$1, DataRegularSeason20242025!$D$3:$D$1315, $A11)+SUMIFS(DataRegularSeason20242025!$AB$3:$AB$1315,DataRegularSeason20242025!$B$3:$B$1315, "&lt;=" &amp; BS$1, DataRegularSeason20242025!$E$3:$E$1315, $A11)</f>
        <v>26</v>
      </c>
      <c r="BT11">
        <f>SUMIFS(DataRegularSeason20242025!$AA$3:$AA$1315,DataRegularSeason20242025!$B$3:$B$1315, "&lt;=" &amp; BT$1, DataRegularSeason20242025!$D$3:$D$1315, $A11)+SUMIFS(DataRegularSeason20242025!$AB$3:$AB$1315,DataRegularSeason20242025!$B$3:$B$1315, "&lt;=" &amp; BT$1, DataRegularSeason20242025!$E$3:$E$1315, $A11)</f>
        <v>26</v>
      </c>
      <c r="BU11">
        <f>SUMIFS(DataRegularSeason20242025!$AA$3:$AA$1315,DataRegularSeason20242025!$B$3:$B$1315, "&lt;=" &amp; BU$1, DataRegularSeason20242025!$D$3:$D$1315, $A11)+SUMIFS(DataRegularSeason20242025!$AB$3:$AB$1315,DataRegularSeason20242025!$B$3:$B$1315, "&lt;=" &amp; BU$1, DataRegularSeason20242025!$E$3:$E$1315, $A11)</f>
        <v>26</v>
      </c>
      <c r="BV11">
        <f>SUMIFS(DataRegularSeason20242025!$AA$3:$AA$1315,DataRegularSeason20242025!$B$3:$B$1315, "&lt;=" &amp; BV$1, DataRegularSeason20242025!$D$3:$D$1315, $A11)+SUMIFS(DataRegularSeason20242025!$AB$3:$AB$1315,DataRegularSeason20242025!$B$3:$B$1315, "&lt;=" &amp; BV$1, DataRegularSeason20242025!$E$3:$E$1315, $A11)</f>
        <v>26</v>
      </c>
      <c r="BW11">
        <f>SUMIFS(DataRegularSeason20242025!$AA$3:$AA$1315,DataRegularSeason20242025!$B$3:$B$1315, "&lt;=" &amp; BW$1, DataRegularSeason20242025!$D$3:$D$1315, $A11)+SUMIFS(DataRegularSeason20242025!$AB$3:$AB$1315,DataRegularSeason20242025!$B$3:$B$1315, "&lt;=" &amp; BW$1, DataRegularSeason20242025!$E$3:$E$1315, $A11)</f>
        <v>26</v>
      </c>
      <c r="BX11">
        <f>SUMIFS(DataRegularSeason20242025!$AA$3:$AA$1315,DataRegularSeason20242025!$B$3:$B$1315, "&lt;=" &amp; BX$1, DataRegularSeason20242025!$D$3:$D$1315, $A11)+SUMIFS(DataRegularSeason20242025!$AB$3:$AB$1315,DataRegularSeason20242025!$B$3:$B$1315, "&lt;=" &amp; BX$1, DataRegularSeason20242025!$E$3:$E$1315, $A11)</f>
        <v>26</v>
      </c>
      <c r="BY11">
        <f>SUMIFS(DataRegularSeason20242025!$AA$3:$AA$1315,DataRegularSeason20242025!$B$3:$B$1315, "&lt;=" &amp; BY$1, DataRegularSeason20242025!$D$3:$D$1315, $A11)+SUMIFS(DataRegularSeason20242025!$AB$3:$AB$1315,DataRegularSeason20242025!$B$3:$B$1315, "&lt;=" &amp; BY$1, DataRegularSeason20242025!$E$3:$E$1315, $A11)</f>
        <v>26</v>
      </c>
      <c r="BZ11">
        <f>SUMIFS(DataRegularSeason20242025!$AA$3:$AA$1315,DataRegularSeason20242025!$B$3:$B$1315, "&lt;=" &amp; BZ$1, DataRegularSeason20242025!$D$3:$D$1315, $A11)+SUMIFS(DataRegularSeason20242025!$AB$3:$AB$1315,DataRegularSeason20242025!$B$3:$B$1315, "&lt;=" &amp; BZ$1, DataRegularSeason20242025!$E$3:$E$1315, $A11)</f>
        <v>26</v>
      </c>
      <c r="CA11">
        <f>SUMIFS(DataRegularSeason20242025!$AA$3:$AA$1315,DataRegularSeason20242025!$B$3:$B$1315, "&lt;=" &amp; CA$1, DataRegularSeason20242025!$D$3:$D$1315, $A11)+SUMIFS(DataRegularSeason20242025!$AB$3:$AB$1315,DataRegularSeason20242025!$B$3:$B$1315, "&lt;=" &amp; CA$1, DataRegularSeason20242025!$E$3:$E$1315, $A11)</f>
        <v>26</v>
      </c>
      <c r="CB11">
        <f>SUMIFS(DataRegularSeason20242025!$AA$3:$AA$1315,DataRegularSeason20242025!$B$3:$B$1315, "&lt;=" &amp; CB$1, DataRegularSeason20242025!$D$3:$D$1315, $A11)+SUMIFS(DataRegularSeason20242025!$AB$3:$AB$1315,DataRegularSeason20242025!$B$3:$B$1315, "&lt;=" &amp; CB$1, DataRegularSeason20242025!$E$3:$E$1315, $A11)</f>
        <v>26</v>
      </c>
      <c r="CC11">
        <f>SUMIFS(DataRegularSeason20242025!$AA$3:$AA$1315,DataRegularSeason20242025!$B$3:$B$1315, "&lt;=" &amp; CC$1, DataRegularSeason20242025!$D$3:$D$1315, $A11)+SUMIFS(DataRegularSeason20242025!$AB$3:$AB$1315,DataRegularSeason20242025!$B$3:$B$1315, "&lt;=" &amp; CC$1, DataRegularSeason20242025!$E$3:$E$1315, $A11)</f>
        <v>26</v>
      </c>
      <c r="CD11">
        <f>SUMIFS(DataRegularSeason20242025!$AA$3:$AA$1315,DataRegularSeason20242025!$B$3:$B$1315, "&lt;=" &amp; CD$1, DataRegularSeason20242025!$D$3:$D$1315, $A11)+SUMIFS(DataRegularSeason20242025!$AB$3:$AB$1315,DataRegularSeason20242025!$B$3:$B$1315, "&lt;=" &amp; CD$1, DataRegularSeason20242025!$E$3:$E$1315, $A11)</f>
        <v>26</v>
      </c>
      <c r="CE11">
        <f>SUMIFS(DataRegularSeason20242025!$AA$3:$AA$1315,DataRegularSeason20242025!$B$3:$B$1315, "&lt;=" &amp; CE$1, DataRegularSeason20242025!$D$3:$D$1315, $A11)+SUMIFS(DataRegularSeason20242025!$AB$3:$AB$1315,DataRegularSeason20242025!$B$3:$B$1315, "&lt;=" &amp; CE$1, DataRegularSeason20242025!$E$3:$E$1315, $A11)</f>
        <v>26</v>
      </c>
      <c r="CF11">
        <f>SUMIFS(DataRegularSeason20242025!$AA$3:$AA$1315,DataRegularSeason20242025!$B$3:$B$1315, "&lt;=" &amp; CF$1, DataRegularSeason20242025!$D$3:$D$1315, $A11)+SUMIFS(DataRegularSeason20242025!$AB$3:$AB$1315,DataRegularSeason20242025!$B$3:$B$1315, "&lt;=" &amp; CF$1, DataRegularSeason20242025!$E$3:$E$1315, $A11)</f>
        <v>26</v>
      </c>
      <c r="CG11">
        <f>SUMIFS(DataRegularSeason20242025!$AA$3:$AA$1315,DataRegularSeason20242025!$B$3:$B$1315, "&lt;=" &amp; CG$1, DataRegularSeason20242025!$D$3:$D$1315, $A11)+SUMIFS(DataRegularSeason20242025!$AB$3:$AB$1315,DataRegularSeason20242025!$B$3:$B$1315, "&lt;=" &amp; CG$1, DataRegularSeason20242025!$E$3:$E$1315, $A11)</f>
        <v>26</v>
      </c>
      <c r="CH11">
        <f>SUMIFS(DataRegularSeason20242025!$AA$3:$AA$1315,DataRegularSeason20242025!$B$3:$B$1315, "&lt;=" &amp; CH$1, DataRegularSeason20242025!$D$3:$D$1315, $A11)+SUMIFS(DataRegularSeason20242025!$AB$3:$AB$1315,DataRegularSeason20242025!$B$3:$B$1315, "&lt;=" &amp; CH$1, DataRegularSeason20242025!$E$3:$E$1315, $A11)</f>
        <v>26</v>
      </c>
      <c r="CI11">
        <f>SUMIFS(DataRegularSeason20242025!$AA$3:$AA$1315,DataRegularSeason20242025!$B$3:$B$1315, "&lt;=" &amp; CI$1, DataRegularSeason20242025!$D$3:$D$1315, $A11)+SUMIFS(DataRegularSeason20242025!$AB$3:$AB$1315,DataRegularSeason20242025!$B$3:$B$1315, "&lt;=" &amp; CI$1, DataRegularSeason20242025!$E$3:$E$1315, $A11)</f>
        <v>26</v>
      </c>
      <c r="CJ11">
        <f>SUMIFS(DataRegularSeason20242025!$AA$3:$AA$1315,DataRegularSeason20242025!$B$3:$B$1315, "&lt;=" &amp; CJ$1, DataRegularSeason20242025!$D$3:$D$1315, $A11)+SUMIFS(DataRegularSeason20242025!$AB$3:$AB$1315,DataRegularSeason20242025!$B$3:$B$1315, "&lt;=" &amp; CJ$1, DataRegularSeason20242025!$E$3:$E$1315, $A11)</f>
        <v>26</v>
      </c>
      <c r="CK11">
        <f>SUMIFS(DataRegularSeason20242025!$AA$3:$AA$1315,DataRegularSeason20242025!$B$3:$B$1315, "&lt;=" &amp; CK$1, DataRegularSeason20242025!$D$3:$D$1315, $A11)+SUMIFS(DataRegularSeason20242025!$AB$3:$AB$1315,DataRegularSeason20242025!$B$3:$B$1315, "&lt;=" &amp; CK$1, DataRegularSeason20242025!$E$3:$E$1315, $A11)</f>
        <v>26</v>
      </c>
      <c r="CL11">
        <f>SUMIFS(DataRegularSeason20242025!$AA$3:$AA$1315,DataRegularSeason20242025!$B$3:$B$1315, "&lt;=" &amp; CL$1, DataRegularSeason20242025!$D$3:$D$1315, $A11)+SUMIFS(DataRegularSeason20242025!$AB$3:$AB$1315,DataRegularSeason20242025!$B$3:$B$1315, "&lt;=" &amp; CL$1, DataRegularSeason20242025!$E$3:$E$1315, $A11)</f>
        <v>26</v>
      </c>
      <c r="CM11">
        <f>SUMIFS(DataRegularSeason20242025!$AA$3:$AA$1315,DataRegularSeason20242025!$B$3:$B$1315, "&lt;=" &amp; CM$1, DataRegularSeason20242025!$D$3:$D$1315, $A11)+SUMIFS(DataRegularSeason20242025!$AB$3:$AB$1315,DataRegularSeason20242025!$B$3:$B$1315, "&lt;=" &amp; CM$1, DataRegularSeason20242025!$E$3:$E$1315, $A11)</f>
        <v>26</v>
      </c>
      <c r="CN11">
        <f>SUMIFS(DataRegularSeason20242025!$AA$3:$AA$1315,DataRegularSeason20242025!$B$3:$B$1315, "&lt;=" &amp; CN$1, DataRegularSeason20242025!$D$3:$D$1315, $A11)+SUMIFS(DataRegularSeason20242025!$AB$3:$AB$1315,DataRegularSeason20242025!$B$3:$B$1315, "&lt;=" &amp; CN$1, DataRegularSeason20242025!$E$3:$E$1315, $A11)</f>
        <v>26</v>
      </c>
      <c r="CO11">
        <f>SUMIFS(DataRegularSeason20242025!$AA$3:$AA$1315,DataRegularSeason20242025!$B$3:$B$1315, "&lt;=" &amp; CO$1, DataRegularSeason20242025!$D$3:$D$1315, $A11)+SUMIFS(DataRegularSeason20242025!$AB$3:$AB$1315,DataRegularSeason20242025!$B$3:$B$1315, "&lt;=" &amp; CO$1, DataRegularSeason20242025!$E$3:$E$1315, $A11)</f>
        <v>26</v>
      </c>
      <c r="CP11">
        <f>SUMIFS(DataRegularSeason20242025!$AA$3:$AA$1315,DataRegularSeason20242025!$B$3:$B$1315, "&lt;=" &amp; CP$1, DataRegularSeason20242025!$D$3:$D$1315, $A11)+SUMIFS(DataRegularSeason20242025!$AB$3:$AB$1315,DataRegularSeason20242025!$B$3:$B$1315, "&lt;=" &amp; CP$1, DataRegularSeason20242025!$E$3:$E$1315, $A11)</f>
        <v>26</v>
      </c>
      <c r="CQ11">
        <f>SUMIFS(DataRegularSeason20242025!$AA$3:$AA$1315,DataRegularSeason20242025!$B$3:$B$1315, "&lt;=" &amp; CQ$1, DataRegularSeason20242025!$D$3:$D$1315, $A11)+SUMIFS(DataRegularSeason20242025!$AB$3:$AB$1315,DataRegularSeason20242025!$B$3:$B$1315, "&lt;=" &amp; CQ$1, DataRegularSeason20242025!$E$3:$E$1315, $A11)</f>
        <v>26</v>
      </c>
      <c r="CR11">
        <f>SUMIFS(DataRegularSeason20242025!$AA$3:$AA$1315,DataRegularSeason20242025!$B$3:$B$1315, "&lt;=" &amp; CR$1, DataRegularSeason20242025!$D$3:$D$1315, $A11)+SUMIFS(DataRegularSeason20242025!$AB$3:$AB$1315,DataRegularSeason20242025!$B$3:$B$1315, "&lt;=" &amp; CR$1, DataRegularSeason20242025!$E$3:$E$1315, $A11)</f>
        <v>26</v>
      </c>
      <c r="CS11">
        <f>SUMIFS(DataRegularSeason20242025!$AA$3:$AA$1315,DataRegularSeason20242025!$B$3:$B$1315, "&lt;=" &amp; CS$1, DataRegularSeason20242025!$D$3:$D$1315, $A11)+SUMIFS(DataRegularSeason20242025!$AB$3:$AB$1315,DataRegularSeason20242025!$B$3:$B$1315, "&lt;=" &amp; CS$1, DataRegularSeason20242025!$E$3:$E$1315, $A11)</f>
        <v>26</v>
      </c>
      <c r="CT11">
        <f>SUMIFS(DataRegularSeason20242025!$AA$3:$AA$1315,DataRegularSeason20242025!$B$3:$B$1315, "&lt;=" &amp; CT$1, DataRegularSeason20242025!$D$3:$D$1315, $A11)+SUMIFS(DataRegularSeason20242025!$AB$3:$AB$1315,DataRegularSeason20242025!$B$3:$B$1315, "&lt;=" &amp; CT$1, DataRegularSeason20242025!$E$3:$E$1315, $A11)</f>
        <v>26</v>
      </c>
      <c r="CU11">
        <f>SUMIFS(DataRegularSeason20242025!$AA$3:$AA$1315,DataRegularSeason20242025!$B$3:$B$1315, "&lt;=" &amp; CU$1, DataRegularSeason20242025!$D$3:$D$1315, $A11)+SUMIFS(DataRegularSeason20242025!$AB$3:$AB$1315,DataRegularSeason20242025!$B$3:$B$1315, "&lt;=" &amp; CU$1, DataRegularSeason20242025!$E$3:$E$1315, $A11)</f>
        <v>26</v>
      </c>
      <c r="CV11">
        <f>SUMIFS(DataRegularSeason20242025!$AA$3:$AA$1315,DataRegularSeason20242025!$B$3:$B$1315, "&lt;=" &amp; CV$1, DataRegularSeason20242025!$D$3:$D$1315, $A11)+SUMIFS(DataRegularSeason20242025!$AB$3:$AB$1315,DataRegularSeason20242025!$B$3:$B$1315, "&lt;=" &amp; CV$1, DataRegularSeason20242025!$E$3:$E$1315, $A11)</f>
        <v>26</v>
      </c>
      <c r="CW11">
        <f>SUMIFS(DataRegularSeason20242025!$AA$3:$AA$1315,DataRegularSeason20242025!$B$3:$B$1315, "&lt;=" &amp; CW$1, DataRegularSeason20242025!$D$3:$D$1315, $A11)+SUMIFS(DataRegularSeason20242025!$AB$3:$AB$1315,DataRegularSeason20242025!$B$3:$B$1315, "&lt;=" &amp; CW$1, DataRegularSeason20242025!$E$3:$E$1315, $A11)</f>
        <v>26</v>
      </c>
      <c r="CX11">
        <f>SUMIFS(DataRegularSeason20242025!$AA$3:$AA$1315,DataRegularSeason20242025!$B$3:$B$1315, "&lt;=" &amp; CX$1, DataRegularSeason20242025!$D$3:$D$1315, $A11)+SUMIFS(DataRegularSeason20242025!$AB$3:$AB$1315,DataRegularSeason20242025!$B$3:$B$1315, "&lt;=" &amp; CX$1, DataRegularSeason20242025!$E$3:$E$1315, $A11)</f>
        <v>26</v>
      </c>
      <c r="CY11">
        <f>SUMIFS(DataRegularSeason20242025!$AA$3:$AA$1315,DataRegularSeason20242025!$B$3:$B$1315, "&lt;=" &amp; CY$1, DataRegularSeason20242025!$D$3:$D$1315, $A11)+SUMIFS(DataRegularSeason20242025!$AB$3:$AB$1315,DataRegularSeason20242025!$B$3:$B$1315, "&lt;=" &amp; CY$1, DataRegularSeason20242025!$E$3:$E$1315, $A11)</f>
        <v>26</v>
      </c>
      <c r="CZ11">
        <f>SUMIFS(DataRegularSeason20242025!$AA$3:$AA$1315,DataRegularSeason20242025!$B$3:$B$1315, "&lt;=" &amp; CZ$1, DataRegularSeason20242025!$D$3:$D$1315, $A11)+SUMIFS(DataRegularSeason20242025!$AB$3:$AB$1315,DataRegularSeason20242025!$B$3:$B$1315, "&lt;=" &amp; CZ$1, DataRegularSeason20242025!$E$3:$E$1315, $A11)</f>
        <v>26</v>
      </c>
      <c r="DA11">
        <f>SUMIFS(DataRegularSeason20242025!$AA$3:$AA$1315,DataRegularSeason20242025!$B$3:$B$1315, "&lt;=" &amp; DA$1, DataRegularSeason20242025!$D$3:$D$1315, $A11)+SUMIFS(DataRegularSeason20242025!$AB$3:$AB$1315,DataRegularSeason20242025!$B$3:$B$1315, "&lt;=" &amp; DA$1, DataRegularSeason20242025!$E$3:$E$1315, $A11)</f>
        <v>26</v>
      </c>
      <c r="DB11">
        <f>SUMIFS(DataRegularSeason20242025!$AA$3:$AA$1315,DataRegularSeason20242025!$B$3:$B$1315, "&lt;=" &amp; DB$1, DataRegularSeason20242025!$D$3:$D$1315, $A11)+SUMIFS(DataRegularSeason20242025!$AB$3:$AB$1315,DataRegularSeason20242025!$B$3:$B$1315, "&lt;=" &amp; DB$1, DataRegularSeason20242025!$E$3:$E$1315, $A11)</f>
        <v>26</v>
      </c>
      <c r="DC11">
        <f>SUMIFS(DataRegularSeason20242025!$AA$3:$AA$1315,DataRegularSeason20242025!$B$3:$B$1315, "&lt;=" &amp; DC$1, DataRegularSeason20242025!$D$3:$D$1315, $A11)+SUMIFS(DataRegularSeason20242025!$AB$3:$AB$1315,DataRegularSeason20242025!$B$3:$B$1315, "&lt;=" &amp; DC$1, DataRegularSeason20242025!$E$3:$E$1315, $A11)</f>
        <v>26</v>
      </c>
      <c r="DD11">
        <f>SUMIFS(DataRegularSeason20242025!$AA$3:$AA$1315,DataRegularSeason20242025!$B$3:$B$1315, "&lt;=" &amp; DD$1, DataRegularSeason20242025!$D$3:$D$1315, $A11)+SUMIFS(DataRegularSeason20242025!$AB$3:$AB$1315,DataRegularSeason20242025!$B$3:$B$1315, "&lt;=" &amp; DD$1, DataRegularSeason20242025!$E$3:$E$1315, $A11)</f>
        <v>26</v>
      </c>
      <c r="DE11">
        <f>SUMIFS(DataRegularSeason20242025!$AA$3:$AA$1315,DataRegularSeason20242025!$B$3:$B$1315, "&lt;=" &amp; DE$1, DataRegularSeason20242025!$D$3:$D$1315, $A11)+SUMIFS(DataRegularSeason20242025!$AB$3:$AB$1315,DataRegularSeason20242025!$B$3:$B$1315, "&lt;=" &amp; DE$1, DataRegularSeason20242025!$E$3:$E$1315, $A11)</f>
        <v>26</v>
      </c>
      <c r="DF11">
        <f>SUMIFS(DataRegularSeason20242025!$AA$3:$AA$1315,DataRegularSeason20242025!$B$3:$B$1315, "&lt;=" &amp; DF$1, DataRegularSeason20242025!$D$3:$D$1315, $A11)+SUMIFS(DataRegularSeason20242025!$AB$3:$AB$1315,DataRegularSeason20242025!$B$3:$B$1315, "&lt;=" &amp; DF$1, DataRegularSeason20242025!$E$3:$E$1315, $A11)</f>
        <v>26</v>
      </c>
      <c r="DG11">
        <f>SUMIFS(DataRegularSeason20242025!$AA$3:$AA$1315,DataRegularSeason20242025!$B$3:$B$1315, "&lt;=" &amp; DG$1, DataRegularSeason20242025!$D$3:$D$1315, $A11)+SUMIFS(DataRegularSeason20242025!$AB$3:$AB$1315,DataRegularSeason20242025!$B$3:$B$1315, "&lt;=" &amp; DG$1, DataRegularSeason20242025!$E$3:$E$1315, $A11)</f>
        <v>26</v>
      </c>
      <c r="DH11">
        <f>SUMIFS(DataRegularSeason20242025!$AA$3:$AA$1315,DataRegularSeason20242025!$B$3:$B$1315, "&lt;=" &amp; DH$1, DataRegularSeason20242025!$D$3:$D$1315, $A11)+SUMIFS(DataRegularSeason20242025!$AB$3:$AB$1315,DataRegularSeason20242025!$B$3:$B$1315, "&lt;=" &amp; DH$1, DataRegularSeason20242025!$E$3:$E$1315, $A11)</f>
        <v>26</v>
      </c>
      <c r="DI11">
        <f>SUMIFS(DataRegularSeason20242025!$AA$3:$AA$1315,DataRegularSeason20242025!$B$3:$B$1315, "&lt;=" &amp; DI$1, DataRegularSeason20242025!$D$3:$D$1315, $A11)+SUMIFS(DataRegularSeason20242025!$AB$3:$AB$1315,DataRegularSeason20242025!$B$3:$B$1315, "&lt;=" &amp; DI$1, DataRegularSeason20242025!$E$3:$E$1315, $A11)</f>
        <v>26</v>
      </c>
      <c r="DJ11">
        <f>SUMIFS(DataRegularSeason20242025!$AA$3:$AA$1315,DataRegularSeason20242025!$B$3:$B$1315, "&lt;=" &amp; DJ$1, DataRegularSeason20242025!$D$3:$D$1315, $A11)+SUMIFS(DataRegularSeason20242025!$AB$3:$AB$1315,DataRegularSeason20242025!$B$3:$B$1315, "&lt;=" &amp; DJ$1, DataRegularSeason20242025!$E$3:$E$1315, $A11)</f>
        <v>26</v>
      </c>
      <c r="DK11">
        <f>SUMIFS(DataRegularSeason20242025!$AA$3:$AA$1315,DataRegularSeason20242025!$B$3:$B$1315, "&lt;=" &amp; DK$1, DataRegularSeason20242025!$D$3:$D$1315, $A11)+SUMIFS(DataRegularSeason20242025!$AB$3:$AB$1315,DataRegularSeason20242025!$B$3:$B$1315, "&lt;=" &amp; DK$1, DataRegularSeason20242025!$E$3:$E$1315, $A11)</f>
        <v>26</v>
      </c>
      <c r="DL11">
        <f>SUMIFS(DataRegularSeason20242025!$AA$3:$AA$1315,DataRegularSeason20242025!$B$3:$B$1315, "&lt;=" &amp; DL$1, DataRegularSeason20242025!$D$3:$D$1315, $A11)+SUMIFS(DataRegularSeason20242025!$AB$3:$AB$1315,DataRegularSeason20242025!$B$3:$B$1315, "&lt;=" &amp; DL$1, DataRegularSeason20242025!$E$3:$E$1315, $A11)</f>
        <v>26</v>
      </c>
      <c r="DM11">
        <f>SUMIFS(DataRegularSeason20242025!$AA$3:$AA$1315,DataRegularSeason20242025!$B$3:$B$1315, "&lt;=" &amp; DM$1, DataRegularSeason20242025!$D$3:$D$1315, $A11)+SUMIFS(DataRegularSeason20242025!$AB$3:$AB$1315,DataRegularSeason20242025!$B$3:$B$1315, "&lt;=" &amp; DM$1, DataRegularSeason20242025!$E$3:$E$1315, $A11)</f>
        <v>26</v>
      </c>
      <c r="DN11">
        <f>SUMIFS(DataRegularSeason20242025!$AA$3:$AA$1315,DataRegularSeason20242025!$B$3:$B$1315, "&lt;=" &amp; DN$1, DataRegularSeason20242025!$D$3:$D$1315, $A11)+SUMIFS(DataRegularSeason20242025!$AB$3:$AB$1315,DataRegularSeason20242025!$B$3:$B$1315, "&lt;=" &amp; DN$1, DataRegularSeason20242025!$E$3:$E$1315, $A11)</f>
        <v>26</v>
      </c>
      <c r="DO11">
        <f>SUMIFS(DataRegularSeason20242025!$AA$3:$AA$1315,DataRegularSeason20242025!$B$3:$B$1315, "&lt;=" &amp; DO$1, DataRegularSeason20242025!$D$3:$D$1315, $A11)+SUMIFS(DataRegularSeason20242025!$AB$3:$AB$1315,DataRegularSeason20242025!$B$3:$B$1315, "&lt;=" &amp; DO$1, DataRegularSeason20242025!$E$3:$E$1315, $A11)</f>
        <v>26</v>
      </c>
      <c r="DP11">
        <f>SUMIFS(DataRegularSeason20242025!$AA$3:$AA$1315,DataRegularSeason20242025!$B$3:$B$1315, "&lt;=" &amp; DP$1, DataRegularSeason20242025!$D$3:$D$1315, $A11)+SUMIFS(DataRegularSeason20242025!$AB$3:$AB$1315,DataRegularSeason20242025!$B$3:$B$1315, "&lt;=" &amp; DP$1, DataRegularSeason20242025!$E$3:$E$1315, $A11)</f>
        <v>26</v>
      </c>
      <c r="DQ11">
        <f>SUMIFS(DataRegularSeason20242025!$AA$3:$AA$1315,DataRegularSeason20242025!$B$3:$B$1315, "&lt;=" &amp; DQ$1, DataRegularSeason20242025!$D$3:$D$1315, $A11)+SUMIFS(DataRegularSeason20242025!$AB$3:$AB$1315,DataRegularSeason20242025!$B$3:$B$1315, "&lt;=" &amp; DQ$1, DataRegularSeason20242025!$E$3:$E$1315, $A11)</f>
        <v>26</v>
      </c>
      <c r="DR11">
        <f>SUMIFS(DataRegularSeason20242025!$AA$3:$AA$1315,DataRegularSeason20242025!$B$3:$B$1315, "&lt;=" &amp; DR$1, DataRegularSeason20242025!$D$3:$D$1315, $A11)+SUMIFS(DataRegularSeason20242025!$AB$3:$AB$1315,DataRegularSeason20242025!$B$3:$B$1315, "&lt;=" &amp; DR$1, DataRegularSeason20242025!$E$3:$E$1315, $A11)</f>
        <v>26</v>
      </c>
      <c r="DS11">
        <f>SUMIFS(DataRegularSeason20242025!$AA$3:$AA$1315,DataRegularSeason20242025!$B$3:$B$1315, "&lt;=" &amp; DS$1, DataRegularSeason20242025!$D$3:$D$1315, $A11)+SUMIFS(DataRegularSeason20242025!$AB$3:$AB$1315,DataRegularSeason20242025!$B$3:$B$1315, "&lt;=" &amp; DS$1, DataRegularSeason20242025!$E$3:$E$1315, $A11)</f>
        <v>26</v>
      </c>
      <c r="DT11">
        <f>SUMIFS(DataRegularSeason20242025!$AA$3:$AA$1315,DataRegularSeason20242025!$B$3:$B$1315, "&lt;=" &amp; DT$1, DataRegularSeason20242025!$D$3:$D$1315, $A11)+SUMIFS(DataRegularSeason20242025!$AB$3:$AB$1315,DataRegularSeason20242025!$B$3:$B$1315, "&lt;=" &amp; DT$1, DataRegularSeason20242025!$E$3:$E$1315, $A11)</f>
        <v>26</v>
      </c>
      <c r="DU11">
        <f>SUMIFS(DataRegularSeason20242025!$AA$3:$AA$1315,DataRegularSeason20242025!$B$3:$B$1315, "&lt;=" &amp; DU$1, DataRegularSeason20242025!$D$3:$D$1315, $A11)+SUMIFS(DataRegularSeason20242025!$AB$3:$AB$1315,DataRegularSeason20242025!$B$3:$B$1315, "&lt;=" &amp; DU$1, DataRegularSeason20242025!$E$3:$E$1315, $A11)</f>
        <v>26</v>
      </c>
      <c r="DV11">
        <f>SUMIFS(DataRegularSeason20242025!$AA$3:$AA$1315,DataRegularSeason20242025!$B$3:$B$1315, "&lt;=" &amp; DV$1, DataRegularSeason20242025!$D$3:$D$1315, $A11)+SUMIFS(DataRegularSeason20242025!$AB$3:$AB$1315,DataRegularSeason20242025!$B$3:$B$1315, "&lt;=" &amp; DV$1, DataRegularSeason20242025!$E$3:$E$1315, $A11)</f>
        <v>26</v>
      </c>
      <c r="DW11">
        <f>SUMIFS(DataRegularSeason20242025!$AA$3:$AA$1315,DataRegularSeason20242025!$B$3:$B$1315, "&lt;=" &amp; DW$1, DataRegularSeason20242025!$D$3:$D$1315, $A11)+SUMIFS(DataRegularSeason20242025!$AB$3:$AB$1315,DataRegularSeason20242025!$B$3:$B$1315, "&lt;=" &amp; DW$1, DataRegularSeason20242025!$E$3:$E$1315, $A11)</f>
        <v>26</v>
      </c>
      <c r="DX11">
        <f>SUMIFS(DataRegularSeason20242025!$AA$3:$AA$1315,DataRegularSeason20242025!$B$3:$B$1315, "&lt;=" &amp; DX$1, DataRegularSeason20242025!$D$3:$D$1315, $A11)+SUMIFS(DataRegularSeason20242025!$AB$3:$AB$1315,DataRegularSeason20242025!$B$3:$B$1315, "&lt;=" &amp; DX$1, DataRegularSeason20242025!$E$3:$E$1315, $A11)</f>
        <v>26</v>
      </c>
      <c r="DY11">
        <f>SUMIFS(DataRegularSeason20242025!$AA$3:$AA$1315,DataRegularSeason20242025!$B$3:$B$1315, "&lt;=" &amp; DY$1, DataRegularSeason20242025!$D$3:$D$1315, $A11)+SUMIFS(DataRegularSeason20242025!$AB$3:$AB$1315,DataRegularSeason20242025!$B$3:$B$1315, "&lt;=" &amp; DY$1, DataRegularSeason20242025!$E$3:$E$1315, $A11)</f>
        <v>26</v>
      </c>
      <c r="DZ11">
        <f>SUMIFS(DataRegularSeason20242025!$AA$3:$AA$1315,DataRegularSeason20242025!$B$3:$B$1315, "&lt;=" &amp; DZ$1, DataRegularSeason20242025!$D$3:$D$1315, $A11)+SUMIFS(DataRegularSeason20242025!$AB$3:$AB$1315,DataRegularSeason20242025!$B$3:$B$1315, "&lt;=" &amp; DZ$1, DataRegularSeason20242025!$E$3:$E$1315, $A11)</f>
        <v>26</v>
      </c>
      <c r="EA11">
        <f>SUMIFS(DataRegularSeason20242025!$AA$3:$AA$1315,DataRegularSeason20242025!$B$3:$B$1315, "&lt;=" &amp; EA$1, DataRegularSeason20242025!$D$3:$D$1315, $A11)+SUMIFS(DataRegularSeason20242025!$AB$3:$AB$1315,DataRegularSeason20242025!$B$3:$B$1315, "&lt;=" &amp; EA$1, DataRegularSeason20242025!$E$3:$E$1315, $A11)</f>
        <v>26</v>
      </c>
      <c r="EB11">
        <f>SUMIFS(DataRegularSeason20242025!$AA$3:$AA$1315,DataRegularSeason20242025!$B$3:$B$1315, "&lt;=" &amp; EB$1, DataRegularSeason20242025!$D$3:$D$1315, $A11)+SUMIFS(DataRegularSeason20242025!$AB$3:$AB$1315,DataRegularSeason20242025!$B$3:$B$1315, "&lt;=" &amp; EB$1, DataRegularSeason20242025!$E$3:$E$1315, $A11)</f>
        <v>26</v>
      </c>
      <c r="EC11">
        <f>SUMIFS(DataRegularSeason20242025!$AA$3:$AA$1315,DataRegularSeason20242025!$B$3:$B$1315, "&lt;=" &amp; EC$1, DataRegularSeason20242025!$D$3:$D$1315, $A11)+SUMIFS(DataRegularSeason20242025!$AB$3:$AB$1315,DataRegularSeason20242025!$B$3:$B$1315, "&lt;=" &amp; EC$1, DataRegularSeason20242025!$E$3:$E$1315, $A11)</f>
        <v>26</v>
      </c>
      <c r="ED11">
        <f>SUMIFS(DataRegularSeason20242025!$AA$3:$AA$1315,DataRegularSeason20242025!$B$3:$B$1315, "&lt;=" &amp; ED$1, DataRegularSeason20242025!$D$3:$D$1315, $A11)+SUMIFS(DataRegularSeason20242025!$AB$3:$AB$1315,DataRegularSeason20242025!$B$3:$B$1315, "&lt;=" &amp; ED$1, DataRegularSeason20242025!$E$3:$E$1315, $A11)</f>
        <v>26</v>
      </c>
      <c r="EE11">
        <f>SUMIFS(DataRegularSeason20242025!$AA$3:$AA$1315,DataRegularSeason20242025!$B$3:$B$1315, "&lt;=" &amp; EE$1, DataRegularSeason20242025!$D$3:$D$1315, $A11)+SUMIFS(DataRegularSeason20242025!$AB$3:$AB$1315,DataRegularSeason20242025!$B$3:$B$1315, "&lt;=" &amp; EE$1, DataRegularSeason20242025!$E$3:$E$1315, $A11)</f>
        <v>26</v>
      </c>
      <c r="EF11">
        <f>SUMIFS(DataRegularSeason20242025!$AA$3:$AA$1315,DataRegularSeason20242025!$B$3:$B$1315, "&lt;=" &amp; EF$1, DataRegularSeason20242025!$D$3:$D$1315, $A11)+SUMIFS(DataRegularSeason20242025!$AB$3:$AB$1315,DataRegularSeason20242025!$B$3:$B$1315, "&lt;=" &amp; EF$1, DataRegularSeason20242025!$E$3:$E$1315, $A11)</f>
        <v>26</v>
      </c>
      <c r="EG11">
        <f>SUMIFS(DataRegularSeason20242025!$AA$3:$AA$1315,DataRegularSeason20242025!$B$3:$B$1315, "&lt;=" &amp; EG$1, DataRegularSeason20242025!$D$3:$D$1315, $A11)+SUMIFS(DataRegularSeason20242025!$AB$3:$AB$1315,DataRegularSeason20242025!$B$3:$B$1315, "&lt;=" &amp; EG$1, DataRegularSeason20242025!$E$3:$E$1315, $A11)</f>
        <v>26</v>
      </c>
      <c r="EH11">
        <f>SUMIFS(DataRegularSeason20242025!$AA$3:$AA$1315,DataRegularSeason20242025!$B$3:$B$1315, "&lt;=" &amp; EH$1, DataRegularSeason20242025!$D$3:$D$1315, $A11)+SUMIFS(DataRegularSeason20242025!$AB$3:$AB$1315,DataRegularSeason20242025!$B$3:$B$1315, "&lt;=" &amp; EH$1, DataRegularSeason20242025!$E$3:$E$1315, $A11)</f>
        <v>26</v>
      </c>
      <c r="EI11">
        <f>SUMIFS(DataRegularSeason20242025!$AA$3:$AA$1315,DataRegularSeason20242025!$B$3:$B$1315, "&lt;=" &amp; EI$1, DataRegularSeason20242025!$D$3:$D$1315, $A11)+SUMIFS(DataRegularSeason20242025!$AB$3:$AB$1315,DataRegularSeason20242025!$B$3:$B$1315, "&lt;=" &amp; EI$1, DataRegularSeason20242025!$E$3:$E$1315, $A11)</f>
        <v>26</v>
      </c>
      <c r="EJ11">
        <f>SUMIFS(DataRegularSeason20242025!$AA$3:$AA$1315,DataRegularSeason20242025!$B$3:$B$1315, "&lt;=" &amp; EJ$1, DataRegularSeason20242025!$D$3:$D$1315, $A11)+SUMIFS(DataRegularSeason20242025!$AB$3:$AB$1315,DataRegularSeason20242025!$B$3:$B$1315, "&lt;=" &amp; EJ$1, DataRegularSeason20242025!$E$3:$E$1315, $A11)</f>
        <v>26</v>
      </c>
      <c r="EK11">
        <f>SUMIFS(DataRegularSeason20242025!$AA$3:$AA$1315,DataRegularSeason20242025!$B$3:$B$1315, "&lt;=" &amp; EK$1, DataRegularSeason20242025!$D$3:$D$1315, $A11)+SUMIFS(DataRegularSeason20242025!$AB$3:$AB$1315,DataRegularSeason20242025!$B$3:$B$1315, "&lt;=" &amp; EK$1, DataRegularSeason20242025!$E$3:$E$1315, $A11)</f>
        <v>26</v>
      </c>
      <c r="EL11">
        <f>SUMIFS(DataRegularSeason20242025!$AA$3:$AA$1315,DataRegularSeason20242025!$B$3:$B$1315, "&lt;=" &amp; EL$1, DataRegularSeason20242025!$D$3:$D$1315, $A11)+SUMIFS(DataRegularSeason20242025!$AB$3:$AB$1315,DataRegularSeason20242025!$B$3:$B$1315, "&lt;=" &amp; EL$1, DataRegularSeason20242025!$E$3:$E$1315, $A11)</f>
        <v>26</v>
      </c>
      <c r="EM11">
        <f>SUMIFS(DataRegularSeason20242025!$AA$3:$AA$1315,DataRegularSeason20242025!$B$3:$B$1315, "&lt;=" &amp; EM$1, DataRegularSeason20242025!$D$3:$D$1315, $A11)+SUMIFS(DataRegularSeason20242025!$AB$3:$AB$1315,DataRegularSeason20242025!$B$3:$B$1315, "&lt;=" &amp; EM$1, DataRegularSeason20242025!$E$3:$E$1315, $A11)</f>
        <v>26</v>
      </c>
      <c r="EN11">
        <f>SUMIFS(DataRegularSeason20242025!$AA$3:$AA$1315,DataRegularSeason20242025!$B$3:$B$1315, "&lt;=" &amp; EN$1, DataRegularSeason20242025!$D$3:$D$1315, $A11)+SUMIFS(DataRegularSeason20242025!$AB$3:$AB$1315,DataRegularSeason20242025!$B$3:$B$1315, "&lt;=" &amp; EN$1, DataRegularSeason20242025!$E$3:$E$1315, $A11)</f>
        <v>26</v>
      </c>
      <c r="EO11">
        <f>SUMIFS(DataRegularSeason20242025!$AA$3:$AA$1315,DataRegularSeason20242025!$B$3:$B$1315, "&lt;=" &amp; EO$1, DataRegularSeason20242025!$D$3:$D$1315, $A11)+SUMIFS(DataRegularSeason20242025!$AB$3:$AB$1315,DataRegularSeason20242025!$B$3:$B$1315, "&lt;=" &amp; EO$1, DataRegularSeason20242025!$E$3:$E$1315, $A11)</f>
        <v>26</v>
      </c>
      <c r="EP11">
        <f>SUMIFS(DataRegularSeason20242025!$AA$3:$AA$1315,DataRegularSeason20242025!$B$3:$B$1315, "&lt;=" &amp; EP$1, DataRegularSeason20242025!$D$3:$D$1315, $A11)+SUMIFS(DataRegularSeason20242025!$AB$3:$AB$1315,DataRegularSeason20242025!$B$3:$B$1315, "&lt;=" &amp; EP$1, DataRegularSeason20242025!$E$3:$E$1315, $A11)</f>
        <v>26</v>
      </c>
      <c r="EQ11">
        <f>SUMIFS(DataRegularSeason20242025!$AA$3:$AA$1315,DataRegularSeason20242025!$B$3:$B$1315, "&lt;=" &amp; EQ$1, DataRegularSeason20242025!$D$3:$D$1315, $A11)+SUMIFS(DataRegularSeason20242025!$AB$3:$AB$1315,DataRegularSeason20242025!$B$3:$B$1315, "&lt;=" &amp; EQ$1, DataRegularSeason20242025!$E$3:$E$1315, $A11)</f>
        <v>26</v>
      </c>
      <c r="ER11">
        <f>SUMIFS(DataRegularSeason20242025!$AA$3:$AA$1315,DataRegularSeason20242025!$B$3:$B$1315, "&lt;=" &amp; ER$1, DataRegularSeason20242025!$D$3:$D$1315, $A11)+SUMIFS(DataRegularSeason20242025!$AB$3:$AB$1315,DataRegularSeason20242025!$B$3:$B$1315, "&lt;=" &amp; ER$1, DataRegularSeason20242025!$E$3:$E$1315, $A11)</f>
        <v>26</v>
      </c>
      <c r="ES11">
        <f>SUMIFS(DataRegularSeason20242025!$AA$3:$AA$1315,DataRegularSeason20242025!$B$3:$B$1315, "&lt;=" &amp; ES$1, DataRegularSeason20242025!$D$3:$D$1315, $A11)+SUMIFS(DataRegularSeason20242025!$AB$3:$AB$1315,DataRegularSeason20242025!$B$3:$B$1315, "&lt;=" &amp; ES$1, DataRegularSeason20242025!$E$3:$E$1315, $A11)</f>
        <v>26</v>
      </c>
      <c r="ET11">
        <f>SUMIFS(DataRegularSeason20242025!$AA$3:$AA$1315,DataRegularSeason20242025!$B$3:$B$1315, "&lt;=" &amp; ET$1, DataRegularSeason20242025!$D$3:$D$1315, $A11)+SUMIFS(DataRegularSeason20242025!$AB$3:$AB$1315,DataRegularSeason20242025!$B$3:$B$1315, "&lt;=" &amp; ET$1, DataRegularSeason20242025!$E$3:$E$1315, $A11)</f>
        <v>26</v>
      </c>
      <c r="EU11">
        <f>SUMIFS(DataRegularSeason20242025!$AA$3:$AA$1315,DataRegularSeason20242025!$B$3:$B$1315, "&lt;=" &amp; EU$1, DataRegularSeason20242025!$D$3:$D$1315, $A11)+SUMIFS(DataRegularSeason20242025!$AB$3:$AB$1315,DataRegularSeason20242025!$B$3:$B$1315, "&lt;=" &amp; EU$1, DataRegularSeason20242025!$E$3:$E$1315, $A11)</f>
        <v>26</v>
      </c>
      <c r="EV11">
        <f>SUMIFS(DataRegularSeason20242025!$AA$3:$AA$1315,DataRegularSeason20242025!$B$3:$B$1315, "&lt;=" &amp; EV$1, DataRegularSeason20242025!$D$3:$D$1315, $A11)+SUMIFS(DataRegularSeason20242025!$AB$3:$AB$1315,DataRegularSeason20242025!$B$3:$B$1315, "&lt;=" &amp; EV$1, DataRegularSeason20242025!$E$3:$E$1315, $A11)</f>
        <v>26</v>
      </c>
      <c r="EW11">
        <f>SUMIFS(DataRegularSeason20242025!$AA$3:$AA$1315,DataRegularSeason20242025!$B$3:$B$1315, "&lt;=" &amp; EW$1, DataRegularSeason20242025!$D$3:$D$1315, $A11)+SUMIFS(DataRegularSeason20242025!$AB$3:$AB$1315,DataRegularSeason20242025!$B$3:$B$1315, "&lt;=" &amp; EW$1, DataRegularSeason20242025!$E$3:$E$1315, $A11)</f>
        <v>26</v>
      </c>
      <c r="EX11">
        <f>SUMIFS(DataRegularSeason20242025!$AA$3:$AA$1315,DataRegularSeason20242025!$B$3:$B$1315, "&lt;=" &amp; EX$1, DataRegularSeason20242025!$D$3:$D$1315, $A11)+SUMIFS(DataRegularSeason20242025!$AB$3:$AB$1315,DataRegularSeason20242025!$B$3:$B$1315, "&lt;=" &amp; EX$1, DataRegularSeason20242025!$E$3:$E$1315, $A11)</f>
        <v>26</v>
      </c>
      <c r="EY11">
        <f>SUMIFS(DataRegularSeason20242025!$AA$3:$AA$1315,DataRegularSeason20242025!$B$3:$B$1315, "&lt;=" &amp; EY$1, DataRegularSeason20242025!$D$3:$D$1315, $A11)+SUMIFS(DataRegularSeason20242025!$AB$3:$AB$1315,DataRegularSeason20242025!$B$3:$B$1315, "&lt;=" &amp; EY$1, DataRegularSeason20242025!$E$3:$E$1315, $A11)</f>
        <v>26</v>
      </c>
      <c r="EZ11">
        <f>SUMIFS(DataRegularSeason20242025!$AA$3:$AA$1315,DataRegularSeason20242025!$B$3:$B$1315, "&lt;=" &amp; EZ$1, DataRegularSeason20242025!$D$3:$D$1315, $A11)+SUMIFS(DataRegularSeason20242025!$AB$3:$AB$1315,DataRegularSeason20242025!$B$3:$B$1315, "&lt;=" &amp; EZ$1, DataRegularSeason20242025!$E$3:$E$1315, $A11)</f>
        <v>26</v>
      </c>
      <c r="FA11">
        <f>SUMIFS(DataRegularSeason20242025!$AA$3:$AA$1315,DataRegularSeason20242025!$B$3:$B$1315, "&lt;=" &amp; FA$1, DataRegularSeason20242025!$D$3:$D$1315, $A11)+SUMIFS(DataRegularSeason20242025!$AB$3:$AB$1315,DataRegularSeason20242025!$B$3:$B$1315, "&lt;=" &amp; FA$1, DataRegularSeason20242025!$E$3:$E$1315, $A11)</f>
        <v>26</v>
      </c>
      <c r="FB11">
        <f>SUMIFS(DataRegularSeason20242025!$AA$3:$AA$1315,DataRegularSeason20242025!$B$3:$B$1315, "&lt;=" &amp; FB$1, DataRegularSeason20242025!$D$3:$D$1315, $A11)+SUMIFS(DataRegularSeason20242025!$AB$3:$AB$1315,DataRegularSeason20242025!$B$3:$B$1315, "&lt;=" &amp; FB$1, DataRegularSeason20242025!$E$3:$E$1315, $A11)</f>
        <v>26</v>
      </c>
      <c r="FC11">
        <f>SUMIFS(DataRegularSeason20242025!$AA$3:$AA$1315,DataRegularSeason20242025!$B$3:$B$1315, "&lt;=" &amp; FC$1, DataRegularSeason20242025!$D$3:$D$1315, $A11)+SUMIFS(DataRegularSeason20242025!$AB$3:$AB$1315,DataRegularSeason20242025!$B$3:$B$1315, "&lt;=" &amp; FC$1, DataRegularSeason20242025!$E$3:$E$1315, $A11)</f>
        <v>26</v>
      </c>
      <c r="FD11">
        <f>SUMIFS(DataRegularSeason20242025!$AA$3:$AA$1315,DataRegularSeason20242025!$B$3:$B$1315, "&lt;=" &amp; FD$1, DataRegularSeason20242025!$D$3:$D$1315, $A11)+SUMIFS(DataRegularSeason20242025!$AB$3:$AB$1315,DataRegularSeason20242025!$B$3:$B$1315, "&lt;=" &amp; FD$1, DataRegularSeason20242025!$E$3:$E$1315, $A11)</f>
        <v>26</v>
      </c>
      <c r="FE11">
        <f>SUMIFS(DataRegularSeason20242025!$AA$3:$AA$1315,DataRegularSeason20242025!$B$3:$B$1315, "&lt;=" &amp; FE$1, DataRegularSeason20242025!$D$3:$D$1315, $A11)+SUMIFS(DataRegularSeason20242025!$AB$3:$AB$1315,DataRegularSeason20242025!$B$3:$B$1315, "&lt;=" &amp; FE$1, DataRegularSeason20242025!$E$3:$E$1315, $A11)</f>
        <v>26</v>
      </c>
      <c r="FF11">
        <f>SUMIFS(DataRegularSeason20242025!$AA$3:$AA$1315,DataRegularSeason20242025!$B$3:$B$1315, "&lt;=" &amp; FF$1, DataRegularSeason20242025!$D$3:$D$1315, $A11)+SUMIFS(DataRegularSeason20242025!$AB$3:$AB$1315,DataRegularSeason20242025!$B$3:$B$1315, "&lt;=" &amp; FF$1, DataRegularSeason20242025!$E$3:$E$1315, $A11)</f>
        <v>26</v>
      </c>
      <c r="FG11">
        <f>SUMIFS(DataRegularSeason20242025!$AA$3:$AA$1315,DataRegularSeason20242025!$B$3:$B$1315, "&lt;=" &amp; FG$1, DataRegularSeason20242025!$D$3:$D$1315, $A11)+SUMIFS(DataRegularSeason20242025!$AB$3:$AB$1315,DataRegularSeason20242025!$B$3:$B$1315, "&lt;=" &amp; FG$1, DataRegularSeason20242025!$E$3:$E$1315, $A11)</f>
        <v>26</v>
      </c>
      <c r="FH11">
        <f>SUMIFS(DataRegularSeason20242025!$AA$3:$AA$1315,DataRegularSeason20242025!$B$3:$B$1315, "&lt;=" &amp; FH$1, DataRegularSeason20242025!$D$3:$D$1315, $A11)+SUMIFS(DataRegularSeason20242025!$AB$3:$AB$1315,DataRegularSeason20242025!$B$3:$B$1315, "&lt;=" &amp; FH$1, DataRegularSeason20242025!$E$3:$E$1315, $A11)</f>
        <v>26</v>
      </c>
      <c r="FI11">
        <f>SUMIFS(DataRegularSeason20242025!$AA$3:$AA$1315,DataRegularSeason20242025!$B$3:$B$1315, "&lt;=" &amp; FI$1, DataRegularSeason20242025!$D$3:$D$1315, $A11)+SUMIFS(DataRegularSeason20242025!$AB$3:$AB$1315,DataRegularSeason20242025!$B$3:$B$1315, "&lt;=" &amp; FI$1, DataRegularSeason20242025!$E$3:$E$1315, $A11)</f>
        <v>26</v>
      </c>
      <c r="FJ11">
        <f>SUMIFS(DataRegularSeason20242025!$AA$3:$AA$1315,DataRegularSeason20242025!$B$3:$B$1315, "&lt;=" &amp; FJ$1, DataRegularSeason20242025!$D$3:$D$1315, $A11)+SUMIFS(DataRegularSeason20242025!$AB$3:$AB$1315,DataRegularSeason20242025!$B$3:$B$1315, "&lt;=" &amp; FJ$1, DataRegularSeason20242025!$E$3:$E$1315, $A11)</f>
        <v>26</v>
      </c>
      <c r="FK11">
        <f>SUMIFS(DataRegularSeason20242025!$AA$3:$AA$1315,DataRegularSeason20242025!$B$3:$B$1315, "&lt;=" &amp; FK$1, DataRegularSeason20242025!$D$3:$D$1315, $A11)+SUMIFS(DataRegularSeason20242025!$AB$3:$AB$1315,DataRegularSeason20242025!$B$3:$B$1315, "&lt;=" &amp; FK$1, DataRegularSeason20242025!$E$3:$E$1315, $A11)</f>
        <v>26</v>
      </c>
      <c r="FL11">
        <f>SUMIFS(DataRegularSeason20242025!$AA$3:$AA$1315,DataRegularSeason20242025!$B$3:$B$1315, "&lt;=" &amp; FL$1, DataRegularSeason20242025!$D$3:$D$1315, $A11)+SUMIFS(DataRegularSeason20242025!$AB$3:$AB$1315,DataRegularSeason20242025!$B$3:$B$1315, "&lt;=" &amp; FL$1, DataRegularSeason20242025!$E$3:$E$1315, $A11)</f>
        <v>26</v>
      </c>
      <c r="FM11">
        <f>SUMIFS(DataRegularSeason20242025!$AA$3:$AA$1315,DataRegularSeason20242025!$B$3:$B$1315, "&lt;=" &amp; FM$1, DataRegularSeason20242025!$D$3:$D$1315, $A11)+SUMIFS(DataRegularSeason20242025!$AB$3:$AB$1315,DataRegularSeason20242025!$B$3:$B$1315, "&lt;=" &amp; FM$1, DataRegularSeason20242025!$E$3:$E$1315, $A11)</f>
        <v>26</v>
      </c>
      <c r="FN11">
        <f>SUMIFS(DataRegularSeason20242025!$AA$3:$AA$1315,DataRegularSeason20242025!$B$3:$B$1315, "&lt;=" &amp; FN$1, DataRegularSeason20242025!$D$3:$D$1315, $A11)+SUMIFS(DataRegularSeason20242025!$AB$3:$AB$1315,DataRegularSeason20242025!$B$3:$B$1315, "&lt;=" &amp; FN$1, DataRegularSeason20242025!$E$3:$E$1315, $A11)</f>
        <v>26</v>
      </c>
      <c r="FO11">
        <f>SUMIFS(DataRegularSeason20242025!$AA$3:$AA$1315,DataRegularSeason20242025!$B$3:$B$1315, "&lt;=" &amp; FO$1, DataRegularSeason20242025!$D$3:$D$1315, $A11)+SUMIFS(DataRegularSeason20242025!$AB$3:$AB$1315,DataRegularSeason20242025!$B$3:$B$1315, "&lt;=" &amp; FO$1, DataRegularSeason20242025!$E$3:$E$1315, $A11)</f>
        <v>26</v>
      </c>
      <c r="FP11">
        <f>SUMIFS(DataRegularSeason20242025!$AA$3:$AA$1315,DataRegularSeason20242025!$B$3:$B$1315, "&lt;=" &amp; FP$1, DataRegularSeason20242025!$D$3:$D$1315, $A11)+SUMIFS(DataRegularSeason20242025!$AB$3:$AB$1315,DataRegularSeason20242025!$B$3:$B$1315, "&lt;=" &amp; FP$1, DataRegularSeason20242025!$E$3:$E$1315, $A11)</f>
        <v>26</v>
      </c>
      <c r="FQ11">
        <f>SUMIFS(DataRegularSeason20242025!$AA$3:$AA$1315,DataRegularSeason20242025!$B$3:$B$1315, "&lt;=" &amp; FQ$1, DataRegularSeason20242025!$D$3:$D$1315, $A11)+SUMIFS(DataRegularSeason20242025!$AB$3:$AB$1315,DataRegularSeason20242025!$B$3:$B$1315, "&lt;=" &amp; FQ$1, DataRegularSeason20242025!$E$3:$E$1315, $A11)</f>
        <v>26</v>
      </c>
      <c r="FR11">
        <f>SUMIFS(DataRegularSeason20242025!$AA$3:$AA$1315,DataRegularSeason20242025!$B$3:$B$1315, "&lt;=" &amp; FR$1, DataRegularSeason20242025!$D$3:$D$1315, $A11)+SUMIFS(DataRegularSeason20242025!$AB$3:$AB$1315,DataRegularSeason20242025!$B$3:$B$1315, "&lt;=" &amp; FR$1, DataRegularSeason20242025!$E$3:$E$1315, $A11)</f>
        <v>26</v>
      </c>
      <c r="FS11">
        <f>SUMIFS(DataRegularSeason20242025!$AA$3:$AA$1315,DataRegularSeason20242025!$B$3:$B$1315, "&lt;=" &amp; FS$1, DataRegularSeason20242025!$D$3:$D$1315, $A11)+SUMIFS(DataRegularSeason20242025!$AB$3:$AB$1315,DataRegularSeason20242025!$B$3:$B$1315, "&lt;=" &amp; FS$1, DataRegularSeason20242025!$E$3:$E$1315, $A11)</f>
        <v>26</v>
      </c>
      <c r="FT11">
        <f>SUMIFS(DataRegularSeason20242025!$AA$3:$AA$1315,DataRegularSeason20242025!$B$3:$B$1315, "&lt;=" &amp; FT$1, DataRegularSeason20242025!$D$3:$D$1315, $A11)+SUMIFS(DataRegularSeason20242025!$AB$3:$AB$1315,DataRegularSeason20242025!$B$3:$B$1315, "&lt;=" &amp; FT$1, DataRegularSeason20242025!$E$3:$E$1315, $A11)</f>
        <v>26</v>
      </c>
      <c r="FU11">
        <f>SUMIFS(DataRegularSeason20242025!$AA$3:$AA$1315,DataRegularSeason20242025!$B$3:$B$1315, "&lt;=" &amp; FU$1, DataRegularSeason20242025!$D$3:$D$1315, $A11)+SUMIFS(DataRegularSeason20242025!$AB$3:$AB$1315,DataRegularSeason20242025!$B$3:$B$1315, "&lt;=" &amp; FU$1, DataRegularSeason20242025!$E$3:$E$1315, $A11)</f>
        <v>26</v>
      </c>
      <c r="FV11">
        <f>SUMIFS(DataRegularSeason20242025!$AA$3:$AA$1315,DataRegularSeason20242025!$B$3:$B$1315, "&lt;=" &amp; FV$1, DataRegularSeason20242025!$D$3:$D$1315, $A11)+SUMIFS(DataRegularSeason20242025!$AB$3:$AB$1315,DataRegularSeason20242025!$B$3:$B$1315, "&lt;=" &amp; FV$1, DataRegularSeason20242025!$E$3:$E$1315, $A11)</f>
        <v>26</v>
      </c>
      <c r="FW11">
        <f>SUMIFS(DataRegularSeason20242025!$AA$3:$AA$1315,DataRegularSeason20242025!$B$3:$B$1315, "&lt;=" &amp; FW$1, DataRegularSeason20242025!$D$3:$D$1315, $A11)+SUMIFS(DataRegularSeason20242025!$AB$3:$AB$1315,DataRegularSeason20242025!$B$3:$B$1315, "&lt;=" &amp; FW$1, DataRegularSeason20242025!$E$3:$E$1315, $A11)</f>
        <v>26</v>
      </c>
      <c r="FX11">
        <f>SUMIFS(DataRegularSeason20242025!$AA$3:$AA$1315,DataRegularSeason20242025!$B$3:$B$1315, "&lt;=" &amp; FX$1, DataRegularSeason20242025!$D$3:$D$1315, $A11)+SUMIFS(DataRegularSeason20242025!$AB$3:$AB$1315,DataRegularSeason20242025!$B$3:$B$1315, "&lt;=" &amp; FX$1, DataRegularSeason20242025!$E$3:$E$1315, $A11)</f>
        <v>26</v>
      </c>
      <c r="FY11">
        <f>SUMIFS(DataRegularSeason20242025!$AA$3:$AA$1315,DataRegularSeason20242025!$B$3:$B$1315, "&lt;=" &amp; FY$1, DataRegularSeason20242025!$D$3:$D$1315, $A11)+SUMIFS(DataRegularSeason20242025!$AB$3:$AB$1315,DataRegularSeason20242025!$B$3:$B$1315, "&lt;=" &amp; FY$1, DataRegularSeason20242025!$E$3:$E$1315, $A11)</f>
        <v>26</v>
      </c>
      <c r="FZ11">
        <f>SUMIFS(DataRegularSeason20242025!$AA$3:$AA$1315,DataRegularSeason20242025!$B$3:$B$1315, "&lt;=" &amp; FZ$1, DataRegularSeason20242025!$D$3:$D$1315, $A11)+SUMIFS(DataRegularSeason20242025!$AB$3:$AB$1315,DataRegularSeason20242025!$B$3:$B$1315, "&lt;=" &amp; FZ$1, DataRegularSeason20242025!$E$3:$E$1315, $A11)</f>
        <v>26</v>
      </c>
      <c r="GA11">
        <f>SUMIFS(DataRegularSeason20242025!$AA$3:$AA$1315,DataRegularSeason20242025!$B$3:$B$1315, "&lt;=" &amp; GA$1, DataRegularSeason20242025!$D$3:$D$1315, $A11)+SUMIFS(DataRegularSeason20242025!$AB$3:$AB$1315,DataRegularSeason20242025!$B$3:$B$1315, "&lt;=" &amp; GA$1, DataRegularSeason20242025!$E$3:$E$1315, $A11)</f>
        <v>26</v>
      </c>
      <c r="GB11">
        <f>SUMIFS(DataRegularSeason20242025!$AA$3:$AA$1315,DataRegularSeason20242025!$B$3:$B$1315, "&lt;=" &amp; GB$1, DataRegularSeason20242025!$D$3:$D$1315, $A11)+SUMIFS(DataRegularSeason20242025!$AB$3:$AB$1315,DataRegularSeason20242025!$B$3:$B$1315, "&lt;=" &amp; GB$1, DataRegularSeason20242025!$E$3:$E$1315, $A11)</f>
        <v>26</v>
      </c>
      <c r="GC11">
        <f>SUMIFS(DataRegularSeason20242025!$AA$3:$AA$1315,DataRegularSeason20242025!$B$3:$B$1315, "&lt;=" &amp; GC$1, DataRegularSeason20242025!$D$3:$D$1315, $A11)+SUMIFS(DataRegularSeason20242025!$AB$3:$AB$1315,DataRegularSeason20242025!$B$3:$B$1315, "&lt;=" &amp; GC$1, DataRegularSeason20242025!$E$3:$E$1315, $A11)</f>
        <v>26</v>
      </c>
      <c r="GD11">
        <f>SUMIFS(DataRegularSeason20242025!$AA$3:$AA$1315,DataRegularSeason20242025!$B$3:$B$1315, "&lt;=" &amp; GD$1, DataRegularSeason20242025!$D$3:$D$1315, $A11)+SUMIFS(DataRegularSeason20242025!$AB$3:$AB$1315,DataRegularSeason20242025!$B$3:$B$1315, "&lt;=" &amp; GD$1, DataRegularSeason20242025!$E$3:$E$1315, $A11)</f>
        <v>26</v>
      </c>
      <c r="GE11">
        <f>SUMIFS(DataRegularSeason20242025!$AA$3:$AA$1315,DataRegularSeason20242025!$B$3:$B$1315, "&lt;=" &amp; GE$1, DataRegularSeason20242025!$D$3:$D$1315, $A11)+SUMIFS(DataRegularSeason20242025!$AB$3:$AB$1315,DataRegularSeason20242025!$B$3:$B$1315, "&lt;=" &amp; GE$1, DataRegularSeason20242025!$E$3:$E$1315, $A11)</f>
        <v>26</v>
      </c>
      <c r="GF11">
        <f>SUMIFS(DataRegularSeason20242025!$AA$3:$AA$1315,DataRegularSeason20242025!$B$3:$B$1315, "&lt;=" &amp; GF$1, DataRegularSeason20242025!$D$3:$D$1315, $A11)+SUMIFS(DataRegularSeason20242025!$AB$3:$AB$1315,DataRegularSeason20242025!$B$3:$B$1315, "&lt;=" &amp; GF$1, DataRegularSeason20242025!$E$3:$E$1315, $A11)</f>
        <v>26</v>
      </c>
      <c r="GG11">
        <f>SUMIFS(DataRegularSeason20242025!$AA$3:$AA$1315,DataRegularSeason20242025!$B$3:$B$1315, "&lt;=" &amp; GG$1, DataRegularSeason20242025!$D$3:$D$1315, $A11)+SUMIFS(DataRegularSeason20242025!$AB$3:$AB$1315,DataRegularSeason20242025!$B$3:$B$1315, "&lt;=" &amp; GG$1, DataRegularSeason20242025!$E$3:$E$1315, $A11)</f>
        <v>26</v>
      </c>
      <c r="GH11">
        <f>SUMIFS(DataRegularSeason20242025!$AA$3:$AA$1315,DataRegularSeason20242025!$B$3:$B$1315, "&lt;=" &amp; GH$1, DataRegularSeason20242025!$D$3:$D$1315, $A11)+SUMIFS(DataRegularSeason20242025!$AB$3:$AB$1315,DataRegularSeason20242025!$B$3:$B$1315, "&lt;=" &amp; GH$1, DataRegularSeason20242025!$E$3:$E$1315, $A11)</f>
        <v>26</v>
      </c>
      <c r="GI11">
        <f>SUMIFS(DataRegularSeason20242025!$AA$3:$AA$1315,DataRegularSeason20242025!$B$3:$B$1315, "&lt;=" &amp; GI$1, DataRegularSeason20242025!$D$3:$D$1315, $A11)+SUMIFS(DataRegularSeason20242025!$AB$3:$AB$1315,DataRegularSeason20242025!$B$3:$B$1315, "&lt;=" &amp; GI$1, DataRegularSeason20242025!$E$3:$E$1315, $A11)</f>
        <v>26</v>
      </c>
      <c r="GJ11">
        <f>SUMIFS(DataRegularSeason20242025!$AA$3:$AA$1315,DataRegularSeason20242025!$B$3:$B$1315, "&lt;=" &amp; GJ$1, DataRegularSeason20242025!$D$3:$D$1315, $A11)+SUMIFS(DataRegularSeason20242025!$AB$3:$AB$1315,DataRegularSeason20242025!$B$3:$B$1315, "&lt;=" &amp; GJ$1, DataRegularSeason20242025!$E$3:$E$1315, $A11)</f>
        <v>26</v>
      </c>
      <c r="GK11">
        <f>SUMIFS(DataRegularSeason20242025!$AA$3:$AA$1315,DataRegularSeason20242025!$B$3:$B$1315, "&lt;=" &amp; GK$1, DataRegularSeason20242025!$D$3:$D$1315, $A11)+SUMIFS(DataRegularSeason20242025!$AB$3:$AB$1315,DataRegularSeason20242025!$B$3:$B$1315, "&lt;=" &amp; GK$1, DataRegularSeason20242025!$E$3:$E$1315, $A11)</f>
        <v>26</v>
      </c>
      <c r="GL11">
        <f>SUMIFS(DataRegularSeason20242025!$AA$3:$AA$1315,DataRegularSeason20242025!$B$3:$B$1315, "&lt;=" &amp; GL$1, DataRegularSeason20242025!$D$3:$D$1315, $A11)+SUMIFS(DataRegularSeason20242025!$AB$3:$AB$1315,DataRegularSeason20242025!$B$3:$B$1315, "&lt;=" &amp; GL$1, DataRegularSeason20242025!$E$3:$E$1315, $A11)</f>
        <v>26</v>
      </c>
      <c r="GM11">
        <f>SUMIFS(DataRegularSeason20242025!$AA$3:$AA$1315,DataRegularSeason20242025!$B$3:$B$1315, "&lt;=" &amp; GM$1, DataRegularSeason20242025!$D$3:$D$1315, $A11)+SUMIFS(DataRegularSeason20242025!$AB$3:$AB$1315,DataRegularSeason20242025!$B$3:$B$1315, "&lt;=" &amp; GM$1, DataRegularSeason20242025!$E$3:$E$1315, $A11)</f>
        <v>26</v>
      </c>
      <c r="GN11">
        <f>SUMIFS(DataRegularSeason20242025!$AA$3:$AA$1315,DataRegularSeason20242025!$B$3:$B$1315, "&lt;=" &amp; GN$1, DataRegularSeason20242025!$D$3:$D$1315, $A11)+SUMIFS(DataRegularSeason20242025!$AB$3:$AB$1315,DataRegularSeason20242025!$B$3:$B$1315, "&lt;=" &amp; GN$1, DataRegularSeason20242025!$E$3:$E$1315, $A11)</f>
        <v>26</v>
      </c>
      <c r="GO11">
        <f>SUMIFS(DataRegularSeason20242025!$AA$3:$AA$1315,DataRegularSeason20242025!$B$3:$B$1315, "&lt;=" &amp; GO$1, DataRegularSeason20242025!$D$3:$D$1315, $A11)+SUMIFS(DataRegularSeason20242025!$AB$3:$AB$1315,DataRegularSeason20242025!$B$3:$B$1315, "&lt;=" &amp; GO$1, DataRegularSeason20242025!$E$3:$E$1315, $A11)</f>
        <v>26</v>
      </c>
      <c r="GP11">
        <f>SUMIFS(DataRegularSeason20242025!$AA$3:$AA$1315,DataRegularSeason20242025!$B$3:$B$1315, "&lt;=" &amp; GP$1, DataRegularSeason20242025!$D$3:$D$1315, $A11)+SUMIFS(DataRegularSeason20242025!$AB$3:$AB$1315,DataRegularSeason20242025!$B$3:$B$1315, "&lt;=" &amp; GP$1, DataRegularSeason20242025!$E$3:$E$1315, $A11)</f>
        <v>26</v>
      </c>
      <c r="GQ11">
        <f>SUMIFS(DataRegularSeason20242025!$AA$3:$AA$1315,DataRegularSeason20242025!$B$3:$B$1315, "&lt;=" &amp; GQ$1, DataRegularSeason20242025!$D$3:$D$1315, $A11)+SUMIFS(DataRegularSeason20242025!$AB$3:$AB$1315,DataRegularSeason20242025!$B$3:$B$1315, "&lt;=" &amp; GQ$1, DataRegularSeason20242025!$E$3:$E$1315, $A11)</f>
        <v>26</v>
      </c>
      <c r="GR11">
        <f>SUMIFS(DataRegularSeason20242025!$AA$3:$AA$1315,DataRegularSeason20242025!$B$3:$B$1315, "&lt;=" &amp; GR$1, DataRegularSeason20242025!$D$3:$D$1315, $A11)+SUMIFS(DataRegularSeason20242025!$AB$3:$AB$1315,DataRegularSeason20242025!$B$3:$B$1315, "&lt;=" &amp; GR$1, DataRegularSeason20242025!$E$3:$E$1315, $A11)</f>
        <v>26</v>
      </c>
      <c r="GS11">
        <f>SUMIFS(DataRegularSeason20242025!$AA$3:$AA$1315,DataRegularSeason20242025!$B$3:$B$1315, "&lt;=" &amp; GS$1, DataRegularSeason20242025!$D$3:$D$1315, $A11)+SUMIFS(DataRegularSeason20242025!$AB$3:$AB$1315,DataRegularSeason20242025!$B$3:$B$1315, "&lt;=" &amp; GS$1, DataRegularSeason20242025!$E$3:$E$1315, $A11)</f>
        <v>26</v>
      </c>
      <c r="GT11">
        <f>SUMIFS(DataRegularSeason20242025!$AA$3:$AA$1315,DataRegularSeason20242025!$B$3:$B$1315, "&lt;=" &amp; GT$1, DataRegularSeason20242025!$D$3:$D$1315, $A11)+SUMIFS(DataRegularSeason20242025!$AB$3:$AB$1315,DataRegularSeason20242025!$B$3:$B$1315, "&lt;=" &amp; GT$1, DataRegularSeason20242025!$E$3:$E$1315, $A11)</f>
        <v>26</v>
      </c>
      <c r="GU11">
        <f>SUMIFS(DataRegularSeason20242025!$AA$3:$AA$1315,DataRegularSeason20242025!$B$3:$B$1315, "&lt;=" &amp; GU$1, DataRegularSeason20242025!$D$3:$D$1315, $A11)+SUMIFS(DataRegularSeason20242025!$AB$3:$AB$1315,DataRegularSeason20242025!$B$3:$B$1315, "&lt;=" &amp; GU$1, DataRegularSeason20242025!$E$3:$E$1315, $A11)</f>
        <v>26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26</v>
      </c>
      <c r="BB12">
        <f>SUMIFS(DataRegularSeason20242025!$AA$3:$AA$1315,DataRegularSeason20242025!$B$3:$B$1315, "&lt;=" &amp; BB$1, DataRegularSeason20242025!$D$3:$D$1315, $A12)+SUMIFS(DataRegularSeason20242025!$AB$3:$AB$1315,DataRegularSeason20242025!$B$3:$B$1315, "&lt;=" &amp; BB$1, DataRegularSeason20242025!$E$3:$E$1315, $A12)</f>
        <v>26</v>
      </c>
      <c r="BC12">
        <f>SUMIFS(DataRegularSeason20242025!$AA$3:$AA$1315,DataRegularSeason20242025!$B$3:$B$1315, "&lt;=" &amp; BC$1, DataRegularSeason20242025!$D$3:$D$1315, $A12)+SUMIFS(DataRegularSeason20242025!$AB$3:$AB$1315,DataRegularSeason20242025!$B$3:$B$1315, "&lt;=" &amp; BC$1, DataRegularSeason20242025!$E$3:$E$1315, $A12)</f>
        <v>26</v>
      </c>
      <c r="BD12">
        <f>SUMIFS(DataRegularSeason20242025!$AA$3:$AA$1315,DataRegularSeason20242025!$B$3:$B$1315, "&lt;=" &amp; BD$1, DataRegularSeason20242025!$D$3:$D$1315, $A12)+SUMIFS(DataRegularSeason20242025!$AB$3:$AB$1315,DataRegularSeason20242025!$B$3:$B$1315, "&lt;=" &amp; BD$1, DataRegularSeason20242025!$E$3:$E$1315, $A12)</f>
        <v>26</v>
      </c>
      <c r="BE12">
        <f>SUMIFS(DataRegularSeason20242025!$AA$3:$AA$1315,DataRegularSeason20242025!$B$3:$B$1315, "&lt;=" &amp; BE$1, DataRegularSeason20242025!$D$3:$D$1315, $A12)+SUMIFS(DataRegularSeason20242025!$AB$3:$AB$1315,DataRegularSeason20242025!$B$3:$B$1315, "&lt;=" &amp; BE$1, DataRegularSeason20242025!$E$3:$E$1315, $A12)</f>
        <v>26</v>
      </c>
      <c r="BF12">
        <f>SUMIFS(DataRegularSeason20242025!$AA$3:$AA$1315,DataRegularSeason20242025!$B$3:$B$1315, "&lt;=" &amp; BF$1, DataRegularSeason20242025!$D$3:$D$1315, $A12)+SUMIFS(DataRegularSeason20242025!$AB$3:$AB$1315,DataRegularSeason20242025!$B$3:$B$1315, "&lt;=" &amp; BF$1, DataRegularSeason20242025!$E$3:$E$1315, $A12)</f>
        <v>26</v>
      </c>
      <c r="BG12">
        <f>SUMIFS(DataRegularSeason20242025!$AA$3:$AA$1315,DataRegularSeason20242025!$B$3:$B$1315, "&lt;=" &amp; BG$1, DataRegularSeason20242025!$D$3:$D$1315, $A12)+SUMIFS(DataRegularSeason20242025!$AB$3:$AB$1315,DataRegularSeason20242025!$B$3:$B$1315, "&lt;=" &amp; BG$1, DataRegularSeason20242025!$E$3:$E$1315, $A12)</f>
        <v>26</v>
      </c>
      <c r="BH12">
        <f>SUMIFS(DataRegularSeason20242025!$AA$3:$AA$1315,DataRegularSeason20242025!$B$3:$B$1315, "&lt;=" &amp; BH$1, DataRegularSeason20242025!$D$3:$D$1315, $A12)+SUMIFS(DataRegularSeason20242025!$AB$3:$AB$1315,DataRegularSeason20242025!$B$3:$B$1315, "&lt;=" &amp; BH$1, DataRegularSeason20242025!$E$3:$E$1315, $A12)</f>
        <v>26</v>
      </c>
      <c r="BI12">
        <f>SUMIFS(DataRegularSeason20242025!$AA$3:$AA$1315,DataRegularSeason20242025!$B$3:$B$1315, "&lt;=" &amp; BI$1, DataRegularSeason20242025!$D$3:$D$1315, $A12)+SUMIFS(DataRegularSeason20242025!$AB$3:$AB$1315,DataRegularSeason20242025!$B$3:$B$1315, "&lt;=" &amp; BI$1, DataRegularSeason20242025!$E$3:$E$1315, $A12)</f>
        <v>26</v>
      </c>
      <c r="BJ12">
        <f>SUMIFS(DataRegularSeason20242025!$AA$3:$AA$1315,DataRegularSeason20242025!$B$3:$B$1315, "&lt;=" &amp; BJ$1, DataRegularSeason20242025!$D$3:$D$1315, $A12)+SUMIFS(DataRegularSeason20242025!$AB$3:$AB$1315,DataRegularSeason20242025!$B$3:$B$1315, "&lt;=" &amp; BJ$1, DataRegularSeason20242025!$E$3:$E$1315, $A12)</f>
        <v>26</v>
      </c>
      <c r="BK12">
        <f>SUMIFS(DataRegularSeason20242025!$AA$3:$AA$1315,DataRegularSeason20242025!$B$3:$B$1315, "&lt;=" &amp; BK$1, DataRegularSeason20242025!$D$3:$D$1315, $A12)+SUMIFS(DataRegularSeason20242025!$AB$3:$AB$1315,DataRegularSeason20242025!$B$3:$B$1315, "&lt;=" &amp; BK$1, DataRegularSeason20242025!$E$3:$E$1315, $A12)</f>
        <v>26</v>
      </c>
      <c r="BL12">
        <f>SUMIFS(DataRegularSeason20242025!$AA$3:$AA$1315,DataRegularSeason20242025!$B$3:$B$1315, "&lt;=" &amp; BL$1, DataRegularSeason20242025!$D$3:$D$1315, $A12)+SUMIFS(DataRegularSeason20242025!$AB$3:$AB$1315,DataRegularSeason20242025!$B$3:$B$1315, "&lt;=" &amp; BL$1, DataRegularSeason20242025!$E$3:$E$1315, $A12)</f>
        <v>26</v>
      </c>
      <c r="BM12">
        <f>SUMIFS(DataRegularSeason20242025!$AA$3:$AA$1315,DataRegularSeason20242025!$B$3:$B$1315, "&lt;=" &amp; BM$1, DataRegularSeason20242025!$D$3:$D$1315, $A12)+SUMIFS(DataRegularSeason20242025!$AB$3:$AB$1315,DataRegularSeason20242025!$B$3:$B$1315, "&lt;=" &amp; BM$1, DataRegularSeason20242025!$E$3:$E$1315, $A12)</f>
        <v>26</v>
      </c>
      <c r="BN12">
        <f>SUMIFS(DataRegularSeason20242025!$AA$3:$AA$1315,DataRegularSeason20242025!$B$3:$B$1315, "&lt;=" &amp; BN$1, DataRegularSeason20242025!$D$3:$D$1315, $A12)+SUMIFS(DataRegularSeason20242025!$AB$3:$AB$1315,DataRegularSeason20242025!$B$3:$B$1315, "&lt;=" &amp; BN$1, DataRegularSeason20242025!$E$3:$E$1315, $A12)</f>
        <v>26</v>
      </c>
      <c r="BO12">
        <f>SUMIFS(DataRegularSeason20242025!$AA$3:$AA$1315,DataRegularSeason20242025!$B$3:$B$1315, "&lt;=" &amp; BO$1, DataRegularSeason20242025!$D$3:$D$1315, $A12)+SUMIFS(DataRegularSeason20242025!$AB$3:$AB$1315,DataRegularSeason20242025!$B$3:$B$1315, "&lt;=" &amp; BO$1, DataRegularSeason20242025!$E$3:$E$1315, $A12)</f>
        <v>26</v>
      </c>
      <c r="BP12">
        <f>SUMIFS(DataRegularSeason20242025!$AA$3:$AA$1315,DataRegularSeason20242025!$B$3:$B$1315, "&lt;=" &amp; BP$1, DataRegularSeason20242025!$D$3:$D$1315, $A12)+SUMIFS(DataRegularSeason20242025!$AB$3:$AB$1315,DataRegularSeason20242025!$B$3:$B$1315, "&lt;=" &amp; BP$1, DataRegularSeason20242025!$E$3:$E$1315, $A12)</f>
        <v>26</v>
      </c>
      <c r="BQ12">
        <f>SUMIFS(DataRegularSeason20242025!$AA$3:$AA$1315,DataRegularSeason20242025!$B$3:$B$1315, "&lt;=" &amp; BQ$1, DataRegularSeason20242025!$D$3:$D$1315, $A12)+SUMIFS(DataRegularSeason20242025!$AB$3:$AB$1315,DataRegularSeason20242025!$B$3:$B$1315, "&lt;=" &amp; BQ$1, DataRegularSeason20242025!$E$3:$E$1315, $A12)</f>
        <v>26</v>
      </c>
      <c r="BR12">
        <f>SUMIFS(DataRegularSeason20242025!$AA$3:$AA$1315,DataRegularSeason20242025!$B$3:$B$1315, "&lt;=" &amp; BR$1, DataRegularSeason20242025!$D$3:$D$1315, $A12)+SUMIFS(DataRegularSeason20242025!$AB$3:$AB$1315,DataRegularSeason20242025!$B$3:$B$1315, "&lt;=" &amp; BR$1, DataRegularSeason20242025!$E$3:$E$1315, $A12)</f>
        <v>26</v>
      </c>
      <c r="BS12">
        <f>SUMIFS(DataRegularSeason20242025!$AA$3:$AA$1315,DataRegularSeason20242025!$B$3:$B$1315, "&lt;=" &amp; BS$1, DataRegularSeason20242025!$D$3:$D$1315, $A12)+SUMIFS(DataRegularSeason20242025!$AB$3:$AB$1315,DataRegularSeason20242025!$B$3:$B$1315, "&lt;=" &amp; BS$1, DataRegularSeason20242025!$E$3:$E$1315, $A12)</f>
        <v>26</v>
      </c>
      <c r="BT12">
        <f>SUMIFS(DataRegularSeason20242025!$AA$3:$AA$1315,DataRegularSeason20242025!$B$3:$B$1315, "&lt;=" &amp; BT$1, DataRegularSeason20242025!$D$3:$D$1315, $A12)+SUMIFS(DataRegularSeason20242025!$AB$3:$AB$1315,DataRegularSeason20242025!$B$3:$B$1315, "&lt;=" &amp; BT$1, DataRegularSeason20242025!$E$3:$E$1315, $A12)</f>
        <v>26</v>
      </c>
      <c r="BU12">
        <f>SUMIFS(DataRegularSeason20242025!$AA$3:$AA$1315,DataRegularSeason20242025!$B$3:$B$1315, "&lt;=" &amp; BU$1, DataRegularSeason20242025!$D$3:$D$1315, $A12)+SUMIFS(DataRegularSeason20242025!$AB$3:$AB$1315,DataRegularSeason20242025!$B$3:$B$1315, "&lt;=" &amp; BU$1, DataRegularSeason20242025!$E$3:$E$1315, $A12)</f>
        <v>26</v>
      </c>
      <c r="BV12">
        <f>SUMIFS(DataRegularSeason20242025!$AA$3:$AA$1315,DataRegularSeason20242025!$B$3:$B$1315, "&lt;=" &amp; BV$1, DataRegularSeason20242025!$D$3:$D$1315, $A12)+SUMIFS(DataRegularSeason20242025!$AB$3:$AB$1315,DataRegularSeason20242025!$B$3:$B$1315, "&lt;=" &amp; BV$1, DataRegularSeason20242025!$E$3:$E$1315, $A12)</f>
        <v>26</v>
      </c>
      <c r="BW12">
        <f>SUMIFS(DataRegularSeason20242025!$AA$3:$AA$1315,DataRegularSeason20242025!$B$3:$B$1315, "&lt;=" &amp; BW$1, DataRegularSeason20242025!$D$3:$D$1315, $A12)+SUMIFS(DataRegularSeason20242025!$AB$3:$AB$1315,DataRegularSeason20242025!$B$3:$B$1315, "&lt;=" &amp; BW$1, DataRegularSeason20242025!$E$3:$E$1315, $A12)</f>
        <v>26</v>
      </c>
      <c r="BX12">
        <f>SUMIFS(DataRegularSeason20242025!$AA$3:$AA$1315,DataRegularSeason20242025!$B$3:$B$1315, "&lt;=" &amp; BX$1, DataRegularSeason20242025!$D$3:$D$1315, $A12)+SUMIFS(DataRegularSeason20242025!$AB$3:$AB$1315,DataRegularSeason20242025!$B$3:$B$1315, "&lt;=" &amp; BX$1, DataRegularSeason20242025!$E$3:$E$1315, $A12)</f>
        <v>26</v>
      </c>
      <c r="BY12">
        <f>SUMIFS(DataRegularSeason20242025!$AA$3:$AA$1315,DataRegularSeason20242025!$B$3:$B$1315, "&lt;=" &amp; BY$1, DataRegularSeason20242025!$D$3:$D$1315, $A12)+SUMIFS(DataRegularSeason20242025!$AB$3:$AB$1315,DataRegularSeason20242025!$B$3:$B$1315, "&lt;=" &amp; BY$1, DataRegularSeason20242025!$E$3:$E$1315, $A12)</f>
        <v>26</v>
      </c>
      <c r="BZ12">
        <f>SUMIFS(DataRegularSeason20242025!$AA$3:$AA$1315,DataRegularSeason20242025!$B$3:$B$1315, "&lt;=" &amp; BZ$1, DataRegularSeason20242025!$D$3:$D$1315, $A12)+SUMIFS(DataRegularSeason20242025!$AB$3:$AB$1315,DataRegularSeason20242025!$B$3:$B$1315, "&lt;=" &amp; BZ$1, DataRegularSeason20242025!$E$3:$E$1315, $A12)</f>
        <v>26</v>
      </c>
      <c r="CA12">
        <f>SUMIFS(DataRegularSeason20242025!$AA$3:$AA$1315,DataRegularSeason20242025!$B$3:$B$1315, "&lt;=" &amp; CA$1, DataRegularSeason20242025!$D$3:$D$1315, $A12)+SUMIFS(DataRegularSeason20242025!$AB$3:$AB$1315,DataRegularSeason20242025!$B$3:$B$1315, "&lt;=" &amp; CA$1, DataRegularSeason20242025!$E$3:$E$1315, $A12)</f>
        <v>26</v>
      </c>
      <c r="CB12">
        <f>SUMIFS(DataRegularSeason20242025!$AA$3:$AA$1315,DataRegularSeason20242025!$B$3:$B$1315, "&lt;=" &amp; CB$1, DataRegularSeason20242025!$D$3:$D$1315, $A12)+SUMIFS(DataRegularSeason20242025!$AB$3:$AB$1315,DataRegularSeason20242025!$B$3:$B$1315, "&lt;=" &amp; CB$1, DataRegularSeason20242025!$E$3:$E$1315, $A12)</f>
        <v>26</v>
      </c>
      <c r="CC12">
        <f>SUMIFS(DataRegularSeason20242025!$AA$3:$AA$1315,DataRegularSeason20242025!$B$3:$B$1315, "&lt;=" &amp; CC$1, DataRegularSeason20242025!$D$3:$D$1315, $A12)+SUMIFS(DataRegularSeason20242025!$AB$3:$AB$1315,DataRegularSeason20242025!$B$3:$B$1315, "&lt;=" &amp; CC$1, DataRegularSeason20242025!$E$3:$E$1315, $A12)</f>
        <v>26</v>
      </c>
      <c r="CD12">
        <f>SUMIFS(DataRegularSeason20242025!$AA$3:$AA$1315,DataRegularSeason20242025!$B$3:$B$1315, "&lt;=" &amp; CD$1, DataRegularSeason20242025!$D$3:$D$1315, $A12)+SUMIFS(DataRegularSeason20242025!$AB$3:$AB$1315,DataRegularSeason20242025!$B$3:$B$1315, "&lt;=" &amp; CD$1, DataRegularSeason20242025!$E$3:$E$1315, $A12)</f>
        <v>26</v>
      </c>
      <c r="CE12">
        <f>SUMIFS(DataRegularSeason20242025!$AA$3:$AA$1315,DataRegularSeason20242025!$B$3:$B$1315, "&lt;=" &amp; CE$1, DataRegularSeason20242025!$D$3:$D$1315, $A12)+SUMIFS(DataRegularSeason20242025!$AB$3:$AB$1315,DataRegularSeason20242025!$B$3:$B$1315, "&lt;=" &amp; CE$1, DataRegularSeason20242025!$E$3:$E$1315, $A12)</f>
        <v>26</v>
      </c>
      <c r="CF12">
        <f>SUMIFS(DataRegularSeason20242025!$AA$3:$AA$1315,DataRegularSeason20242025!$B$3:$B$1315, "&lt;=" &amp; CF$1, DataRegularSeason20242025!$D$3:$D$1315, $A12)+SUMIFS(DataRegularSeason20242025!$AB$3:$AB$1315,DataRegularSeason20242025!$B$3:$B$1315, "&lt;=" &amp; CF$1, DataRegularSeason20242025!$E$3:$E$1315, $A12)</f>
        <v>26</v>
      </c>
      <c r="CG12">
        <f>SUMIFS(DataRegularSeason20242025!$AA$3:$AA$1315,DataRegularSeason20242025!$B$3:$B$1315, "&lt;=" &amp; CG$1, DataRegularSeason20242025!$D$3:$D$1315, $A12)+SUMIFS(DataRegularSeason20242025!$AB$3:$AB$1315,DataRegularSeason20242025!$B$3:$B$1315, "&lt;=" &amp; CG$1, DataRegularSeason20242025!$E$3:$E$1315, $A12)</f>
        <v>26</v>
      </c>
      <c r="CH12">
        <f>SUMIFS(DataRegularSeason20242025!$AA$3:$AA$1315,DataRegularSeason20242025!$B$3:$B$1315, "&lt;=" &amp; CH$1, DataRegularSeason20242025!$D$3:$D$1315, $A12)+SUMIFS(DataRegularSeason20242025!$AB$3:$AB$1315,DataRegularSeason20242025!$B$3:$B$1315, "&lt;=" &amp; CH$1, DataRegularSeason20242025!$E$3:$E$1315, $A12)</f>
        <v>26</v>
      </c>
      <c r="CI12">
        <f>SUMIFS(DataRegularSeason20242025!$AA$3:$AA$1315,DataRegularSeason20242025!$B$3:$B$1315, "&lt;=" &amp; CI$1, DataRegularSeason20242025!$D$3:$D$1315, $A12)+SUMIFS(DataRegularSeason20242025!$AB$3:$AB$1315,DataRegularSeason20242025!$B$3:$B$1315, "&lt;=" &amp; CI$1, DataRegularSeason20242025!$E$3:$E$1315, $A12)</f>
        <v>26</v>
      </c>
      <c r="CJ12">
        <f>SUMIFS(DataRegularSeason20242025!$AA$3:$AA$1315,DataRegularSeason20242025!$B$3:$B$1315, "&lt;=" &amp; CJ$1, DataRegularSeason20242025!$D$3:$D$1315, $A12)+SUMIFS(DataRegularSeason20242025!$AB$3:$AB$1315,DataRegularSeason20242025!$B$3:$B$1315, "&lt;=" &amp; CJ$1, DataRegularSeason20242025!$E$3:$E$1315, $A12)</f>
        <v>26</v>
      </c>
      <c r="CK12">
        <f>SUMIFS(DataRegularSeason20242025!$AA$3:$AA$1315,DataRegularSeason20242025!$B$3:$B$1315, "&lt;=" &amp; CK$1, DataRegularSeason20242025!$D$3:$D$1315, $A12)+SUMIFS(DataRegularSeason20242025!$AB$3:$AB$1315,DataRegularSeason20242025!$B$3:$B$1315, "&lt;=" &amp; CK$1, DataRegularSeason20242025!$E$3:$E$1315, $A12)</f>
        <v>26</v>
      </c>
      <c r="CL12">
        <f>SUMIFS(DataRegularSeason20242025!$AA$3:$AA$1315,DataRegularSeason20242025!$B$3:$B$1315, "&lt;=" &amp; CL$1, DataRegularSeason20242025!$D$3:$D$1315, $A12)+SUMIFS(DataRegularSeason20242025!$AB$3:$AB$1315,DataRegularSeason20242025!$B$3:$B$1315, "&lt;=" &amp; CL$1, DataRegularSeason20242025!$E$3:$E$1315, $A12)</f>
        <v>26</v>
      </c>
      <c r="CM12">
        <f>SUMIFS(DataRegularSeason20242025!$AA$3:$AA$1315,DataRegularSeason20242025!$B$3:$B$1315, "&lt;=" &amp; CM$1, DataRegularSeason20242025!$D$3:$D$1315, $A12)+SUMIFS(DataRegularSeason20242025!$AB$3:$AB$1315,DataRegularSeason20242025!$B$3:$B$1315, "&lt;=" &amp; CM$1, DataRegularSeason20242025!$E$3:$E$1315, $A12)</f>
        <v>26</v>
      </c>
      <c r="CN12">
        <f>SUMIFS(DataRegularSeason20242025!$AA$3:$AA$1315,DataRegularSeason20242025!$B$3:$B$1315, "&lt;=" &amp; CN$1, DataRegularSeason20242025!$D$3:$D$1315, $A12)+SUMIFS(DataRegularSeason20242025!$AB$3:$AB$1315,DataRegularSeason20242025!$B$3:$B$1315, "&lt;=" &amp; CN$1, DataRegularSeason20242025!$E$3:$E$1315, $A12)</f>
        <v>26</v>
      </c>
      <c r="CO12">
        <f>SUMIFS(DataRegularSeason20242025!$AA$3:$AA$1315,DataRegularSeason20242025!$B$3:$B$1315, "&lt;=" &amp; CO$1, DataRegularSeason20242025!$D$3:$D$1315, $A12)+SUMIFS(DataRegularSeason20242025!$AB$3:$AB$1315,DataRegularSeason20242025!$B$3:$B$1315, "&lt;=" &amp; CO$1, DataRegularSeason20242025!$E$3:$E$1315, $A12)</f>
        <v>26</v>
      </c>
      <c r="CP12">
        <f>SUMIFS(DataRegularSeason20242025!$AA$3:$AA$1315,DataRegularSeason20242025!$B$3:$B$1315, "&lt;=" &amp; CP$1, DataRegularSeason20242025!$D$3:$D$1315, $A12)+SUMIFS(DataRegularSeason20242025!$AB$3:$AB$1315,DataRegularSeason20242025!$B$3:$B$1315, "&lt;=" &amp; CP$1, DataRegularSeason20242025!$E$3:$E$1315, $A12)</f>
        <v>26</v>
      </c>
      <c r="CQ12">
        <f>SUMIFS(DataRegularSeason20242025!$AA$3:$AA$1315,DataRegularSeason20242025!$B$3:$B$1315, "&lt;=" &amp; CQ$1, DataRegularSeason20242025!$D$3:$D$1315, $A12)+SUMIFS(DataRegularSeason20242025!$AB$3:$AB$1315,DataRegularSeason20242025!$B$3:$B$1315, "&lt;=" &amp; CQ$1, DataRegularSeason20242025!$E$3:$E$1315, $A12)</f>
        <v>26</v>
      </c>
      <c r="CR12">
        <f>SUMIFS(DataRegularSeason20242025!$AA$3:$AA$1315,DataRegularSeason20242025!$B$3:$B$1315, "&lt;=" &amp; CR$1, DataRegularSeason20242025!$D$3:$D$1315, $A12)+SUMIFS(DataRegularSeason20242025!$AB$3:$AB$1315,DataRegularSeason20242025!$B$3:$B$1315, "&lt;=" &amp; CR$1, DataRegularSeason20242025!$E$3:$E$1315, $A12)</f>
        <v>26</v>
      </c>
      <c r="CS12">
        <f>SUMIFS(DataRegularSeason20242025!$AA$3:$AA$1315,DataRegularSeason20242025!$B$3:$B$1315, "&lt;=" &amp; CS$1, DataRegularSeason20242025!$D$3:$D$1315, $A12)+SUMIFS(DataRegularSeason20242025!$AB$3:$AB$1315,DataRegularSeason20242025!$B$3:$B$1315, "&lt;=" &amp; CS$1, DataRegularSeason20242025!$E$3:$E$1315, $A12)</f>
        <v>26</v>
      </c>
      <c r="CT12">
        <f>SUMIFS(DataRegularSeason20242025!$AA$3:$AA$1315,DataRegularSeason20242025!$B$3:$B$1315, "&lt;=" &amp; CT$1, DataRegularSeason20242025!$D$3:$D$1315, $A12)+SUMIFS(DataRegularSeason20242025!$AB$3:$AB$1315,DataRegularSeason20242025!$B$3:$B$1315, "&lt;=" &amp; CT$1, DataRegularSeason20242025!$E$3:$E$1315, $A12)</f>
        <v>26</v>
      </c>
      <c r="CU12">
        <f>SUMIFS(DataRegularSeason20242025!$AA$3:$AA$1315,DataRegularSeason20242025!$B$3:$B$1315, "&lt;=" &amp; CU$1, DataRegularSeason20242025!$D$3:$D$1315, $A12)+SUMIFS(DataRegularSeason20242025!$AB$3:$AB$1315,DataRegularSeason20242025!$B$3:$B$1315, "&lt;=" &amp; CU$1, DataRegularSeason20242025!$E$3:$E$1315, $A12)</f>
        <v>26</v>
      </c>
      <c r="CV12">
        <f>SUMIFS(DataRegularSeason20242025!$AA$3:$AA$1315,DataRegularSeason20242025!$B$3:$B$1315, "&lt;=" &amp; CV$1, DataRegularSeason20242025!$D$3:$D$1315, $A12)+SUMIFS(DataRegularSeason20242025!$AB$3:$AB$1315,DataRegularSeason20242025!$B$3:$B$1315, "&lt;=" &amp; CV$1, DataRegularSeason20242025!$E$3:$E$1315, $A12)</f>
        <v>26</v>
      </c>
      <c r="CW12">
        <f>SUMIFS(DataRegularSeason20242025!$AA$3:$AA$1315,DataRegularSeason20242025!$B$3:$B$1315, "&lt;=" &amp; CW$1, DataRegularSeason20242025!$D$3:$D$1315, $A12)+SUMIFS(DataRegularSeason20242025!$AB$3:$AB$1315,DataRegularSeason20242025!$B$3:$B$1315, "&lt;=" &amp; CW$1, DataRegularSeason20242025!$E$3:$E$1315, $A12)</f>
        <v>26</v>
      </c>
      <c r="CX12">
        <f>SUMIFS(DataRegularSeason20242025!$AA$3:$AA$1315,DataRegularSeason20242025!$B$3:$B$1315, "&lt;=" &amp; CX$1, DataRegularSeason20242025!$D$3:$D$1315, $A12)+SUMIFS(DataRegularSeason20242025!$AB$3:$AB$1315,DataRegularSeason20242025!$B$3:$B$1315, "&lt;=" &amp; CX$1, DataRegularSeason20242025!$E$3:$E$1315, $A12)</f>
        <v>26</v>
      </c>
      <c r="CY12">
        <f>SUMIFS(DataRegularSeason20242025!$AA$3:$AA$1315,DataRegularSeason20242025!$B$3:$B$1315, "&lt;=" &amp; CY$1, DataRegularSeason20242025!$D$3:$D$1315, $A12)+SUMIFS(DataRegularSeason20242025!$AB$3:$AB$1315,DataRegularSeason20242025!$B$3:$B$1315, "&lt;=" &amp; CY$1, DataRegularSeason20242025!$E$3:$E$1315, $A12)</f>
        <v>26</v>
      </c>
      <c r="CZ12">
        <f>SUMIFS(DataRegularSeason20242025!$AA$3:$AA$1315,DataRegularSeason20242025!$B$3:$B$1315, "&lt;=" &amp; CZ$1, DataRegularSeason20242025!$D$3:$D$1315, $A12)+SUMIFS(DataRegularSeason20242025!$AB$3:$AB$1315,DataRegularSeason20242025!$B$3:$B$1315, "&lt;=" &amp; CZ$1, DataRegularSeason20242025!$E$3:$E$1315, $A12)</f>
        <v>26</v>
      </c>
      <c r="DA12">
        <f>SUMIFS(DataRegularSeason20242025!$AA$3:$AA$1315,DataRegularSeason20242025!$B$3:$B$1315, "&lt;=" &amp; DA$1, DataRegularSeason20242025!$D$3:$D$1315, $A12)+SUMIFS(DataRegularSeason20242025!$AB$3:$AB$1315,DataRegularSeason20242025!$B$3:$B$1315, "&lt;=" &amp; DA$1, DataRegularSeason20242025!$E$3:$E$1315, $A12)</f>
        <v>26</v>
      </c>
      <c r="DB12">
        <f>SUMIFS(DataRegularSeason20242025!$AA$3:$AA$1315,DataRegularSeason20242025!$B$3:$B$1315, "&lt;=" &amp; DB$1, DataRegularSeason20242025!$D$3:$D$1315, $A12)+SUMIFS(DataRegularSeason20242025!$AB$3:$AB$1315,DataRegularSeason20242025!$B$3:$B$1315, "&lt;=" &amp; DB$1, DataRegularSeason20242025!$E$3:$E$1315, $A12)</f>
        <v>26</v>
      </c>
      <c r="DC12">
        <f>SUMIFS(DataRegularSeason20242025!$AA$3:$AA$1315,DataRegularSeason20242025!$B$3:$B$1315, "&lt;=" &amp; DC$1, DataRegularSeason20242025!$D$3:$D$1315, $A12)+SUMIFS(DataRegularSeason20242025!$AB$3:$AB$1315,DataRegularSeason20242025!$B$3:$B$1315, "&lt;=" &amp; DC$1, DataRegularSeason20242025!$E$3:$E$1315, $A12)</f>
        <v>26</v>
      </c>
      <c r="DD12">
        <f>SUMIFS(DataRegularSeason20242025!$AA$3:$AA$1315,DataRegularSeason20242025!$B$3:$B$1315, "&lt;=" &amp; DD$1, DataRegularSeason20242025!$D$3:$D$1315, $A12)+SUMIFS(DataRegularSeason20242025!$AB$3:$AB$1315,DataRegularSeason20242025!$B$3:$B$1315, "&lt;=" &amp; DD$1, DataRegularSeason20242025!$E$3:$E$1315, $A12)</f>
        <v>26</v>
      </c>
      <c r="DE12">
        <f>SUMIFS(DataRegularSeason20242025!$AA$3:$AA$1315,DataRegularSeason20242025!$B$3:$B$1315, "&lt;=" &amp; DE$1, DataRegularSeason20242025!$D$3:$D$1315, $A12)+SUMIFS(DataRegularSeason20242025!$AB$3:$AB$1315,DataRegularSeason20242025!$B$3:$B$1315, "&lt;=" &amp; DE$1, DataRegularSeason20242025!$E$3:$E$1315, $A12)</f>
        <v>26</v>
      </c>
      <c r="DF12">
        <f>SUMIFS(DataRegularSeason20242025!$AA$3:$AA$1315,DataRegularSeason20242025!$B$3:$B$1315, "&lt;=" &amp; DF$1, DataRegularSeason20242025!$D$3:$D$1315, $A12)+SUMIFS(DataRegularSeason20242025!$AB$3:$AB$1315,DataRegularSeason20242025!$B$3:$B$1315, "&lt;=" &amp; DF$1, DataRegularSeason20242025!$E$3:$E$1315, $A12)</f>
        <v>26</v>
      </c>
      <c r="DG12">
        <f>SUMIFS(DataRegularSeason20242025!$AA$3:$AA$1315,DataRegularSeason20242025!$B$3:$B$1315, "&lt;=" &amp; DG$1, DataRegularSeason20242025!$D$3:$D$1315, $A12)+SUMIFS(DataRegularSeason20242025!$AB$3:$AB$1315,DataRegularSeason20242025!$B$3:$B$1315, "&lt;=" &amp; DG$1, DataRegularSeason20242025!$E$3:$E$1315, $A12)</f>
        <v>26</v>
      </c>
      <c r="DH12">
        <f>SUMIFS(DataRegularSeason20242025!$AA$3:$AA$1315,DataRegularSeason20242025!$B$3:$B$1315, "&lt;=" &amp; DH$1, DataRegularSeason20242025!$D$3:$D$1315, $A12)+SUMIFS(DataRegularSeason20242025!$AB$3:$AB$1315,DataRegularSeason20242025!$B$3:$B$1315, "&lt;=" &amp; DH$1, DataRegularSeason20242025!$E$3:$E$1315, $A12)</f>
        <v>26</v>
      </c>
      <c r="DI12">
        <f>SUMIFS(DataRegularSeason20242025!$AA$3:$AA$1315,DataRegularSeason20242025!$B$3:$B$1315, "&lt;=" &amp; DI$1, DataRegularSeason20242025!$D$3:$D$1315, $A12)+SUMIFS(DataRegularSeason20242025!$AB$3:$AB$1315,DataRegularSeason20242025!$B$3:$B$1315, "&lt;=" &amp; DI$1, DataRegularSeason20242025!$E$3:$E$1315, $A12)</f>
        <v>26</v>
      </c>
      <c r="DJ12">
        <f>SUMIFS(DataRegularSeason20242025!$AA$3:$AA$1315,DataRegularSeason20242025!$B$3:$B$1315, "&lt;=" &amp; DJ$1, DataRegularSeason20242025!$D$3:$D$1315, $A12)+SUMIFS(DataRegularSeason20242025!$AB$3:$AB$1315,DataRegularSeason20242025!$B$3:$B$1315, "&lt;=" &amp; DJ$1, DataRegularSeason20242025!$E$3:$E$1315, $A12)</f>
        <v>26</v>
      </c>
      <c r="DK12">
        <f>SUMIFS(DataRegularSeason20242025!$AA$3:$AA$1315,DataRegularSeason20242025!$B$3:$B$1315, "&lt;=" &amp; DK$1, DataRegularSeason20242025!$D$3:$D$1315, $A12)+SUMIFS(DataRegularSeason20242025!$AB$3:$AB$1315,DataRegularSeason20242025!$B$3:$B$1315, "&lt;=" &amp; DK$1, DataRegularSeason20242025!$E$3:$E$1315, $A12)</f>
        <v>26</v>
      </c>
      <c r="DL12">
        <f>SUMIFS(DataRegularSeason20242025!$AA$3:$AA$1315,DataRegularSeason20242025!$B$3:$B$1315, "&lt;=" &amp; DL$1, DataRegularSeason20242025!$D$3:$D$1315, $A12)+SUMIFS(DataRegularSeason20242025!$AB$3:$AB$1315,DataRegularSeason20242025!$B$3:$B$1315, "&lt;=" &amp; DL$1, DataRegularSeason20242025!$E$3:$E$1315, $A12)</f>
        <v>26</v>
      </c>
      <c r="DM12">
        <f>SUMIFS(DataRegularSeason20242025!$AA$3:$AA$1315,DataRegularSeason20242025!$B$3:$B$1315, "&lt;=" &amp; DM$1, DataRegularSeason20242025!$D$3:$D$1315, $A12)+SUMIFS(DataRegularSeason20242025!$AB$3:$AB$1315,DataRegularSeason20242025!$B$3:$B$1315, "&lt;=" &amp; DM$1, DataRegularSeason20242025!$E$3:$E$1315, $A12)</f>
        <v>26</v>
      </c>
      <c r="DN12">
        <f>SUMIFS(DataRegularSeason20242025!$AA$3:$AA$1315,DataRegularSeason20242025!$B$3:$B$1315, "&lt;=" &amp; DN$1, DataRegularSeason20242025!$D$3:$D$1315, $A12)+SUMIFS(DataRegularSeason20242025!$AB$3:$AB$1315,DataRegularSeason20242025!$B$3:$B$1315, "&lt;=" &amp; DN$1, DataRegularSeason20242025!$E$3:$E$1315, $A12)</f>
        <v>26</v>
      </c>
      <c r="DO12">
        <f>SUMIFS(DataRegularSeason20242025!$AA$3:$AA$1315,DataRegularSeason20242025!$B$3:$B$1315, "&lt;=" &amp; DO$1, DataRegularSeason20242025!$D$3:$D$1315, $A12)+SUMIFS(DataRegularSeason20242025!$AB$3:$AB$1315,DataRegularSeason20242025!$B$3:$B$1315, "&lt;=" &amp; DO$1, DataRegularSeason20242025!$E$3:$E$1315, $A12)</f>
        <v>26</v>
      </c>
      <c r="DP12">
        <f>SUMIFS(DataRegularSeason20242025!$AA$3:$AA$1315,DataRegularSeason20242025!$B$3:$B$1315, "&lt;=" &amp; DP$1, DataRegularSeason20242025!$D$3:$D$1315, $A12)+SUMIFS(DataRegularSeason20242025!$AB$3:$AB$1315,DataRegularSeason20242025!$B$3:$B$1315, "&lt;=" &amp; DP$1, DataRegularSeason20242025!$E$3:$E$1315, $A12)</f>
        <v>26</v>
      </c>
      <c r="DQ12">
        <f>SUMIFS(DataRegularSeason20242025!$AA$3:$AA$1315,DataRegularSeason20242025!$B$3:$B$1315, "&lt;=" &amp; DQ$1, DataRegularSeason20242025!$D$3:$D$1315, $A12)+SUMIFS(DataRegularSeason20242025!$AB$3:$AB$1315,DataRegularSeason20242025!$B$3:$B$1315, "&lt;=" &amp; DQ$1, DataRegularSeason20242025!$E$3:$E$1315, $A12)</f>
        <v>26</v>
      </c>
      <c r="DR12">
        <f>SUMIFS(DataRegularSeason20242025!$AA$3:$AA$1315,DataRegularSeason20242025!$B$3:$B$1315, "&lt;=" &amp; DR$1, DataRegularSeason20242025!$D$3:$D$1315, $A12)+SUMIFS(DataRegularSeason20242025!$AB$3:$AB$1315,DataRegularSeason20242025!$B$3:$B$1315, "&lt;=" &amp; DR$1, DataRegularSeason20242025!$E$3:$E$1315, $A12)</f>
        <v>26</v>
      </c>
      <c r="DS12">
        <f>SUMIFS(DataRegularSeason20242025!$AA$3:$AA$1315,DataRegularSeason20242025!$B$3:$B$1315, "&lt;=" &amp; DS$1, DataRegularSeason20242025!$D$3:$D$1315, $A12)+SUMIFS(DataRegularSeason20242025!$AB$3:$AB$1315,DataRegularSeason20242025!$B$3:$B$1315, "&lt;=" &amp; DS$1, DataRegularSeason20242025!$E$3:$E$1315, $A12)</f>
        <v>26</v>
      </c>
      <c r="DT12">
        <f>SUMIFS(DataRegularSeason20242025!$AA$3:$AA$1315,DataRegularSeason20242025!$B$3:$B$1315, "&lt;=" &amp; DT$1, DataRegularSeason20242025!$D$3:$D$1315, $A12)+SUMIFS(DataRegularSeason20242025!$AB$3:$AB$1315,DataRegularSeason20242025!$B$3:$B$1315, "&lt;=" &amp; DT$1, DataRegularSeason20242025!$E$3:$E$1315, $A12)</f>
        <v>26</v>
      </c>
      <c r="DU12">
        <f>SUMIFS(DataRegularSeason20242025!$AA$3:$AA$1315,DataRegularSeason20242025!$B$3:$B$1315, "&lt;=" &amp; DU$1, DataRegularSeason20242025!$D$3:$D$1315, $A12)+SUMIFS(DataRegularSeason20242025!$AB$3:$AB$1315,DataRegularSeason20242025!$B$3:$B$1315, "&lt;=" &amp; DU$1, DataRegularSeason20242025!$E$3:$E$1315, $A12)</f>
        <v>26</v>
      </c>
      <c r="DV12">
        <f>SUMIFS(DataRegularSeason20242025!$AA$3:$AA$1315,DataRegularSeason20242025!$B$3:$B$1315, "&lt;=" &amp; DV$1, DataRegularSeason20242025!$D$3:$D$1315, $A12)+SUMIFS(DataRegularSeason20242025!$AB$3:$AB$1315,DataRegularSeason20242025!$B$3:$B$1315, "&lt;=" &amp; DV$1, DataRegularSeason20242025!$E$3:$E$1315, $A12)</f>
        <v>26</v>
      </c>
      <c r="DW12">
        <f>SUMIFS(DataRegularSeason20242025!$AA$3:$AA$1315,DataRegularSeason20242025!$B$3:$B$1315, "&lt;=" &amp; DW$1, DataRegularSeason20242025!$D$3:$D$1315, $A12)+SUMIFS(DataRegularSeason20242025!$AB$3:$AB$1315,DataRegularSeason20242025!$B$3:$B$1315, "&lt;=" &amp; DW$1, DataRegularSeason20242025!$E$3:$E$1315, $A12)</f>
        <v>26</v>
      </c>
      <c r="DX12">
        <f>SUMIFS(DataRegularSeason20242025!$AA$3:$AA$1315,DataRegularSeason20242025!$B$3:$B$1315, "&lt;=" &amp; DX$1, DataRegularSeason20242025!$D$3:$D$1315, $A12)+SUMIFS(DataRegularSeason20242025!$AB$3:$AB$1315,DataRegularSeason20242025!$B$3:$B$1315, "&lt;=" &amp; DX$1, DataRegularSeason20242025!$E$3:$E$1315, $A12)</f>
        <v>26</v>
      </c>
      <c r="DY12">
        <f>SUMIFS(DataRegularSeason20242025!$AA$3:$AA$1315,DataRegularSeason20242025!$B$3:$B$1315, "&lt;=" &amp; DY$1, DataRegularSeason20242025!$D$3:$D$1315, $A12)+SUMIFS(DataRegularSeason20242025!$AB$3:$AB$1315,DataRegularSeason20242025!$B$3:$B$1315, "&lt;=" &amp; DY$1, DataRegularSeason20242025!$E$3:$E$1315, $A12)</f>
        <v>26</v>
      </c>
      <c r="DZ12">
        <f>SUMIFS(DataRegularSeason20242025!$AA$3:$AA$1315,DataRegularSeason20242025!$B$3:$B$1315, "&lt;=" &amp; DZ$1, DataRegularSeason20242025!$D$3:$D$1315, $A12)+SUMIFS(DataRegularSeason20242025!$AB$3:$AB$1315,DataRegularSeason20242025!$B$3:$B$1315, "&lt;=" &amp; DZ$1, DataRegularSeason20242025!$E$3:$E$1315, $A12)</f>
        <v>26</v>
      </c>
      <c r="EA12">
        <f>SUMIFS(DataRegularSeason20242025!$AA$3:$AA$1315,DataRegularSeason20242025!$B$3:$B$1315, "&lt;=" &amp; EA$1, DataRegularSeason20242025!$D$3:$D$1315, $A12)+SUMIFS(DataRegularSeason20242025!$AB$3:$AB$1315,DataRegularSeason20242025!$B$3:$B$1315, "&lt;=" &amp; EA$1, DataRegularSeason20242025!$E$3:$E$1315, $A12)</f>
        <v>26</v>
      </c>
      <c r="EB12">
        <f>SUMIFS(DataRegularSeason20242025!$AA$3:$AA$1315,DataRegularSeason20242025!$B$3:$B$1315, "&lt;=" &amp; EB$1, DataRegularSeason20242025!$D$3:$D$1315, $A12)+SUMIFS(DataRegularSeason20242025!$AB$3:$AB$1315,DataRegularSeason20242025!$B$3:$B$1315, "&lt;=" &amp; EB$1, DataRegularSeason20242025!$E$3:$E$1315, $A12)</f>
        <v>26</v>
      </c>
      <c r="EC12">
        <f>SUMIFS(DataRegularSeason20242025!$AA$3:$AA$1315,DataRegularSeason20242025!$B$3:$B$1315, "&lt;=" &amp; EC$1, DataRegularSeason20242025!$D$3:$D$1315, $A12)+SUMIFS(DataRegularSeason20242025!$AB$3:$AB$1315,DataRegularSeason20242025!$B$3:$B$1315, "&lt;=" &amp; EC$1, DataRegularSeason20242025!$E$3:$E$1315, $A12)</f>
        <v>26</v>
      </c>
      <c r="ED12">
        <f>SUMIFS(DataRegularSeason20242025!$AA$3:$AA$1315,DataRegularSeason20242025!$B$3:$B$1315, "&lt;=" &amp; ED$1, DataRegularSeason20242025!$D$3:$D$1315, $A12)+SUMIFS(DataRegularSeason20242025!$AB$3:$AB$1315,DataRegularSeason20242025!$B$3:$B$1315, "&lt;=" &amp; ED$1, DataRegularSeason20242025!$E$3:$E$1315, $A12)</f>
        <v>26</v>
      </c>
      <c r="EE12">
        <f>SUMIFS(DataRegularSeason20242025!$AA$3:$AA$1315,DataRegularSeason20242025!$B$3:$B$1315, "&lt;=" &amp; EE$1, DataRegularSeason20242025!$D$3:$D$1315, $A12)+SUMIFS(DataRegularSeason20242025!$AB$3:$AB$1315,DataRegularSeason20242025!$B$3:$B$1315, "&lt;=" &amp; EE$1, DataRegularSeason20242025!$E$3:$E$1315, $A12)</f>
        <v>26</v>
      </c>
      <c r="EF12">
        <f>SUMIFS(DataRegularSeason20242025!$AA$3:$AA$1315,DataRegularSeason20242025!$B$3:$B$1315, "&lt;=" &amp; EF$1, DataRegularSeason20242025!$D$3:$D$1315, $A12)+SUMIFS(DataRegularSeason20242025!$AB$3:$AB$1315,DataRegularSeason20242025!$B$3:$B$1315, "&lt;=" &amp; EF$1, DataRegularSeason20242025!$E$3:$E$1315, $A12)</f>
        <v>26</v>
      </c>
      <c r="EG12">
        <f>SUMIFS(DataRegularSeason20242025!$AA$3:$AA$1315,DataRegularSeason20242025!$B$3:$B$1315, "&lt;=" &amp; EG$1, DataRegularSeason20242025!$D$3:$D$1315, $A12)+SUMIFS(DataRegularSeason20242025!$AB$3:$AB$1315,DataRegularSeason20242025!$B$3:$B$1315, "&lt;=" &amp; EG$1, DataRegularSeason20242025!$E$3:$E$1315, $A12)</f>
        <v>26</v>
      </c>
      <c r="EH12">
        <f>SUMIFS(DataRegularSeason20242025!$AA$3:$AA$1315,DataRegularSeason20242025!$B$3:$B$1315, "&lt;=" &amp; EH$1, DataRegularSeason20242025!$D$3:$D$1315, $A12)+SUMIFS(DataRegularSeason20242025!$AB$3:$AB$1315,DataRegularSeason20242025!$B$3:$B$1315, "&lt;=" &amp; EH$1, DataRegularSeason20242025!$E$3:$E$1315, $A12)</f>
        <v>26</v>
      </c>
      <c r="EI12">
        <f>SUMIFS(DataRegularSeason20242025!$AA$3:$AA$1315,DataRegularSeason20242025!$B$3:$B$1315, "&lt;=" &amp; EI$1, DataRegularSeason20242025!$D$3:$D$1315, $A12)+SUMIFS(DataRegularSeason20242025!$AB$3:$AB$1315,DataRegularSeason20242025!$B$3:$B$1315, "&lt;=" &amp; EI$1, DataRegularSeason20242025!$E$3:$E$1315, $A12)</f>
        <v>26</v>
      </c>
      <c r="EJ12">
        <f>SUMIFS(DataRegularSeason20242025!$AA$3:$AA$1315,DataRegularSeason20242025!$B$3:$B$1315, "&lt;=" &amp; EJ$1, DataRegularSeason20242025!$D$3:$D$1315, $A12)+SUMIFS(DataRegularSeason20242025!$AB$3:$AB$1315,DataRegularSeason20242025!$B$3:$B$1315, "&lt;=" &amp; EJ$1, DataRegularSeason20242025!$E$3:$E$1315, $A12)</f>
        <v>26</v>
      </c>
      <c r="EK12">
        <f>SUMIFS(DataRegularSeason20242025!$AA$3:$AA$1315,DataRegularSeason20242025!$B$3:$B$1315, "&lt;=" &amp; EK$1, DataRegularSeason20242025!$D$3:$D$1315, $A12)+SUMIFS(DataRegularSeason20242025!$AB$3:$AB$1315,DataRegularSeason20242025!$B$3:$B$1315, "&lt;=" &amp; EK$1, DataRegularSeason20242025!$E$3:$E$1315, $A12)</f>
        <v>26</v>
      </c>
      <c r="EL12">
        <f>SUMIFS(DataRegularSeason20242025!$AA$3:$AA$1315,DataRegularSeason20242025!$B$3:$B$1315, "&lt;=" &amp; EL$1, DataRegularSeason20242025!$D$3:$D$1315, $A12)+SUMIFS(DataRegularSeason20242025!$AB$3:$AB$1315,DataRegularSeason20242025!$B$3:$B$1315, "&lt;=" &amp; EL$1, DataRegularSeason20242025!$E$3:$E$1315, $A12)</f>
        <v>26</v>
      </c>
      <c r="EM12">
        <f>SUMIFS(DataRegularSeason20242025!$AA$3:$AA$1315,DataRegularSeason20242025!$B$3:$B$1315, "&lt;=" &amp; EM$1, DataRegularSeason20242025!$D$3:$D$1315, $A12)+SUMIFS(DataRegularSeason20242025!$AB$3:$AB$1315,DataRegularSeason20242025!$B$3:$B$1315, "&lt;=" &amp; EM$1, DataRegularSeason20242025!$E$3:$E$1315, $A12)</f>
        <v>26</v>
      </c>
      <c r="EN12">
        <f>SUMIFS(DataRegularSeason20242025!$AA$3:$AA$1315,DataRegularSeason20242025!$B$3:$B$1315, "&lt;=" &amp; EN$1, DataRegularSeason20242025!$D$3:$D$1315, $A12)+SUMIFS(DataRegularSeason20242025!$AB$3:$AB$1315,DataRegularSeason20242025!$B$3:$B$1315, "&lt;=" &amp; EN$1, DataRegularSeason20242025!$E$3:$E$1315, $A12)</f>
        <v>26</v>
      </c>
      <c r="EO12">
        <f>SUMIFS(DataRegularSeason20242025!$AA$3:$AA$1315,DataRegularSeason20242025!$B$3:$B$1315, "&lt;=" &amp; EO$1, DataRegularSeason20242025!$D$3:$D$1315, $A12)+SUMIFS(DataRegularSeason20242025!$AB$3:$AB$1315,DataRegularSeason20242025!$B$3:$B$1315, "&lt;=" &amp; EO$1, DataRegularSeason20242025!$E$3:$E$1315, $A12)</f>
        <v>26</v>
      </c>
      <c r="EP12">
        <f>SUMIFS(DataRegularSeason20242025!$AA$3:$AA$1315,DataRegularSeason20242025!$B$3:$B$1315, "&lt;=" &amp; EP$1, DataRegularSeason20242025!$D$3:$D$1315, $A12)+SUMIFS(DataRegularSeason20242025!$AB$3:$AB$1315,DataRegularSeason20242025!$B$3:$B$1315, "&lt;=" &amp; EP$1, DataRegularSeason20242025!$E$3:$E$1315, $A12)</f>
        <v>26</v>
      </c>
      <c r="EQ12">
        <f>SUMIFS(DataRegularSeason20242025!$AA$3:$AA$1315,DataRegularSeason20242025!$B$3:$B$1315, "&lt;=" &amp; EQ$1, DataRegularSeason20242025!$D$3:$D$1315, $A12)+SUMIFS(DataRegularSeason20242025!$AB$3:$AB$1315,DataRegularSeason20242025!$B$3:$B$1315, "&lt;=" &amp; EQ$1, DataRegularSeason20242025!$E$3:$E$1315, $A12)</f>
        <v>26</v>
      </c>
      <c r="ER12">
        <f>SUMIFS(DataRegularSeason20242025!$AA$3:$AA$1315,DataRegularSeason20242025!$B$3:$B$1315, "&lt;=" &amp; ER$1, DataRegularSeason20242025!$D$3:$D$1315, $A12)+SUMIFS(DataRegularSeason20242025!$AB$3:$AB$1315,DataRegularSeason20242025!$B$3:$B$1315, "&lt;=" &amp; ER$1, DataRegularSeason20242025!$E$3:$E$1315, $A12)</f>
        <v>26</v>
      </c>
      <c r="ES12">
        <f>SUMIFS(DataRegularSeason20242025!$AA$3:$AA$1315,DataRegularSeason20242025!$B$3:$B$1315, "&lt;=" &amp; ES$1, DataRegularSeason20242025!$D$3:$D$1315, $A12)+SUMIFS(DataRegularSeason20242025!$AB$3:$AB$1315,DataRegularSeason20242025!$B$3:$B$1315, "&lt;=" &amp; ES$1, DataRegularSeason20242025!$E$3:$E$1315, $A12)</f>
        <v>26</v>
      </c>
      <c r="ET12">
        <f>SUMIFS(DataRegularSeason20242025!$AA$3:$AA$1315,DataRegularSeason20242025!$B$3:$B$1315, "&lt;=" &amp; ET$1, DataRegularSeason20242025!$D$3:$D$1315, $A12)+SUMIFS(DataRegularSeason20242025!$AB$3:$AB$1315,DataRegularSeason20242025!$B$3:$B$1315, "&lt;=" &amp; ET$1, DataRegularSeason20242025!$E$3:$E$1315, $A12)</f>
        <v>26</v>
      </c>
      <c r="EU12">
        <f>SUMIFS(DataRegularSeason20242025!$AA$3:$AA$1315,DataRegularSeason20242025!$B$3:$B$1315, "&lt;=" &amp; EU$1, DataRegularSeason20242025!$D$3:$D$1315, $A12)+SUMIFS(DataRegularSeason20242025!$AB$3:$AB$1315,DataRegularSeason20242025!$B$3:$B$1315, "&lt;=" &amp; EU$1, DataRegularSeason20242025!$E$3:$E$1315, $A12)</f>
        <v>26</v>
      </c>
      <c r="EV12">
        <f>SUMIFS(DataRegularSeason20242025!$AA$3:$AA$1315,DataRegularSeason20242025!$B$3:$B$1315, "&lt;=" &amp; EV$1, DataRegularSeason20242025!$D$3:$D$1315, $A12)+SUMIFS(DataRegularSeason20242025!$AB$3:$AB$1315,DataRegularSeason20242025!$B$3:$B$1315, "&lt;=" &amp; EV$1, DataRegularSeason20242025!$E$3:$E$1315, $A12)</f>
        <v>26</v>
      </c>
      <c r="EW12">
        <f>SUMIFS(DataRegularSeason20242025!$AA$3:$AA$1315,DataRegularSeason20242025!$B$3:$B$1315, "&lt;=" &amp; EW$1, DataRegularSeason20242025!$D$3:$D$1315, $A12)+SUMIFS(DataRegularSeason20242025!$AB$3:$AB$1315,DataRegularSeason20242025!$B$3:$B$1315, "&lt;=" &amp; EW$1, DataRegularSeason20242025!$E$3:$E$1315, $A12)</f>
        <v>26</v>
      </c>
      <c r="EX12">
        <f>SUMIFS(DataRegularSeason20242025!$AA$3:$AA$1315,DataRegularSeason20242025!$B$3:$B$1315, "&lt;=" &amp; EX$1, DataRegularSeason20242025!$D$3:$D$1315, $A12)+SUMIFS(DataRegularSeason20242025!$AB$3:$AB$1315,DataRegularSeason20242025!$B$3:$B$1315, "&lt;=" &amp; EX$1, DataRegularSeason20242025!$E$3:$E$1315, $A12)</f>
        <v>26</v>
      </c>
      <c r="EY12">
        <f>SUMIFS(DataRegularSeason20242025!$AA$3:$AA$1315,DataRegularSeason20242025!$B$3:$B$1315, "&lt;=" &amp; EY$1, DataRegularSeason20242025!$D$3:$D$1315, $A12)+SUMIFS(DataRegularSeason20242025!$AB$3:$AB$1315,DataRegularSeason20242025!$B$3:$B$1315, "&lt;=" &amp; EY$1, DataRegularSeason20242025!$E$3:$E$1315, $A12)</f>
        <v>26</v>
      </c>
      <c r="EZ12">
        <f>SUMIFS(DataRegularSeason20242025!$AA$3:$AA$1315,DataRegularSeason20242025!$B$3:$B$1315, "&lt;=" &amp; EZ$1, DataRegularSeason20242025!$D$3:$D$1315, $A12)+SUMIFS(DataRegularSeason20242025!$AB$3:$AB$1315,DataRegularSeason20242025!$B$3:$B$1315, "&lt;=" &amp; EZ$1, DataRegularSeason20242025!$E$3:$E$1315, $A12)</f>
        <v>26</v>
      </c>
      <c r="FA12">
        <f>SUMIFS(DataRegularSeason20242025!$AA$3:$AA$1315,DataRegularSeason20242025!$B$3:$B$1315, "&lt;=" &amp; FA$1, DataRegularSeason20242025!$D$3:$D$1315, $A12)+SUMIFS(DataRegularSeason20242025!$AB$3:$AB$1315,DataRegularSeason20242025!$B$3:$B$1315, "&lt;=" &amp; FA$1, DataRegularSeason20242025!$E$3:$E$1315, $A12)</f>
        <v>26</v>
      </c>
      <c r="FB12">
        <f>SUMIFS(DataRegularSeason20242025!$AA$3:$AA$1315,DataRegularSeason20242025!$B$3:$B$1315, "&lt;=" &amp; FB$1, DataRegularSeason20242025!$D$3:$D$1315, $A12)+SUMIFS(DataRegularSeason20242025!$AB$3:$AB$1315,DataRegularSeason20242025!$B$3:$B$1315, "&lt;=" &amp; FB$1, DataRegularSeason20242025!$E$3:$E$1315, $A12)</f>
        <v>26</v>
      </c>
      <c r="FC12">
        <f>SUMIFS(DataRegularSeason20242025!$AA$3:$AA$1315,DataRegularSeason20242025!$B$3:$B$1315, "&lt;=" &amp; FC$1, DataRegularSeason20242025!$D$3:$D$1315, $A12)+SUMIFS(DataRegularSeason20242025!$AB$3:$AB$1315,DataRegularSeason20242025!$B$3:$B$1315, "&lt;=" &amp; FC$1, DataRegularSeason20242025!$E$3:$E$1315, $A12)</f>
        <v>26</v>
      </c>
      <c r="FD12">
        <f>SUMIFS(DataRegularSeason20242025!$AA$3:$AA$1315,DataRegularSeason20242025!$B$3:$B$1315, "&lt;=" &amp; FD$1, DataRegularSeason20242025!$D$3:$D$1315, $A12)+SUMIFS(DataRegularSeason20242025!$AB$3:$AB$1315,DataRegularSeason20242025!$B$3:$B$1315, "&lt;=" &amp; FD$1, DataRegularSeason20242025!$E$3:$E$1315, $A12)</f>
        <v>26</v>
      </c>
      <c r="FE12">
        <f>SUMIFS(DataRegularSeason20242025!$AA$3:$AA$1315,DataRegularSeason20242025!$B$3:$B$1315, "&lt;=" &amp; FE$1, DataRegularSeason20242025!$D$3:$D$1315, $A12)+SUMIFS(DataRegularSeason20242025!$AB$3:$AB$1315,DataRegularSeason20242025!$B$3:$B$1315, "&lt;=" &amp; FE$1, DataRegularSeason20242025!$E$3:$E$1315, $A12)</f>
        <v>26</v>
      </c>
      <c r="FF12">
        <f>SUMIFS(DataRegularSeason20242025!$AA$3:$AA$1315,DataRegularSeason20242025!$B$3:$B$1315, "&lt;=" &amp; FF$1, DataRegularSeason20242025!$D$3:$D$1315, $A12)+SUMIFS(DataRegularSeason20242025!$AB$3:$AB$1315,DataRegularSeason20242025!$B$3:$B$1315, "&lt;=" &amp; FF$1, DataRegularSeason20242025!$E$3:$E$1315, $A12)</f>
        <v>26</v>
      </c>
      <c r="FG12">
        <f>SUMIFS(DataRegularSeason20242025!$AA$3:$AA$1315,DataRegularSeason20242025!$B$3:$B$1315, "&lt;=" &amp; FG$1, DataRegularSeason20242025!$D$3:$D$1315, $A12)+SUMIFS(DataRegularSeason20242025!$AB$3:$AB$1315,DataRegularSeason20242025!$B$3:$B$1315, "&lt;=" &amp; FG$1, DataRegularSeason20242025!$E$3:$E$1315, $A12)</f>
        <v>26</v>
      </c>
      <c r="FH12">
        <f>SUMIFS(DataRegularSeason20242025!$AA$3:$AA$1315,DataRegularSeason20242025!$B$3:$B$1315, "&lt;=" &amp; FH$1, DataRegularSeason20242025!$D$3:$D$1315, $A12)+SUMIFS(DataRegularSeason20242025!$AB$3:$AB$1315,DataRegularSeason20242025!$B$3:$B$1315, "&lt;=" &amp; FH$1, DataRegularSeason20242025!$E$3:$E$1315, $A12)</f>
        <v>26</v>
      </c>
      <c r="FI12">
        <f>SUMIFS(DataRegularSeason20242025!$AA$3:$AA$1315,DataRegularSeason20242025!$B$3:$B$1315, "&lt;=" &amp; FI$1, DataRegularSeason20242025!$D$3:$D$1315, $A12)+SUMIFS(DataRegularSeason20242025!$AB$3:$AB$1315,DataRegularSeason20242025!$B$3:$B$1315, "&lt;=" &amp; FI$1, DataRegularSeason20242025!$E$3:$E$1315, $A12)</f>
        <v>26</v>
      </c>
      <c r="FJ12">
        <f>SUMIFS(DataRegularSeason20242025!$AA$3:$AA$1315,DataRegularSeason20242025!$B$3:$B$1315, "&lt;=" &amp; FJ$1, DataRegularSeason20242025!$D$3:$D$1315, $A12)+SUMIFS(DataRegularSeason20242025!$AB$3:$AB$1315,DataRegularSeason20242025!$B$3:$B$1315, "&lt;=" &amp; FJ$1, DataRegularSeason20242025!$E$3:$E$1315, $A12)</f>
        <v>26</v>
      </c>
      <c r="FK12">
        <f>SUMIFS(DataRegularSeason20242025!$AA$3:$AA$1315,DataRegularSeason20242025!$B$3:$B$1315, "&lt;=" &amp; FK$1, DataRegularSeason20242025!$D$3:$D$1315, $A12)+SUMIFS(DataRegularSeason20242025!$AB$3:$AB$1315,DataRegularSeason20242025!$B$3:$B$1315, "&lt;=" &amp; FK$1, DataRegularSeason20242025!$E$3:$E$1315, $A12)</f>
        <v>26</v>
      </c>
      <c r="FL12">
        <f>SUMIFS(DataRegularSeason20242025!$AA$3:$AA$1315,DataRegularSeason20242025!$B$3:$B$1315, "&lt;=" &amp; FL$1, DataRegularSeason20242025!$D$3:$D$1315, $A12)+SUMIFS(DataRegularSeason20242025!$AB$3:$AB$1315,DataRegularSeason20242025!$B$3:$B$1315, "&lt;=" &amp; FL$1, DataRegularSeason20242025!$E$3:$E$1315, $A12)</f>
        <v>26</v>
      </c>
      <c r="FM12">
        <f>SUMIFS(DataRegularSeason20242025!$AA$3:$AA$1315,DataRegularSeason20242025!$B$3:$B$1315, "&lt;=" &amp; FM$1, DataRegularSeason20242025!$D$3:$D$1315, $A12)+SUMIFS(DataRegularSeason20242025!$AB$3:$AB$1315,DataRegularSeason20242025!$B$3:$B$1315, "&lt;=" &amp; FM$1, DataRegularSeason20242025!$E$3:$E$1315, $A12)</f>
        <v>26</v>
      </c>
      <c r="FN12">
        <f>SUMIFS(DataRegularSeason20242025!$AA$3:$AA$1315,DataRegularSeason20242025!$B$3:$B$1315, "&lt;=" &amp; FN$1, DataRegularSeason20242025!$D$3:$D$1315, $A12)+SUMIFS(DataRegularSeason20242025!$AB$3:$AB$1315,DataRegularSeason20242025!$B$3:$B$1315, "&lt;=" &amp; FN$1, DataRegularSeason20242025!$E$3:$E$1315, $A12)</f>
        <v>26</v>
      </c>
      <c r="FO12">
        <f>SUMIFS(DataRegularSeason20242025!$AA$3:$AA$1315,DataRegularSeason20242025!$B$3:$B$1315, "&lt;=" &amp; FO$1, DataRegularSeason20242025!$D$3:$D$1315, $A12)+SUMIFS(DataRegularSeason20242025!$AB$3:$AB$1315,DataRegularSeason20242025!$B$3:$B$1315, "&lt;=" &amp; FO$1, DataRegularSeason20242025!$E$3:$E$1315, $A12)</f>
        <v>26</v>
      </c>
      <c r="FP12">
        <f>SUMIFS(DataRegularSeason20242025!$AA$3:$AA$1315,DataRegularSeason20242025!$B$3:$B$1315, "&lt;=" &amp; FP$1, DataRegularSeason20242025!$D$3:$D$1315, $A12)+SUMIFS(DataRegularSeason20242025!$AB$3:$AB$1315,DataRegularSeason20242025!$B$3:$B$1315, "&lt;=" &amp; FP$1, DataRegularSeason20242025!$E$3:$E$1315, $A12)</f>
        <v>26</v>
      </c>
      <c r="FQ12">
        <f>SUMIFS(DataRegularSeason20242025!$AA$3:$AA$1315,DataRegularSeason20242025!$B$3:$B$1315, "&lt;=" &amp; FQ$1, DataRegularSeason20242025!$D$3:$D$1315, $A12)+SUMIFS(DataRegularSeason20242025!$AB$3:$AB$1315,DataRegularSeason20242025!$B$3:$B$1315, "&lt;=" &amp; FQ$1, DataRegularSeason20242025!$E$3:$E$1315, $A12)</f>
        <v>26</v>
      </c>
      <c r="FR12">
        <f>SUMIFS(DataRegularSeason20242025!$AA$3:$AA$1315,DataRegularSeason20242025!$B$3:$B$1315, "&lt;=" &amp; FR$1, DataRegularSeason20242025!$D$3:$D$1315, $A12)+SUMIFS(DataRegularSeason20242025!$AB$3:$AB$1315,DataRegularSeason20242025!$B$3:$B$1315, "&lt;=" &amp; FR$1, DataRegularSeason20242025!$E$3:$E$1315, $A12)</f>
        <v>26</v>
      </c>
      <c r="FS12">
        <f>SUMIFS(DataRegularSeason20242025!$AA$3:$AA$1315,DataRegularSeason20242025!$B$3:$B$1315, "&lt;=" &amp; FS$1, DataRegularSeason20242025!$D$3:$D$1315, $A12)+SUMIFS(DataRegularSeason20242025!$AB$3:$AB$1315,DataRegularSeason20242025!$B$3:$B$1315, "&lt;=" &amp; FS$1, DataRegularSeason20242025!$E$3:$E$1315, $A12)</f>
        <v>26</v>
      </c>
      <c r="FT12">
        <f>SUMIFS(DataRegularSeason20242025!$AA$3:$AA$1315,DataRegularSeason20242025!$B$3:$B$1315, "&lt;=" &amp; FT$1, DataRegularSeason20242025!$D$3:$D$1315, $A12)+SUMIFS(DataRegularSeason20242025!$AB$3:$AB$1315,DataRegularSeason20242025!$B$3:$B$1315, "&lt;=" &amp; FT$1, DataRegularSeason20242025!$E$3:$E$1315, $A12)</f>
        <v>26</v>
      </c>
      <c r="FU12">
        <f>SUMIFS(DataRegularSeason20242025!$AA$3:$AA$1315,DataRegularSeason20242025!$B$3:$B$1315, "&lt;=" &amp; FU$1, DataRegularSeason20242025!$D$3:$D$1315, $A12)+SUMIFS(DataRegularSeason20242025!$AB$3:$AB$1315,DataRegularSeason20242025!$B$3:$B$1315, "&lt;=" &amp; FU$1, DataRegularSeason20242025!$E$3:$E$1315, $A12)</f>
        <v>26</v>
      </c>
      <c r="FV12">
        <f>SUMIFS(DataRegularSeason20242025!$AA$3:$AA$1315,DataRegularSeason20242025!$B$3:$B$1315, "&lt;=" &amp; FV$1, DataRegularSeason20242025!$D$3:$D$1315, $A12)+SUMIFS(DataRegularSeason20242025!$AB$3:$AB$1315,DataRegularSeason20242025!$B$3:$B$1315, "&lt;=" &amp; FV$1, DataRegularSeason20242025!$E$3:$E$1315, $A12)</f>
        <v>26</v>
      </c>
      <c r="FW12">
        <f>SUMIFS(DataRegularSeason20242025!$AA$3:$AA$1315,DataRegularSeason20242025!$B$3:$B$1315, "&lt;=" &amp; FW$1, DataRegularSeason20242025!$D$3:$D$1315, $A12)+SUMIFS(DataRegularSeason20242025!$AB$3:$AB$1315,DataRegularSeason20242025!$B$3:$B$1315, "&lt;=" &amp; FW$1, DataRegularSeason20242025!$E$3:$E$1315, $A12)</f>
        <v>26</v>
      </c>
      <c r="FX12">
        <f>SUMIFS(DataRegularSeason20242025!$AA$3:$AA$1315,DataRegularSeason20242025!$B$3:$B$1315, "&lt;=" &amp; FX$1, DataRegularSeason20242025!$D$3:$D$1315, $A12)+SUMIFS(DataRegularSeason20242025!$AB$3:$AB$1315,DataRegularSeason20242025!$B$3:$B$1315, "&lt;=" &amp; FX$1, DataRegularSeason20242025!$E$3:$E$1315, $A12)</f>
        <v>26</v>
      </c>
      <c r="FY12">
        <f>SUMIFS(DataRegularSeason20242025!$AA$3:$AA$1315,DataRegularSeason20242025!$B$3:$B$1315, "&lt;=" &amp; FY$1, DataRegularSeason20242025!$D$3:$D$1315, $A12)+SUMIFS(DataRegularSeason20242025!$AB$3:$AB$1315,DataRegularSeason20242025!$B$3:$B$1315, "&lt;=" &amp; FY$1, DataRegularSeason20242025!$E$3:$E$1315, $A12)</f>
        <v>26</v>
      </c>
      <c r="FZ12">
        <f>SUMIFS(DataRegularSeason20242025!$AA$3:$AA$1315,DataRegularSeason20242025!$B$3:$B$1315, "&lt;=" &amp; FZ$1, DataRegularSeason20242025!$D$3:$D$1315, $A12)+SUMIFS(DataRegularSeason20242025!$AB$3:$AB$1315,DataRegularSeason20242025!$B$3:$B$1315, "&lt;=" &amp; FZ$1, DataRegularSeason20242025!$E$3:$E$1315, $A12)</f>
        <v>26</v>
      </c>
      <c r="GA12">
        <f>SUMIFS(DataRegularSeason20242025!$AA$3:$AA$1315,DataRegularSeason20242025!$B$3:$B$1315, "&lt;=" &amp; GA$1, DataRegularSeason20242025!$D$3:$D$1315, $A12)+SUMIFS(DataRegularSeason20242025!$AB$3:$AB$1315,DataRegularSeason20242025!$B$3:$B$1315, "&lt;=" &amp; GA$1, DataRegularSeason20242025!$E$3:$E$1315, $A12)</f>
        <v>26</v>
      </c>
      <c r="GB12">
        <f>SUMIFS(DataRegularSeason20242025!$AA$3:$AA$1315,DataRegularSeason20242025!$B$3:$B$1315, "&lt;=" &amp; GB$1, DataRegularSeason20242025!$D$3:$D$1315, $A12)+SUMIFS(DataRegularSeason20242025!$AB$3:$AB$1315,DataRegularSeason20242025!$B$3:$B$1315, "&lt;=" &amp; GB$1, DataRegularSeason20242025!$E$3:$E$1315, $A12)</f>
        <v>26</v>
      </c>
      <c r="GC12">
        <f>SUMIFS(DataRegularSeason20242025!$AA$3:$AA$1315,DataRegularSeason20242025!$B$3:$B$1315, "&lt;=" &amp; GC$1, DataRegularSeason20242025!$D$3:$D$1315, $A12)+SUMIFS(DataRegularSeason20242025!$AB$3:$AB$1315,DataRegularSeason20242025!$B$3:$B$1315, "&lt;=" &amp; GC$1, DataRegularSeason20242025!$E$3:$E$1315, $A12)</f>
        <v>26</v>
      </c>
      <c r="GD12">
        <f>SUMIFS(DataRegularSeason20242025!$AA$3:$AA$1315,DataRegularSeason20242025!$B$3:$B$1315, "&lt;=" &amp; GD$1, DataRegularSeason20242025!$D$3:$D$1315, $A12)+SUMIFS(DataRegularSeason20242025!$AB$3:$AB$1315,DataRegularSeason20242025!$B$3:$B$1315, "&lt;=" &amp; GD$1, DataRegularSeason20242025!$E$3:$E$1315, $A12)</f>
        <v>26</v>
      </c>
      <c r="GE12">
        <f>SUMIFS(DataRegularSeason20242025!$AA$3:$AA$1315,DataRegularSeason20242025!$B$3:$B$1315, "&lt;=" &amp; GE$1, DataRegularSeason20242025!$D$3:$D$1315, $A12)+SUMIFS(DataRegularSeason20242025!$AB$3:$AB$1315,DataRegularSeason20242025!$B$3:$B$1315, "&lt;=" &amp; GE$1, DataRegularSeason20242025!$E$3:$E$1315, $A12)</f>
        <v>26</v>
      </c>
      <c r="GF12">
        <f>SUMIFS(DataRegularSeason20242025!$AA$3:$AA$1315,DataRegularSeason20242025!$B$3:$B$1315, "&lt;=" &amp; GF$1, DataRegularSeason20242025!$D$3:$D$1315, $A12)+SUMIFS(DataRegularSeason20242025!$AB$3:$AB$1315,DataRegularSeason20242025!$B$3:$B$1315, "&lt;=" &amp; GF$1, DataRegularSeason20242025!$E$3:$E$1315, $A12)</f>
        <v>26</v>
      </c>
      <c r="GG12">
        <f>SUMIFS(DataRegularSeason20242025!$AA$3:$AA$1315,DataRegularSeason20242025!$B$3:$B$1315, "&lt;=" &amp; GG$1, DataRegularSeason20242025!$D$3:$D$1315, $A12)+SUMIFS(DataRegularSeason20242025!$AB$3:$AB$1315,DataRegularSeason20242025!$B$3:$B$1315, "&lt;=" &amp; GG$1, DataRegularSeason20242025!$E$3:$E$1315, $A12)</f>
        <v>26</v>
      </c>
      <c r="GH12">
        <f>SUMIFS(DataRegularSeason20242025!$AA$3:$AA$1315,DataRegularSeason20242025!$B$3:$B$1315, "&lt;=" &amp; GH$1, DataRegularSeason20242025!$D$3:$D$1315, $A12)+SUMIFS(DataRegularSeason20242025!$AB$3:$AB$1315,DataRegularSeason20242025!$B$3:$B$1315, "&lt;=" &amp; GH$1, DataRegularSeason20242025!$E$3:$E$1315, $A12)</f>
        <v>26</v>
      </c>
      <c r="GI12">
        <f>SUMIFS(DataRegularSeason20242025!$AA$3:$AA$1315,DataRegularSeason20242025!$B$3:$B$1315, "&lt;=" &amp; GI$1, DataRegularSeason20242025!$D$3:$D$1315, $A12)+SUMIFS(DataRegularSeason20242025!$AB$3:$AB$1315,DataRegularSeason20242025!$B$3:$B$1315, "&lt;=" &amp; GI$1, DataRegularSeason20242025!$E$3:$E$1315, $A12)</f>
        <v>26</v>
      </c>
      <c r="GJ12">
        <f>SUMIFS(DataRegularSeason20242025!$AA$3:$AA$1315,DataRegularSeason20242025!$B$3:$B$1315, "&lt;=" &amp; GJ$1, DataRegularSeason20242025!$D$3:$D$1315, $A12)+SUMIFS(DataRegularSeason20242025!$AB$3:$AB$1315,DataRegularSeason20242025!$B$3:$B$1315, "&lt;=" &amp; GJ$1, DataRegularSeason20242025!$E$3:$E$1315, $A12)</f>
        <v>26</v>
      </c>
      <c r="GK12">
        <f>SUMIFS(DataRegularSeason20242025!$AA$3:$AA$1315,DataRegularSeason20242025!$B$3:$B$1315, "&lt;=" &amp; GK$1, DataRegularSeason20242025!$D$3:$D$1315, $A12)+SUMIFS(DataRegularSeason20242025!$AB$3:$AB$1315,DataRegularSeason20242025!$B$3:$B$1315, "&lt;=" &amp; GK$1, DataRegularSeason20242025!$E$3:$E$1315, $A12)</f>
        <v>26</v>
      </c>
      <c r="GL12">
        <f>SUMIFS(DataRegularSeason20242025!$AA$3:$AA$1315,DataRegularSeason20242025!$B$3:$B$1315, "&lt;=" &amp; GL$1, DataRegularSeason20242025!$D$3:$D$1315, $A12)+SUMIFS(DataRegularSeason20242025!$AB$3:$AB$1315,DataRegularSeason20242025!$B$3:$B$1315, "&lt;=" &amp; GL$1, DataRegularSeason20242025!$E$3:$E$1315, $A12)</f>
        <v>26</v>
      </c>
      <c r="GM12">
        <f>SUMIFS(DataRegularSeason20242025!$AA$3:$AA$1315,DataRegularSeason20242025!$B$3:$B$1315, "&lt;=" &amp; GM$1, DataRegularSeason20242025!$D$3:$D$1315, $A12)+SUMIFS(DataRegularSeason20242025!$AB$3:$AB$1315,DataRegularSeason20242025!$B$3:$B$1315, "&lt;=" &amp; GM$1, DataRegularSeason20242025!$E$3:$E$1315, $A12)</f>
        <v>26</v>
      </c>
      <c r="GN12">
        <f>SUMIFS(DataRegularSeason20242025!$AA$3:$AA$1315,DataRegularSeason20242025!$B$3:$B$1315, "&lt;=" &amp; GN$1, DataRegularSeason20242025!$D$3:$D$1315, $A12)+SUMIFS(DataRegularSeason20242025!$AB$3:$AB$1315,DataRegularSeason20242025!$B$3:$B$1315, "&lt;=" &amp; GN$1, DataRegularSeason20242025!$E$3:$E$1315, $A12)</f>
        <v>26</v>
      </c>
      <c r="GO12">
        <f>SUMIFS(DataRegularSeason20242025!$AA$3:$AA$1315,DataRegularSeason20242025!$B$3:$B$1315, "&lt;=" &amp; GO$1, DataRegularSeason20242025!$D$3:$D$1315, $A12)+SUMIFS(DataRegularSeason20242025!$AB$3:$AB$1315,DataRegularSeason20242025!$B$3:$B$1315, "&lt;=" &amp; GO$1, DataRegularSeason20242025!$E$3:$E$1315, $A12)</f>
        <v>26</v>
      </c>
      <c r="GP12">
        <f>SUMIFS(DataRegularSeason20242025!$AA$3:$AA$1315,DataRegularSeason20242025!$B$3:$B$1315, "&lt;=" &amp; GP$1, DataRegularSeason20242025!$D$3:$D$1315, $A12)+SUMIFS(DataRegularSeason20242025!$AB$3:$AB$1315,DataRegularSeason20242025!$B$3:$B$1315, "&lt;=" &amp; GP$1, DataRegularSeason20242025!$E$3:$E$1315, $A12)</f>
        <v>26</v>
      </c>
      <c r="GQ12">
        <f>SUMIFS(DataRegularSeason20242025!$AA$3:$AA$1315,DataRegularSeason20242025!$B$3:$B$1315, "&lt;=" &amp; GQ$1, DataRegularSeason20242025!$D$3:$D$1315, $A12)+SUMIFS(DataRegularSeason20242025!$AB$3:$AB$1315,DataRegularSeason20242025!$B$3:$B$1315, "&lt;=" &amp; GQ$1, DataRegularSeason20242025!$E$3:$E$1315, $A12)</f>
        <v>26</v>
      </c>
      <c r="GR12">
        <f>SUMIFS(DataRegularSeason20242025!$AA$3:$AA$1315,DataRegularSeason20242025!$B$3:$B$1315, "&lt;=" &amp; GR$1, DataRegularSeason20242025!$D$3:$D$1315, $A12)+SUMIFS(DataRegularSeason20242025!$AB$3:$AB$1315,DataRegularSeason20242025!$B$3:$B$1315, "&lt;=" &amp; GR$1, DataRegularSeason20242025!$E$3:$E$1315, $A12)</f>
        <v>26</v>
      </c>
      <c r="GS12">
        <f>SUMIFS(DataRegularSeason20242025!$AA$3:$AA$1315,DataRegularSeason20242025!$B$3:$B$1315, "&lt;=" &amp; GS$1, DataRegularSeason20242025!$D$3:$D$1315, $A12)+SUMIFS(DataRegularSeason20242025!$AB$3:$AB$1315,DataRegularSeason20242025!$B$3:$B$1315, "&lt;=" &amp; GS$1, DataRegularSeason20242025!$E$3:$E$1315, $A12)</f>
        <v>26</v>
      </c>
      <c r="GT12">
        <f>SUMIFS(DataRegularSeason20242025!$AA$3:$AA$1315,DataRegularSeason20242025!$B$3:$B$1315, "&lt;=" &amp; GT$1, DataRegularSeason20242025!$D$3:$D$1315, $A12)+SUMIFS(DataRegularSeason20242025!$AB$3:$AB$1315,DataRegularSeason20242025!$B$3:$B$1315, "&lt;=" &amp; GT$1, DataRegularSeason20242025!$E$3:$E$1315, $A12)</f>
        <v>26</v>
      </c>
      <c r="GU12">
        <f>SUMIFS(DataRegularSeason20242025!$AA$3:$AA$1315,DataRegularSeason20242025!$B$3:$B$1315, "&lt;=" &amp; GU$1, DataRegularSeason20242025!$D$3:$D$1315, $A12)+SUMIFS(DataRegularSeason20242025!$AB$3:$AB$1315,DataRegularSeason20242025!$B$3:$B$1315, "&lt;=" &amp; GU$1, DataRegularSeason20242025!$E$3:$E$1315, $A12)</f>
        <v>26</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19</v>
      </c>
      <c r="BD14">
        <f>SUMIFS(DataRegularSeason20242025!$AA$3:$AA$1315,DataRegularSeason20242025!$B$3:$B$1315, "&lt;=" &amp; BD$1, DataRegularSeason20242025!$D$3:$D$1315, $A14)+SUMIFS(DataRegularSeason20242025!$AB$3:$AB$1315,DataRegularSeason20242025!$B$3:$B$1315, "&lt;=" &amp; BD$1, DataRegularSeason20242025!$E$3:$E$1315, $A14)</f>
        <v>19</v>
      </c>
      <c r="BE14">
        <f>SUMIFS(DataRegularSeason20242025!$AA$3:$AA$1315,DataRegularSeason20242025!$B$3:$B$1315, "&lt;=" &amp; BE$1, DataRegularSeason20242025!$D$3:$D$1315, $A14)+SUMIFS(DataRegularSeason20242025!$AB$3:$AB$1315,DataRegularSeason20242025!$B$3:$B$1315, "&lt;=" &amp; BE$1, DataRegularSeason20242025!$E$3:$E$1315, $A14)</f>
        <v>19</v>
      </c>
      <c r="BF14">
        <f>SUMIFS(DataRegularSeason20242025!$AA$3:$AA$1315,DataRegularSeason20242025!$B$3:$B$1315, "&lt;=" &amp; BF$1, DataRegularSeason20242025!$D$3:$D$1315, $A14)+SUMIFS(DataRegularSeason20242025!$AB$3:$AB$1315,DataRegularSeason20242025!$B$3:$B$1315, "&lt;=" &amp; BF$1, DataRegularSeason20242025!$E$3:$E$1315, $A14)</f>
        <v>19</v>
      </c>
      <c r="BG14">
        <f>SUMIFS(DataRegularSeason20242025!$AA$3:$AA$1315,DataRegularSeason20242025!$B$3:$B$1315, "&lt;=" &amp; BG$1, DataRegularSeason20242025!$D$3:$D$1315, $A14)+SUMIFS(DataRegularSeason20242025!$AB$3:$AB$1315,DataRegularSeason20242025!$B$3:$B$1315, "&lt;=" &amp; BG$1, DataRegularSeason20242025!$E$3:$E$1315, $A14)</f>
        <v>19</v>
      </c>
      <c r="BH14">
        <f>SUMIFS(DataRegularSeason20242025!$AA$3:$AA$1315,DataRegularSeason20242025!$B$3:$B$1315, "&lt;=" &amp; BH$1, DataRegularSeason20242025!$D$3:$D$1315, $A14)+SUMIFS(DataRegularSeason20242025!$AB$3:$AB$1315,DataRegularSeason20242025!$B$3:$B$1315, "&lt;=" &amp; BH$1, DataRegularSeason20242025!$E$3:$E$1315, $A14)</f>
        <v>19</v>
      </c>
      <c r="BI14">
        <f>SUMIFS(DataRegularSeason20242025!$AA$3:$AA$1315,DataRegularSeason20242025!$B$3:$B$1315, "&lt;=" &amp; BI$1, DataRegularSeason20242025!$D$3:$D$1315, $A14)+SUMIFS(DataRegularSeason20242025!$AB$3:$AB$1315,DataRegularSeason20242025!$B$3:$B$1315, "&lt;=" &amp; BI$1, DataRegularSeason20242025!$E$3:$E$1315, $A14)</f>
        <v>19</v>
      </c>
      <c r="BJ14">
        <f>SUMIFS(DataRegularSeason20242025!$AA$3:$AA$1315,DataRegularSeason20242025!$B$3:$B$1315, "&lt;=" &amp; BJ$1, DataRegularSeason20242025!$D$3:$D$1315, $A14)+SUMIFS(DataRegularSeason20242025!$AB$3:$AB$1315,DataRegularSeason20242025!$B$3:$B$1315, "&lt;=" &amp; BJ$1, DataRegularSeason20242025!$E$3:$E$1315, $A14)</f>
        <v>19</v>
      </c>
      <c r="BK14">
        <f>SUMIFS(DataRegularSeason20242025!$AA$3:$AA$1315,DataRegularSeason20242025!$B$3:$B$1315, "&lt;=" &amp; BK$1, DataRegularSeason20242025!$D$3:$D$1315, $A14)+SUMIFS(DataRegularSeason20242025!$AB$3:$AB$1315,DataRegularSeason20242025!$B$3:$B$1315, "&lt;=" &amp; BK$1, DataRegularSeason20242025!$E$3:$E$1315, $A14)</f>
        <v>19</v>
      </c>
      <c r="BL14">
        <f>SUMIFS(DataRegularSeason20242025!$AA$3:$AA$1315,DataRegularSeason20242025!$B$3:$B$1315, "&lt;=" &amp; BL$1, DataRegularSeason20242025!$D$3:$D$1315, $A14)+SUMIFS(DataRegularSeason20242025!$AB$3:$AB$1315,DataRegularSeason20242025!$B$3:$B$1315, "&lt;=" &amp; BL$1, DataRegularSeason20242025!$E$3:$E$1315, $A14)</f>
        <v>19</v>
      </c>
      <c r="BM14">
        <f>SUMIFS(DataRegularSeason20242025!$AA$3:$AA$1315,DataRegularSeason20242025!$B$3:$B$1315, "&lt;=" &amp; BM$1, DataRegularSeason20242025!$D$3:$D$1315, $A14)+SUMIFS(DataRegularSeason20242025!$AB$3:$AB$1315,DataRegularSeason20242025!$B$3:$B$1315, "&lt;=" &amp; BM$1, DataRegularSeason20242025!$E$3:$E$1315, $A14)</f>
        <v>19</v>
      </c>
      <c r="BN14">
        <f>SUMIFS(DataRegularSeason20242025!$AA$3:$AA$1315,DataRegularSeason20242025!$B$3:$B$1315, "&lt;=" &amp; BN$1, DataRegularSeason20242025!$D$3:$D$1315, $A14)+SUMIFS(DataRegularSeason20242025!$AB$3:$AB$1315,DataRegularSeason20242025!$B$3:$B$1315, "&lt;=" &amp; BN$1, DataRegularSeason20242025!$E$3:$E$1315, $A14)</f>
        <v>19</v>
      </c>
      <c r="BO14">
        <f>SUMIFS(DataRegularSeason20242025!$AA$3:$AA$1315,DataRegularSeason20242025!$B$3:$B$1315, "&lt;=" &amp; BO$1, DataRegularSeason20242025!$D$3:$D$1315, $A14)+SUMIFS(DataRegularSeason20242025!$AB$3:$AB$1315,DataRegularSeason20242025!$B$3:$B$1315, "&lt;=" &amp; BO$1, DataRegularSeason20242025!$E$3:$E$1315, $A14)</f>
        <v>19</v>
      </c>
      <c r="BP14">
        <f>SUMIFS(DataRegularSeason20242025!$AA$3:$AA$1315,DataRegularSeason20242025!$B$3:$B$1315, "&lt;=" &amp; BP$1, DataRegularSeason20242025!$D$3:$D$1315, $A14)+SUMIFS(DataRegularSeason20242025!$AB$3:$AB$1315,DataRegularSeason20242025!$B$3:$B$1315, "&lt;=" &amp; BP$1, DataRegularSeason20242025!$E$3:$E$1315, $A14)</f>
        <v>19</v>
      </c>
      <c r="BQ14">
        <f>SUMIFS(DataRegularSeason20242025!$AA$3:$AA$1315,DataRegularSeason20242025!$B$3:$B$1315, "&lt;=" &amp; BQ$1, DataRegularSeason20242025!$D$3:$D$1315, $A14)+SUMIFS(DataRegularSeason20242025!$AB$3:$AB$1315,DataRegularSeason20242025!$B$3:$B$1315, "&lt;=" &amp; BQ$1, DataRegularSeason20242025!$E$3:$E$1315, $A14)</f>
        <v>19</v>
      </c>
      <c r="BR14">
        <f>SUMIFS(DataRegularSeason20242025!$AA$3:$AA$1315,DataRegularSeason20242025!$B$3:$B$1315, "&lt;=" &amp; BR$1, DataRegularSeason20242025!$D$3:$D$1315, $A14)+SUMIFS(DataRegularSeason20242025!$AB$3:$AB$1315,DataRegularSeason20242025!$B$3:$B$1315, "&lt;=" &amp; BR$1, DataRegularSeason20242025!$E$3:$E$1315, $A14)</f>
        <v>19</v>
      </c>
      <c r="BS14">
        <f>SUMIFS(DataRegularSeason20242025!$AA$3:$AA$1315,DataRegularSeason20242025!$B$3:$B$1315, "&lt;=" &amp; BS$1, DataRegularSeason20242025!$D$3:$D$1315, $A14)+SUMIFS(DataRegularSeason20242025!$AB$3:$AB$1315,DataRegularSeason20242025!$B$3:$B$1315, "&lt;=" &amp; BS$1, DataRegularSeason20242025!$E$3:$E$1315, $A14)</f>
        <v>19</v>
      </c>
      <c r="BT14">
        <f>SUMIFS(DataRegularSeason20242025!$AA$3:$AA$1315,DataRegularSeason20242025!$B$3:$B$1315, "&lt;=" &amp; BT$1, DataRegularSeason20242025!$D$3:$D$1315, $A14)+SUMIFS(DataRegularSeason20242025!$AB$3:$AB$1315,DataRegularSeason20242025!$B$3:$B$1315, "&lt;=" &amp; BT$1, DataRegularSeason20242025!$E$3:$E$1315, $A14)</f>
        <v>19</v>
      </c>
      <c r="BU14">
        <f>SUMIFS(DataRegularSeason20242025!$AA$3:$AA$1315,DataRegularSeason20242025!$B$3:$B$1315, "&lt;=" &amp; BU$1, DataRegularSeason20242025!$D$3:$D$1315, $A14)+SUMIFS(DataRegularSeason20242025!$AB$3:$AB$1315,DataRegularSeason20242025!$B$3:$B$1315, "&lt;=" &amp; BU$1, DataRegularSeason20242025!$E$3:$E$1315, $A14)</f>
        <v>19</v>
      </c>
      <c r="BV14">
        <f>SUMIFS(DataRegularSeason20242025!$AA$3:$AA$1315,DataRegularSeason20242025!$B$3:$B$1315, "&lt;=" &amp; BV$1, DataRegularSeason20242025!$D$3:$D$1315, $A14)+SUMIFS(DataRegularSeason20242025!$AB$3:$AB$1315,DataRegularSeason20242025!$B$3:$B$1315, "&lt;=" &amp; BV$1, DataRegularSeason20242025!$E$3:$E$1315, $A14)</f>
        <v>19</v>
      </c>
      <c r="BW14">
        <f>SUMIFS(DataRegularSeason20242025!$AA$3:$AA$1315,DataRegularSeason20242025!$B$3:$B$1315, "&lt;=" &amp; BW$1, DataRegularSeason20242025!$D$3:$D$1315, $A14)+SUMIFS(DataRegularSeason20242025!$AB$3:$AB$1315,DataRegularSeason20242025!$B$3:$B$1315, "&lt;=" &amp; BW$1, DataRegularSeason20242025!$E$3:$E$1315, $A14)</f>
        <v>19</v>
      </c>
      <c r="BX14">
        <f>SUMIFS(DataRegularSeason20242025!$AA$3:$AA$1315,DataRegularSeason20242025!$B$3:$B$1315, "&lt;=" &amp; BX$1, DataRegularSeason20242025!$D$3:$D$1315, $A14)+SUMIFS(DataRegularSeason20242025!$AB$3:$AB$1315,DataRegularSeason20242025!$B$3:$B$1315, "&lt;=" &amp; BX$1, DataRegularSeason20242025!$E$3:$E$1315, $A14)</f>
        <v>19</v>
      </c>
      <c r="BY14">
        <f>SUMIFS(DataRegularSeason20242025!$AA$3:$AA$1315,DataRegularSeason20242025!$B$3:$B$1315, "&lt;=" &amp; BY$1, DataRegularSeason20242025!$D$3:$D$1315, $A14)+SUMIFS(DataRegularSeason20242025!$AB$3:$AB$1315,DataRegularSeason20242025!$B$3:$B$1315, "&lt;=" &amp; BY$1, DataRegularSeason20242025!$E$3:$E$1315, $A14)</f>
        <v>19</v>
      </c>
      <c r="BZ14">
        <f>SUMIFS(DataRegularSeason20242025!$AA$3:$AA$1315,DataRegularSeason20242025!$B$3:$B$1315, "&lt;=" &amp; BZ$1, DataRegularSeason20242025!$D$3:$D$1315, $A14)+SUMIFS(DataRegularSeason20242025!$AB$3:$AB$1315,DataRegularSeason20242025!$B$3:$B$1315, "&lt;=" &amp; BZ$1, DataRegularSeason20242025!$E$3:$E$1315, $A14)</f>
        <v>19</v>
      </c>
      <c r="CA14">
        <f>SUMIFS(DataRegularSeason20242025!$AA$3:$AA$1315,DataRegularSeason20242025!$B$3:$B$1315, "&lt;=" &amp; CA$1, DataRegularSeason20242025!$D$3:$D$1315, $A14)+SUMIFS(DataRegularSeason20242025!$AB$3:$AB$1315,DataRegularSeason20242025!$B$3:$B$1315, "&lt;=" &amp; CA$1, DataRegularSeason20242025!$E$3:$E$1315, $A14)</f>
        <v>19</v>
      </c>
      <c r="CB14">
        <f>SUMIFS(DataRegularSeason20242025!$AA$3:$AA$1315,DataRegularSeason20242025!$B$3:$B$1315, "&lt;=" &amp; CB$1, DataRegularSeason20242025!$D$3:$D$1315, $A14)+SUMIFS(DataRegularSeason20242025!$AB$3:$AB$1315,DataRegularSeason20242025!$B$3:$B$1315, "&lt;=" &amp; CB$1, DataRegularSeason20242025!$E$3:$E$1315, $A14)</f>
        <v>19</v>
      </c>
      <c r="CC14">
        <f>SUMIFS(DataRegularSeason20242025!$AA$3:$AA$1315,DataRegularSeason20242025!$B$3:$B$1315, "&lt;=" &amp; CC$1, DataRegularSeason20242025!$D$3:$D$1315, $A14)+SUMIFS(DataRegularSeason20242025!$AB$3:$AB$1315,DataRegularSeason20242025!$B$3:$B$1315, "&lt;=" &amp; CC$1, DataRegularSeason20242025!$E$3:$E$1315, $A14)</f>
        <v>19</v>
      </c>
      <c r="CD14">
        <f>SUMIFS(DataRegularSeason20242025!$AA$3:$AA$1315,DataRegularSeason20242025!$B$3:$B$1315, "&lt;=" &amp; CD$1, DataRegularSeason20242025!$D$3:$D$1315, $A14)+SUMIFS(DataRegularSeason20242025!$AB$3:$AB$1315,DataRegularSeason20242025!$B$3:$B$1315, "&lt;=" &amp; CD$1, DataRegularSeason20242025!$E$3:$E$1315, $A14)</f>
        <v>19</v>
      </c>
      <c r="CE14">
        <f>SUMIFS(DataRegularSeason20242025!$AA$3:$AA$1315,DataRegularSeason20242025!$B$3:$B$1315, "&lt;=" &amp; CE$1, DataRegularSeason20242025!$D$3:$D$1315, $A14)+SUMIFS(DataRegularSeason20242025!$AB$3:$AB$1315,DataRegularSeason20242025!$B$3:$B$1315, "&lt;=" &amp; CE$1, DataRegularSeason20242025!$E$3:$E$1315, $A14)</f>
        <v>19</v>
      </c>
      <c r="CF14">
        <f>SUMIFS(DataRegularSeason20242025!$AA$3:$AA$1315,DataRegularSeason20242025!$B$3:$B$1315, "&lt;=" &amp; CF$1, DataRegularSeason20242025!$D$3:$D$1315, $A14)+SUMIFS(DataRegularSeason20242025!$AB$3:$AB$1315,DataRegularSeason20242025!$B$3:$B$1315, "&lt;=" &amp; CF$1, DataRegularSeason20242025!$E$3:$E$1315, $A14)</f>
        <v>19</v>
      </c>
      <c r="CG14">
        <f>SUMIFS(DataRegularSeason20242025!$AA$3:$AA$1315,DataRegularSeason20242025!$B$3:$B$1315, "&lt;=" &amp; CG$1, DataRegularSeason20242025!$D$3:$D$1315, $A14)+SUMIFS(DataRegularSeason20242025!$AB$3:$AB$1315,DataRegularSeason20242025!$B$3:$B$1315, "&lt;=" &amp; CG$1, DataRegularSeason20242025!$E$3:$E$1315, $A14)</f>
        <v>19</v>
      </c>
      <c r="CH14">
        <f>SUMIFS(DataRegularSeason20242025!$AA$3:$AA$1315,DataRegularSeason20242025!$B$3:$B$1315, "&lt;=" &amp; CH$1, DataRegularSeason20242025!$D$3:$D$1315, $A14)+SUMIFS(DataRegularSeason20242025!$AB$3:$AB$1315,DataRegularSeason20242025!$B$3:$B$1315, "&lt;=" &amp; CH$1, DataRegularSeason20242025!$E$3:$E$1315, $A14)</f>
        <v>19</v>
      </c>
      <c r="CI14">
        <f>SUMIFS(DataRegularSeason20242025!$AA$3:$AA$1315,DataRegularSeason20242025!$B$3:$B$1315, "&lt;=" &amp; CI$1, DataRegularSeason20242025!$D$3:$D$1315, $A14)+SUMIFS(DataRegularSeason20242025!$AB$3:$AB$1315,DataRegularSeason20242025!$B$3:$B$1315, "&lt;=" &amp; CI$1, DataRegularSeason20242025!$E$3:$E$1315, $A14)</f>
        <v>19</v>
      </c>
      <c r="CJ14">
        <f>SUMIFS(DataRegularSeason20242025!$AA$3:$AA$1315,DataRegularSeason20242025!$B$3:$B$1315, "&lt;=" &amp; CJ$1, DataRegularSeason20242025!$D$3:$D$1315, $A14)+SUMIFS(DataRegularSeason20242025!$AB$3:$AB$1315,DataRegularSeason20242025!$B$3:$B$1315, "&lt;=" &amp; CJ$1, DataRegularSeason20242025!$E$3:$E$1315, $A14)</f>
        <v>19</v>
      </c>
      <c r="CK14">
        <f>SUMIFS(DataRegularSeason20242025!$AA$3:$AA$1315,DataRegularSeason20242025!$B$3:$B$1315, "&lt;=" &amp; CK$1, DataRegularSeason20242025!$D$3:$D$1315, $A14)+SUMIFS(DataRegularSeason20242025!$AB$3:$AB$1315,DataRegularSeason20242025!$B$3:$B$1315, "&lt;=" &amp; CK$1, DataRegularSeason20242025!$E$3:$E$1315, $A14)</f>
        <v>19</v>
      </c>
      <c r="CL14">
        <f>SUMIFS(DataRegularSeason20242025!$AA$3:$AA$1315,DataRegularSeason20242025!$B$3:$B$1315, "&lt;=" &amp; CL$1, DataRegularSeason20242025!$D$3:$D$1315, $A14)+SUMIFS(DataRegularSeason20242025!$AB$3:$AB$1315,DataRegularSeason20242025!$B$3:$B$1315, "&lt;=" &amp; CL$1, DataRegularSeason20242025!$E$3:$E$1315, $A14)</f>
        <v>19</v>
      </c>
      <c r="CM14">
        <f>SUMIFS(DataRegularSeason20242025!$AA$3:$AA$1315,DataRegularSeason20242025!$B$3:$B$1315, "&lt;=" &amp; CM$1, DataRegularSeason20242025!$D$3:$D$1315, $A14)+SUMIFS(DataRegularSeason20242025!$AB$3:$AB$1315,DataRegularSeason20242025!$B$3:$B$1315, "&lt;=" &amp; CM$1, DataRegularSeason20242025!$E$3:$E$1315, $A14)</f>
        <v>19</v>
      </c>
      <c r="CN14">
        <f>SUMIFS(DataRegularSeason20242025!$AA$3:$AA$1315,DataRegularSeason20242025!$B$3:$B$1315, "&lt;=" &amp; CN$1, DataRegularSeason20242025!$D$3:$D$1315, $A14)+SUMIFS(DataRegularSeason20242025!$AB$3:$AB$1315,DataRegularSeason20242025!$B$3:$B$1315, "&lt;=" &amp; CN$1, DataRegularSeason20242025!$E$3:$E$1315, $A14)</f>
        <v>19</v>
      </c>
      <c r="CO14">
        <f>SUMIFS(DataRegularSeason20242025!$AA$3:$AA$1315,DataRegularSeason20242025!$B$3:$B$1315, "&lt;=" &amp; CO$1, DataRegularSeason20242025!$D$3:$D$1315, $A14)+SUMIFS(DataRegularSeason20242025!$AB$3:$AB$1315,DataRegularSeason20242025!$B$3:$B$1315, "&lt;=" &amp; CO$1, DataRegularSeason20242025!$E$3:$E$1315, $A14)</f>
        <v>19</v>
      </c>
      <c r="CP14">
        <f>SUMIFS(DataRegularSeason20242025!$AA$3:$AA$1315,DataRegularSeason20242025!$B$3:$B$1315, "&lt;=" &amp; CP$1, DataRegularSeason20242025!$D$3:$D$1315, $A14)+SUMIFS(DataRegularSeason20242025!$AB$3:$AB$1315,DataRegularSeason20242025!$B$3:$B$1315, "&lt;=" &amp; CP$1, DataRegularSeason20242025!$E$3:$E$1315, $A14)</f>
        <v>19</v>
      </c>
      <c r="CQ14">
        <f>SUMIFS(DataRegularSeason20242025!$AA$3:$AA$1315,DataRegularSeason20242025!$B$3:$B$1315, "&lt;=" &amp; CQ$1, DataRegularSeason20242025!$D$3:$D$1315, $A14)+SUMIFS(DataRegularSeason20242025!$AB$3:$AB$1315,DataRegularSeason20242025!$B$3:$B$1315, "&lt;=" &amp; CQ$1, DataRegularSeason20242025!$E$3:$E$1315, $A14)</f>
        <v>19</v>
      </c>
      <c r="CR14">
        <f>SUMIFS(DataRegularSeason20242025!$AA$3:$AA$1315,DataRegularSeason20242025!$B$3:$B$1315, "&lt;=" &amp; CR$1, DataRegularSeason20242025!$D$3:$D$1315, $A14)+SUMIFS(DataRegularSeason20242025!$AB$3:$AB$1315,DataRegularSeason20242025!$B$3:$B$1315, "&lt;=" &amp; CR$1, DataRegularSeason20242025!$E$3:$E$1315, $A14)</f>
        <v>19</v>
      </c>
      <c r="CS14">
        <f>SUMIFS(DataRegularSeason20242025!$AA$3:$AA$1315,DataRegularSeason20242025!$B$3:$B$1315, "&lt;=" &amp; CS$1, DataRegularSeason20242025!$D$3:$D$1315, $A14)+SUMIFS(DataRegularSeason20242025!$AB$3:$AB$1315,DataRegularSeason20242025!$B$3:$B$1315, "&lt;=" &amp; CS$1, DataRegularSeason20242025!$E$3:$E$1315, $A14)</f>
        <v>19</v>
      </c>
      <c r="CT14">
        <f>SUMIFS(DataRegularSeason20242025!$AA$3:$AA$1315,DataRegularSeason20242025!$B$3:$B$1315, "&lt;=" &amp; CT$1, DataRegularSeason20242025!$D$3:$D$1315, $A14)+SUMIFS(DataRegularSeason20242025!$AB$3:$AB$1315,DataRegularSeason20242025!$B$3:$B$1315, "&lt;=" &amp; CT$1, DataRegularSeason20242025!$E$3:$E$1315, $A14)</f>
        <v>19</v>
      </c>
      <c r="CU14">
        <f>SUMIFS(DataRegularSeason20242025!$AA$3:$AA$1315,DataRegularSeason20242025!$B$3:$B$1315, "&lt;=" &amp; CU$1, DataRegularSeason20242025!$D$3:$D$1315, $A14)+SUMIFS(DataRegularSeason20242025!$AB$3:$AB$1315,DataRegularSeason20242025!$B$3:$B$1315, "&lt;=" &amp; CU$1, DataRegularSeason20242025!$E$3:$E$1315, $A14)</f>
        <v>19</v>
      </c>
      <c r="CV14">
        <f>SUMIFS(DataRegularSeason20242025!$AA$3:$AA$1315,DataRegularSeason20242025!$B$3:$B$1315, "&lt;=" &amp; CV$1, DataRegularSeason20242025!$D$3:$D$1315, $A14)+SUMIFS(DataRegularSeason20242025!$AB$3:$AB$1315,DataRegularSeason20242025!$B$3:$B$1315, "&lt;=" &amp; CV$1, DataRegularSeason20242025!$E$3:$E$1315, $A14)</f>
        <v>19</v>
      </c>
      <c r="CW14">
        <f>SUMIFS(DataRegularSeason20242025!$AA$3:$AA$1315,DataRegularSeason20242025!$B$3:$B$1315, "&lt;=" &amp; CW$1, DataRegularSeason20242025!$D$3:$D$1315, $A14)+SUMIFS(DataRegularSeason20242025!$AB$3:$AB$1315,DataRegularSeason20242025!$B$3:$B$1315, "&lt;=" &amp; CW$1, DataRegularSeason20242025!$E$3:$E$1315, $A14)</f>
        <v>19</v>
      </c>
      <c r="CX14">
        <f>SUMIFS(DataRegularSeason20242025!$AA$3:$AA$1315,DataRegularSeason20242025!$B$3:$B$1315, "&lt;=" &amp; CX$1, DataRegularSeason20242025!$D$3:$D$1315, $A14)+SUMIFS(DataRegularSeason20242025!$AB$3:$AB$1315,DataRegularSeason20242025!$B$3:$B$1315, "&lt;=" &amp; CX$1, DataRegularSeason20242025!$E$3:$E$1315, $A14)</f>
        <v>19</v>
      </c>
      <c r="CY14">
        <f>SUMIFS(DataRegularSeason20242025!$AA$3:$AA$1315,DataRegularSeason20242025!$B$3:$B$1315, "&lt;=" &amp; CY$1, DataRegularSeason20242025!$D$3:$D$1315, $A14)+SUMIFS(DataRegularSeason20242025!$AB$3:$AB$1315,DataRegularSeason20242025!$B$3:$B$1315, "&lt;=" &amp; CY$1, DataRegularSeason20242025!$E$3:$E$1315, $A14)</f>
        <v>19</v>
      </c>
      <c r="CZ14">
        <f>SUMIFS(DataRegularSeason20242025!$AA$3:$AA$1315,DataRegularSeason20242025!$B$3:$B$1315, "&lt;=" &amp; CZ$1, DataRegularSeason20242025!$D$3:$D$1315, $A14)+SUMIFS(DataRegularSeason20242025!$AB$3:$AB$1315,DataRegularSeason20242025!$B$3:$B$1315, "&lt;=" &amp; CZ$1, DataRegularSeason20242025!$E$3:$E$1315, $A14)</f>
        <v>19</v>
      </c>
      <c r="DA14">
        <f>SUMIFS(DataRegularSeason20242025!$AA$3:$AA$1315,DataRegularSeason20242025!$B$3:$B$1315, "&lt;=" &amp; DA$1, DataRegularSeason20242025!$D$3:$D$1315, $A14)+SUMIFS(DataRegularSeason20242025!$AB$3:$AB$1315,DataRegularSeason20242025!$B$3:$B$1315, "&lt;=" &amp; DA$1, DataRegularSeason20242025!$E$3:$E$1315, $A14)</f>
        <v>19</v>
      </c>
      <c r="DB14">
        <f>SUMIFS(DataRegularSeason20242025!$AA$3:$AA$1315,DataRegularSeason20242025!$B$3:$B$1315, "&lt;=" &amp; DB$1, DataRegularSeason20242025!$D$3:$D$1315, $A14)+SUMIFS(DataRegularSeason20242025!$AB$3:$AB$1315,DataRegularSeason20242025!$B$3:$B$1315, "&lt;=" &amp; DB$1, DataRegularSeason20242025!$E$3:$E$1315, $A14)</f>
        <v>19</v>
      </c>
      <c r="DC14">
        <f>SUMIFS(DataRegularSeason20242025!$AA$3:$AA$1315,DataRegularSeason20242025!$B$3:$B$1315, "&lt;=" &amp; DC$1, DataRegularSeason20242025!$D$3:$D$1315, $A14)+SUMIFS(DataRegularSeason20242025!$AB$3:$AB$1315,DataRegularSeason20242025!$B$3:$B$1315, "&lt;=" &amp; DC$1, DataRegularSeason20242025!$E$3:$E$1315, $A14)</f>
        <v>19</v>
      </c>
      <c r="DD14">
        <f>SUMIFS(DataRegularSeason20242025!$AA$3:$AA$1315,DataRegularSeason20242025!$B$3:$B$1315, "&lt;=" &amp; DD$1, DataRegularSeason20242025!$D$3:$D$1315, $A14)+SUMIFS(DataRegularSeason20242025!$AB$3:$AB$1315,DataRegularSeason20242025!$B$3:$B$1315, "&lt;=" &amp; DD$1, DataRegularSeason20242025!$E$3:$E$1315, $A14)</f>
        <v>19</v>
      </c>
      <c r="DE14">
        <f>SUMIFS(DataRegularSeason20242025!$AA$3:$AA$1315,DataRegularSeason20242025!$B$3:$B$1315, "&lt;=" &amp; DE$1, DataRegularSeason20242025!$D$3:$D$1315, $A14)+SUMIFS(DataRegularSeason20242025!$AB$3:$AB$1315,DataRegularSeason20242025!$B$3:$B$1315, "&lt;=" &amp; DE$1, DataRegularSeason20242025!$E$3:$E$1315, $A14)</f>
        <v>19</v>
      </c>
      <c r="DF14">
        <f>SUMIFS(DataRegularSeason20242025!$AA$3:$AA$1315,DataRegularSeason20242025!$B$3:$B$1315, "&lt;=" &amp; DF$1, DataRegularSeason20242025!$D$3:$D$1315, $A14)+SUMIFS(DataRegularSeason20242025!$AB$3:$AB$1315,DataRegularSeason20242025!$B$3:$B$1315, "&lt;=" &amp; DF$1, DataRegularSeason20242025!$E$3:$E$1315, $A14)</f>
        <v>19</v>
      </c>
      <c r="DG14">
        <f>SUMIFS(DataRegularSeason20242025!$AA$3:$AA$1315,DataRegularSeason20242025!$B$3:$B$1315, "&lt;=" &amp; DG$1, DataRegularSeason20242025!$D$3:$D$1315, $A14)+SUMIFS(DataRegularSeason20242025!$AB$3:$AB$1315,DataRegularSeason20242025!$B$3:$B$1315, "&lt;=" &amp; DG$1, DataRegularSeason20242025!$E$3:$E$1315, $A14)</f>
        <v>19</v>
      </c>
      <c r="DH14">
        <f>SUMIFS(DataRegularSeason20242025!$AA$3:$AA$1315,DataRegularSeason20242025!$B$3:$B$1315, "&lt;=" &amp; DH$1, DataRegularSeason20242025!$D$3:$D$1315, $A14)+SUMIFS(DataRegularSeason20242025!$AB$3:$AB$1315,DataRegularSeason20242025!$B$3:$B$1315, "&lt;=" &amp; DH$1, DataRegularSeason20242025!$E$3:$E$1315, $A14)</f>
        <v>19</v>
      </c>
      <c r="DI14">
        <f>SUMIFS(DataRegularSeason20242025!$AA$3:$AA$1315,DataRegularSeason20242025!$B$3:$B$1315, "&lt;=" &amp; DI$1, DataRegularSeason20242025!$D$3:$D$1315, $A14)+SUMIFS(DataRegularSeason20242025!$AB$3:$AB$1315,DataRegularSeason20242025!$B$3:$B$1315, "&lt;=" &amp; DI$1, DataRegularSeason20242025!$E$3:$E$1315, $A14)</f>
        <v>19</v>
      </c>
      <c r="DJ14">
        <f>SUMIFS(DataRegularSeason20242025!$AA$3:$AA$1315,DataRegularSeason20242025!$B$3:$B$1315, "&lt;=" &amp; DJ$1, DataRegularSeason20242025!$D$3:$D$1315, $A14)+SUMIFS(DataRegularSeason20242025!$AB$3:$AB$1315,DataRegularSeason20242025!$B$3:$B$1315, "&lt;=" &amp; DJ$1, DataRegularSeason20242025!$E$3:$E$1315, $A14)</f>
        <v>19</v>
      </c>
      <c r="DK14">
        <f>SUMIFS(DataRegularSeason20242025!$AA$3:$AA$1315,DataRegularSeason20242025!$B$3:$B$1315, "&lt;=" &amp; DK$1, DataRegularSeason20242025!$D$3:$D$1315, $A14)+SUMIFS(DataRegularSeason20242025!$AB$3:$AB$1315,DataRegularSeason20242025!$B$3:$B$1315, "&lt;=" &amp; DK$1, DataRegularSeason20242025!$E$3:$E$1315, $A14)</f>
        <v>19</v>
      </c>
      <c r="DL14">
        <f>SUMIFS(DataRegularSeason20242025!$AA$3:$AA$1315,DataRegularSeason20242025!$B$3:$B$1315, "&lt;=" &amp; DL$1, DataRegularSeason20242025!$D$3:$D$1315, $A14)+SUMIFS(DataRegularSeason20242025!$AB$3:$AB$1315,DataRegularSeason20242025!$B$3:$B$1315, "&lt;=" &amp; DL$1, DataRegularSeason20242025!$E$3:$E$1315, $A14)</f>
        <v>19</v>
      </c>
      <c r="DM14">
        <f>SUMIFS(DataRegularSeason20242025!$AA$3:$AA$1315,DataRegularSeason20242025!$B$3:$B$1315, "&lt;=" &amp; DM$1, DataRegularSeason20242025!$D$3:$D$1315, $A14)+SUMIFS(DataRegularSeason20242025!$AB$3:$AB$1315,DataRegularSeason20242025!$B$3:$B$1315, "&lt;=" &amp; DM$1, DataRegularSeason20242025!$E$3:$E$1315, $A14)</f>
        <v>19</v>
      </c>
      <c r="DN14">
        <f>SUMIFS(DataRegularSeason20242025!$AA$3:$AA$1315,DataRegularSeason20242025!$B$3:$B$1315, "&lt;=" &amp; DN$1, DataRegularSeason20242025!$D$3:$D$1315, $A14)+SUMIFS(DataRegularSeason20242025!$AB$3:$AB$1315,DataRegularSeason20242025!$B$3:$B$1315, "&lt;=" &amp; DN$1, DataRegularSeason20242025!$E$3:$E$1315, $A14)</f>
        <v>19</v>
      </c>
      <c r="DO14">
        <f>SUMIFS(DataRegularSeason20242025!$AA$3:$AA$1315,DataRegularSeason20242025!$B$3:$B$1315, "&lt;=" &amp; DO$1, DataRegularSeason20242025!$D$3:$D$1315, $A14)+SUMIFS(DataRegularSeason20242025!$AB$3:$AB$1315,DataRegularSeason20242025!$B$3:$B$1315, "&lt;=" &amp; DO$1, DataRegularSeason20242025!$E$3:$E$1315, $A14)</f>
        <v>19</v>
      </c>
      <c r="DP14">
        <f>SUMIFS(DataRegularSeason20242025!$AA$3:$AA$1315,DataRegularSeason20242025!$B$3:$B$1315, "&lt;=" &amp; DP$1, DataRegularSeason20242025!$D$3:$D$1315, $A14)+SUMIFS(DataRegularSeason20242025!$AB$3:$AB$1315,DataRegularSeason20242025!$B$3:$B$1315, "&lt;=" &amp; DP$1, DataRegularSeason20242025!$E$3:$E$1315, $A14)</f>
        <v>19</v>
      </c>
      <c r="DQ14">
        <f>SUMIFS(DataRegularSeason20242025!$AA$3:$AA$1315,DataRegularSeason20242025!$B$3:$B$1315, "&lt;=" &amp; DQ$1, DataRegularSeason20242025!$D$3:$D$1315, $A14)+SUMIFS(DataRegularSeason20242025!$AB$3:$AB$1315,DataRegularSeason20242025!$B$3:$B$1315, "&lt;=" &amp; DQ$1, DataRegularSeason20242025!$E$3:$E$1315, $A14)</f>
        <v>19</v>
      </c>
      <c r="DR14">
        <f>SUMIFS(DataRegularSeason20242025!$AA$3:$AA$1315,DataRegularSeason20242025!$B$3:$B$1315, "&lt;=" &amp; DR$1, DataRegularSeason20242025!$D$3:$D$1315, $A14)+SUMIFS(DataRegularSeason20242025!$AB$3:$AB$1315,DataRegularSeason20242025!$B$3:$B$1315, "&lt;=" &amp; DR$1, DataRegularSeason20242025!$E$3:$E$1315, $A14)</f>
        <v>19</v>
      </c>
      <c r="DS14">
        <f>SUMIFS(DataRegularSeason20242025!$AA$3:$AA$1315,DataRegularSeason20242025!$B$3:$B$1315, "&lt;=" &amp; DS$1, DataRegularSeason20242025!$D$3:$D$1315, $A14)+SUMIFS(DataRegularSeason20242025!$AB$3:$AB$1315,DataRegularSeason20242025!$B$3:$B$1315, "&lt;=" &amp; DS$1, DataRegularSeason20242025!$E$3:$E$1315, $A14)</f>
        <v>19</v>
      </c>
      <c r="DT14">
        <f>SUMIFS(DataRegularSeason20242025!$AA$3:$AA$1315,DataRegularSeason20242025!$B$3:$B$1315, "&lt;=" &amp; DT$1, DataRegularSeason20242025!$D$3:$D$1315, $A14)+SUMIFS(DataRegularSeason20242025!$AB$3:$AB$1315,DataRegularSeason20242025!$B$3:$B$1315, "&lt;=" &amp; DT$1, DataRegularSeason20242025!$E$3:$E$1315, $A14)</f>
        <v>19</v>
      </c>
      <c r="DU14">
        <f>SUMIFS(DataRegularSeason20242025!$AA$3:$AA$1315,DataRegularSeason20242025!$B$3:$B$1315, "&lt;=" &amp; DU$1, DataRegularSeason20242025!$D$3:$D$1315, $A14)+SUMIFS(DataRegularSeason20242025!$AB$3:$AB$1315,DataRegularSeason20242025!$B$3:$B$1315, "&lt;=" &amp; DU$1, DataRegularSeason20242025!$E$3:$E$1315, $A14)</f>
        <v>19</v>
      </c>
      <c r="DV14">
        <f>SUMIFS(DataRegularSeason20242025!$AA$3:$AA$1315,DataRegularSeason20242025!$B$3:$B$1315, "&lt;=" &amp; DV$1, DataRegularSeason20242025!$D$3:$D$1315, $A14)+SUMIFS(DataRegularSeason20242025!$AB$3:$AB$1315,DataRegularSeason20242025!$B$3:$B$1315, "&lt;=" &amp; DV$1, DataRegularSeason20242025!$E$3:$E$1315, $A14)</f>
        <v>19</v>
      </c>
      <c r="DW14">
        <f>SUMIFS(DataRegularSeason20242025!$AA$3:$AA$1315,DataRegularSeason20242025!$B$3:$B$1315, "&lt;=" &amp; DW$1, DataRegularSeason20242025!$D$3:$D$1315, $A14)+SUMIFS(DataRegularSeason20242025!$AB$3:$AB$1315,DataRegularSeason20242025!$B$3:$B$1315, "&lt;=" &amp; DW$1, DataRegularSeason20242025!$E$3:$E$1315, $A14)</f>
        <v>19</v>
      </c>
      <c r="DX14">
        <f>SUMIFS(DataRegularSeason20242025!$AA$3:$AA$1315,DataRegularSeason20242025!$B$3:$B$1315, "&lt;=" &amp; DX$1, DataRegularSeason20242025!$D$3:$D$1315, $A14)+SUMIFS(DataRegularSeason20242025!$AB$3:$AB$1315,DataRegularSeason20242025!$B$3:$B$1315, "&lt;=" &amp; DX$1, DataRegularSeason20242025!$E$3:$E$1315, $A14)</f>
        <v>19</v>
      </c>
      <c r="DY14">
        <f>SUMIFS(DataRegularSeason20242025!$AA$3:$AA$1315,DataRegularSeason20242025!$B$3:$B$1315, "&lt;=" &amp; DY$1, DataRegularSeason20242025!$D$3:$D$1315, $A14)+SUMIFS(DataRegularSeason20242025!$AB$3:$AB$1315,DataRegularSeason20242025!$B$3:$B$1315, "&lt;=" &amp; DY$1, DataRegularSeason20242025!$E$3:$E$1315, $A14)</f>
        <v>19</v>
      </c>
      <c r="DZ14">
        <f>SUMIFS(DataRegularSeason20242025!$AA$3:$AA$1315,DataRegularSeason20242025!$B$3:$B$1315, "&lt;=" &amp; DZ$1, DataRegularSeason20242025!$D$3:$D$1315, $A14)+SUMIFS(DataRegularSeason20242025!$AB$3:$AB$1315,DataRegularSeason20242025!$B$3:$B$1315, "&lt;=" &amp; DZ$1, DataRegularSeason20242025!$E$3:$E$1315, $A14)</f>
        <v>19</v>
      </c>
      <c r="EA14">
        <f>SUMIFS(DataRegularSeason20242025!$AA$3:$AA$1315,DataRegularSeason20242025!$B$3:$B$1315, "&lt;=" &amp; EA$1, DataRegularSeason20242025!$D$3:$D$1315, $A14)+SUMIFS(DataRegularSeason20242025!$AB$3:$AB$1315,DataRegularSeason20242025!$B$3:$B$1315, "&lt;=" &amp; EA$1, DataRegularSeason20242025!$E$3:$E$1315, $A14)</f>
        <v>19</v>
      </c>
      <c r="EB14">
        <f>SUMIFS(DataRegularSeason20242025!$AA$3:$AA$1315,DataRegularSeason20242025!$B$3:$B$1315, "&lt;=" &amp; EB$1, DataRegularSeason20242025!$D$3:$D$1315, $A14)+SUMIFS(DataRegularSeason20242025!$AB$3:$AB$1315,DataRegularSeason20242025!$B$3:$B$1315, "&lt;=" &amp; EB$1, DataRegularSeason20242025!$E$3:$E$1315, $A14)</f>
        <v>19</v>
      </c>
      <c r="EC14">
        <f>SUMIFS(DataRegularSeason20242025!$AA$3:$AA$1315,DataRegularSeason20242025!$B$3:$B$1315, "&lt;=" &amp; EC$1, DataRegularSeason20242025!$D$3:$D$1315, $A14)+SUMIFS(DataRegularSeason20242025!$AB$3:$AB$1315,DataRegularSeason20242025!$B$3:$B$1315, "&lt;=" &amp; EC$1, DataRegularSeason20242025!$E$3:$E$1315, $A14)</f>
        <v>19</v>
      </c>
      <c r="ED14">
        <f>SUMIFS(DataRegularSeason20242025!$AA$3:$AA$1315,DataRegularSeason20242025!$B$3:$B$1315, "&lt;=" &amp; ED$1, DataRegularSeason20242025!$D$3:$D$1315, $A14)+SUMIFS(DataRegularSeason20242025!$AB$3:$AB$1315,DataRegularSeason20242025!$B$3:$B$1315, "&lt;=" &amp; ED$1, DataRegularSeason20242025!$E$3:$E$1315, $A14)</f>
        <v>19</v>
      </c>
      <c r="EE14">
        <f>SUMIFS(DataRegularSeason20242025!$AA$3:$AA$1315,DataRegularSeason20242025!$B$3:$B$1315, "&lt;=" &amp; EE$1, DataRegularSeason20242025!$D$3:$D$1315, $A14)+SUMIFS(DataRegularSeason20242025!$AB$3:$AB$1315,DataRegularSeason20242025!$B$3:$B$1315, "&lt;=" &amp; EE$1, DataRegularSeason20242025!$E$3:$E$1315, $A14)</f>
        <v>19</v>
      </c>
      <c r="EF14">
        <f>SUMIFS(DataRegularSeason20242025!$AA$3:$AA$1315,DataRegularSeason20242025!$B$3:$B$1315, "&lt;=" &amp; EF$1, DataRegularSeason20242025!$D$3:$D$1315, $A14)+SUMIFS(DataRegularSeason20242025!$AB$3:$AB$1315,DataRegularSeason20242025!$B$3:$B$1315, "&lt;=" &amp; EF$1, DataRegularSeason20242025!$E$3:$E$1315, $A14)</f>
        <v>19</v>
      </c>
      <c r="EG14">
        <f>SUMIFS(DataRegularSeason20242025!$AA$3:$AA$1315,DataRegularSeason20242025!$B$3:$B$1315, "&lt;=" &amp; EG$1, DataRegularSeason20242025!$D$3:$D$1315, $A14)+SUMIFS(DataRegularSeason20242025!$AB$3:$AB$1315,DataRegularSeason20242025!$B$3:$B$1315, "&lt;=" &amp; EG$1, DataRegularSeason20242025!$E$3:$E$1315, $A14)</f>
        <v>19</v>
      </c>
      <c r="EH14">
        <f>SUMIFS(DataRegularSeason20242025!$AA$3:$AA$1315,DataRegularSeason20242025!$B$3:$B$1315, "&lt;=" &amp; EH$1, DataRegularSeason20242025!$D$3:$D$1315, $A14)+SUMIFS(DataRegularSeason20242025!$AB$3:$AB$1315,DataRegularSeason20242025!$B$3:$B$1315, "&lt;=" &amp; EH$1, DataRegularSeason20242025!$E$3:$E$1315, $A14)</f>
        <v>19</v>
      </c>
      <c r="EI14">
        <f>SUMIFS(DataRegularSeason20242025!$AA$3:$AA$1315,DataRegularSeason20242025!$B$3:$B$1315, "&lt;=" &amp; EI$1, DataRegularSeason20242025!$D$3:$D$1315, $A14)+SUMIFS(DataRegularSeason20242025!$AB$3:$AB$1315,DataRegularSeason20242025!$B$3:$B$1315, "&lt;=" &amp; EI$1, DataRegularSeason20242025!$E$3:$E$1315, $A14)</f>
        <v>19</v>
      </c>
      <c r="EJ14">
        <f>SUMIFS(DataRegularSeason20242025!$AA$3:$AA$1315,DataRegularSeason20242025!$B$3:$B$1315, "&lt;=" &amp; EJ$1, DataRegularSeason20242025!$D$3:$D$1315, $A14)+SUMIFS(DataRegularSeason20242025!$AB$3:$AB$1315,DataRegularSeason20242025!$B$3:$B$1315, "&lt;=" &amp; EJ$1, DataRegularSeason20242025!$E$3:$E$1315, $A14)</f>
        <v>19</v>
      </c>
      <c r="EK14">
        <f>SUMIFS(DataRegularSeason20242025!$AA$3:$AA$1315,DataRegularSeason20242025!$B$3:$B$1315, "&lt;=" &amp; EK$1, DataRegularSeason20242025!$D$3:$D$1315, $A14)+SUMIFS(DataRegularSeason20242025!$AB$3:$AB$1315,DataRegularSeason20242025!$B$3:$B$1315, "&lt;=" &amp; EK$1, DataRegularSeason20242025!$E$3:$E$1315, $A14)</f>
        <v>19</v>
      </c>
      <c r="EL14">
        <f>SUMIFS(DataRegularSeason20242025!$AA$3:$AA$1315,DataRegularSeason20242025!$B$3:$B$1315, "&lt;=" &amp; EL$1, DataRegularSeason20242025!$D$3:$D$1315, $A14)+SUMIFS(DataRegularSeason20242025!$AB$3:$AB$1315,DataRegularSeason20242025!$B$3:$B$1315, "&lt;=" &amp; EL$1, DataRegularSeason20242025!$E$3:$E$1315, $A14)</f>
        <v>19</v>
      </c>
      <c r="EM14">
        <f>SUMIFS(DataRegularSeason20242025!$AA$3:$AA$1315,DataRegularSeason20242025!$B$3:$B$1315, "&lt;=" &amp; EM$1, DataRegularSeason20242025!$D$3:$D$1315, $A14)+SUMIFS(DataRegularSeason20242025!$AB$3:$AB$1315,DataRegularSeason20242025!$B$3:$B$1315, "&lt;=" &amp; EM$1, DataRegularSeason20242025!$E$3:$E$1315, $A14)</f>
        <v>19</v>
      </c>
      <c r="EN14">
        <f>SUMIFS(DataRegularSeason20242025!$AA$3:$AA$1315,DataRegularSeason20242025!$B$3:$B$1315, "&lt;=" &amp; EN$1, DataRegularSeason20242025!$D$3:$D$1315, $A14)+SUMIFS(DataRegularSeason20242025!$AB$3:$AB$1315,DataRegularSeason20242025!$B$3:$B$1315, "&lt;=" &amp; EN$1, DataRegularSeason20242025!$E$3:$E$1315, $A14)</f>
        <v>19</v>
      </c>
      <c r="EO14">
        <f>SUMIFS(DataRegularSeason20242025!$AA$3:$AA$1315,DataRegularSeason20242025!$B$3:$B$1315, "&lt;=" &amp; EO$1, DataRegularSeason20242025!$D$3:$D$1315, $A14)+SUMIFS(DataRegularSeason20242025!$AB$3:$AB$1315,DataRegularSeason20242025!$B$3:$B$1315, "&lt;=" &amp; EO$1, DataRegularSeason20242025!$E$3:$E$1315, $A14)</f>
        <v>19</v>
      </c>
      <c r="EP14">
        <f>SUMIFS(DataRegularSeason20242025!$AA$3:$AA$1315,DataRegularSeason20242025!$B$3:$B$1315, "&lt;=" &amp; EP$1, DataRegularSeason20242025!$D$3:$D$1315, $A14)+SUMIFS(DataRegularSeason20242025!$AB$3:$AB$1315,DataRegularSeason20242025!$B$3:$B$1315, "&lt;=" &amp; EP$1, DataRegularSeason20242025!$E$3:$E$1315, $A14)</f>
        <v>19</v>
      </c>
      <c r="EQ14">
        <f>SUMIFS(DataRegularSeason20242025!$AA$3:$AA$1315,DataRegularSeason20242025!$B$3:$B$1315, "&lt;=" &amp; EQ$1, DataRegularSeason20242025!$D$3:$D$1315, $A14)+SUMIFS(DataRegularSeason20242025!$AB$3:$AB$1315,DataRegularSeason20242025!$B$3:$B$1315, "&lt;=" &amp; EQ$1, DataRegularSeason20242025!$E$3:$E$1315, $A14)</f>
        <v>19</v>
      </c>
      <c r="ER14">
        <f>SUMIFS(DataRegularSeason20242025!$AA$3:$AA$1315,DataRegularSeason20242025!$B$3:$B$1315, "&lt;=" &amp; ER$1, DataRegularSeason20242025!$D$3:$D$1315, $A14)+SUMIFS(DataRegularSeason20242025!$AB$3:$AB$1315,DataRegularSeason20242025!$B$3:$B$1315, "&lt;=" &amp; ER$1, DataRegularSeason20242025!$E$3:$E$1315, $A14)</f>
        <v>19</v>
      </c>
      <c r="ES14">
        <f>SUMIFS(DataRegularSeason20242025!$AA$3:$AA$1315,DataRegularSeason20242025!$B$3:$B$1315, "&lt;=" &amp; ES$1, DataRegularSeason20242025!$D$3:$D$1315, $A14)+SUMIFS(DataRegularSeason20242025!$AB$3:$AB$1315,DataRegularSeason20242025!$B$3:$B$1315, "&lt;=" &amp; ES$1, DataRegularSeason20242025!$E$3:$E$1315, $A14)</f>
        <v>19</v>
      </c>
      <c r="ET14">
        <f>SUMIFS(DataRegularSeason20242025!$AA$3:$AA$1315,DataRegularSeason20242025!$B$3:$B$1315, "&lt;=" &amp; ET$1, DataRegularSeason20242025!$D$3:$D$1315, $A14)+SUMIFS(DataRegularSeason20242025!$AB$3:$AB$1315,DataRegularSeason20242025!$B$3:$B$1315, "&lt;=" &amp; ET$1, DataRegularSeason20242025!$E$3:$E$1315, $A14)</f>
        <v>19</v>
      </c>
      <c r="EU14">
        <f>SUMIFS(DataRegularSeason20242025!$AA$3:$AA$1315,DataRegularSeason20242025!$B$3:$B$1315, "&lt;=" &amp; EU$1, DataRegularSeason20242025!$D$3:$D$1315, $A14)+SUMIFS(DataRegularSeason20242025!$AB$3:$AB$1315,DataRegularSeason20242025!$B$3:$B$1315, "&lt;=" &amp; EU$1, DataRegularSeason20242025!$E$3:$E$1315, $A14)</f>
        <v>19</v>
      </c>
      <c r="EV14">
        <f>SUMIFS(DataRegularSeason20242025!$AA$3:$AA$1315,DataRegularSeason20242025!$B$3:$B$1315, "&lt;=" &amp; EV$1, DataRegularSeason20242025!$D$3:$D$1315, $A14)+SUMIFS(DataRegularSeason20242025!$AB$3:$AB$1315,DataRegularSeason20242025!$B$3:$B$1315, "&lt;=" &amp; EV$1, DataRegularSeason20242025!$E$3:$E$1315, $A14)</f>
        <v>19</v>
      </c>
      <c r="EW14">
        <f>SUMIFS(DataRegularSeason20242025!$AA$3:$AA$1315,DataRegularSeason20242025!$B$3:$B$1315, "&lt;=" &amp; EW$1, DataRegularSeason20242025!$D$3:$D$1315, $A14)+SUMIFS(DataRegularSeason20242025!$AB$3:$AB$1315,DataRegularSeason20242025!$B$3:$B$1315, "&lt;=" &amp; EW$1, DataRegularSeason20242025!$E$3:$E$1315, $A14)</f>
        <v>19</v>
      </c>
      <c r="EX14">
        <f>SUMIFS(DataRegularSeason20242025!$AA$3:$AA$1315,DataRegularSeason20242025!$B$3:$B$1315, "&lt;=" &amp; EX$1, DataRegularSeason20242025!$D$3:$D$1315, $A14)+SUMIFS(DataRegularSeason20242025!$AB$3:$AB$1315,DataRegularSeason20242025!$B$3:$B$1315, "&lt;=" &amp; EX$1, DataRegularSeason20242025!$E$3:$E$1315, $A14)</f>
        <v>19</v>
      </c>
      <c r="EY14">
        <f>SUMIFS(DataRegularSeason20242025!$AA$3:$AA$1315,DataRegularSeason20242025!$B$3:$B$1315, "&lt;=" &amp; EY$1, DataRegularSeason20242025!$D$3:$D$1315, $A14)+SUMIFS(DataRegularSeason20242025!$AB$3:$AB$1315,DataRegularSeason20242025!$B$3:$B$1315, "&lt;=" &amp; EY$1, DataRegularSeason20242025!$E$3:$E$1315, $A14)</f>
        <v>19</v>
      </c>
      <c r="EZ14">
        <f>SUMIFS(DataRegularSeason20242025!$AA$3:$AA$1315,DataRegularSeason20242025!$B$3:$B$1315, "&lt;=" &amp; EZ$1, DataRegularSeason20242025!$D$3:$D$1315, $A14)+SUMIFS(DataRegularSeason20242025!$AB$3:$AB$1315,DataRegularSeason20242025!$B$3:$B$1315, "&lt;=" &amp; EZ$1, DataRegularSeason20242025!$E$3:$E$1315, $A14)</f>
        <v>19</v>
      </c>
      <c r="FA14">
        <f>SUMIFS(DataRegularSeason20242025!$AA$3:$AA$1315,DataRegularSeason20242025!$B$3:$B$1315, "&lt;=" &amp; FA$1, DataRegularSeason20242025!$D$3:$D$1315, $A14)+SUMIFS(DataRegularSeason20242025!$AB$3:$AB$1315,DataRegularSeason20242025!$B$3:$B$1315, "&lt;=" &amp; FA$1, DataRegularSeason20242025!$E$3:$E$1315, $A14)</f>
        <v>19</v>
      </c>
      <c r="FB14">
        <f>SUMIFS(DataRegularSeason20242025!$AA$3:$AA$1315,DataRegularSeason20242025!$B$3:$B$1315, "&lt;=" &amp; FB$1, DataRegularSeason20242025!$D$3:$D$1315, $A14)+SUMIFS(DataRegularSeason20242025!$AB$3:$AB$1315,DataRegularSeason20242025!$B$3:$B$1315, "&lt;=" &amp; FB$1, DataRegularSeason20242025!$E$3:$E$1315, $A14)</f>
        <v>19</v>
      </c>
      <c r="FC14">
        <f>SUMIFS(DataRegularSeason20242025!$AA$3:$AA$1315,DataRegularSeason20242025!$B$3:$B$1315, "&lt;=" &amp; FC$1, DataRegularSeason20242025!$D$3:$D$1315, $A14)+SUMIFS(DataRegularSeason20242025!$AB$3:$AB$1315,DataRegularSeason20242025!$B$3:$B$1315, "&lt;=" &amp; FC$1, DataRegularSeason20242025!$E$3:$E$1315, $A14)</f>
        <v>19</v>
      </c>
      <c r="FD14">
        <f>SUMIFS(DataRegularSeason20242025!$AA$3:$AA$1315,DataRegularSeason20242025!$B$3:$B$1315, "&lt;=" &amp; FD$1, DataRegularSeason20242025!$D$3:$D$1315, $A14)+SUMIFS(DataRegularSeason20242025!$AB$3:$AB$1315,DataRegularSeason20242025!$B$3:$B$1315, "&lt;=" &amp; FD$1, DataRegularSeason20242025!$E$3:$E$1315, $A14)</f>
        <v>19</v>
      </c>
      <c r="FE14">
        <f>SUMIFS(DataRegularSeason20242025!$AA$3:$AA$1315,DataRegularSeason20242025!$B$3:$B$1315, "&lt;=" &amp; FE$1, DataRegularSeason20242025!$D$3:$D$1315, $A14)+SUMIFS(DataRegularSeason20242025!$AB$3:$AB$1315,DataRegularSeason20242025!$B$3:$B$1315, "&lt;=" &amp; FE$1, DataRegularSeason20242025!$E$3:$E$1315, $A14)</f>
        <v>19</v>
      </c>
      <c r="FF14">
        <f>SUMIFS(DataRegularSeason20242025!$AA$3:$AA$1315,DataRegularSeason20242025!$B$3:$B$1315, "&lt;=" &amp; FF$1, DataRegularSeason20242025!$D$3:$D$1315, $A14)+SUMIFS(DataRegularSeason20242025!$AB$3:$AB$1315,DataRegularSeason20242025!$B$3:$B$1315, "&lt;=" &amp; FF$1, DataRegularSeason20242025!$E$3:$E$1315, $A14)</f>
        <v>19</v>
      </c>
      <c r="FG14">
        <f>SUMIFS(DataRegularSeason20242025!$AA$3:$AA$1315,DataRegularSeason20242025!$B$3:$B$1315, "&lt;=" &amp; FG$1, DataRegularSeason20242025!$D$3:$D$1315, $A14)+SUMIFS(DataRegularSeason20242025!$AB$3:$AB$1315,DataRegularSeason20242025!$B$3:$B$1315, "&lt;=" &amp; FG$1, DataRegularSeason20242025!$E$3:$E$1315, $A14)</f>
        <v>19</v>
      </c>
      <c r="FH14">
        <f>SUMIFS(DataRegularSeason20242025!$AA$3:$AA$1315,DataRegularSeason20242025!$B$3:$B$1315, "&lt;=" &amp; FH$1, DataRegularSeason20242025!$D$3:$D$1315, $A14)+SUMIFS(DataRegularSeason20242025!$AB$3:$AB$1315,DataRegularSeason20242025!$B$3:$B$1315, "&lt;=" &amp; FH$1, DataRegularSeason20242025!$E$3:$E$1315, $A14)</f>
        <v>19</v>
      </c>
      <c r="FI14">
        <f>SUMIFS(DataRegularSeason20242025!$AA$3:$AA$1315,DataRegularSeason20242025!$B$3:$B$1315, "&lt;=" &amp; FI$1, DataRegularSeason20242025!$D$3:$D$1315, $A14)+SUMIFS(DataRegularSeason20242025!$AB$3:$AB$1315,DataRegularSeason20242025!$B$3:$B$1315, "&lt;=" &amp; FI$1, DataRegularSeason20242025!$E$3:$E$1315, $A14)</f>
        <v>19</v>
      </c>
      <c r="FJ14">
        <f>SUMIFS(DataRegularSeason20242025!$AA$3:$AA$1315,DataRegularSeason20242025!$B$3:$B$1315, "&lt;=" &amp; FJ$1, DataRegularSeason20242025!$D$3:$D$1315, $A14)+SUMIFS(DataRegularSeason20242025!$AB$3:$AB$1315,DataRegularSeason20242025!$B$3:$B$1315, "&lt;=" &amp; FJ$1, DataRegularSeason20242025!$E$3:$E$1315, $A14)</f>
        <v>19</v>
      </c>
      <c r="FK14">
        <f>SUMIFS(DataRegularSeason20242025!$AA$3:$AA$1315,DataRegularSeason20242025!$B$3:$B$1315, "&lt;=" &amp; FK$1, DataRegularSeason20242025!$D$3:$D$1315, $A14)+SUMIFS(DataRegularSeason20242025!$AB$3:$AB$1315,DataRegularSeason20242025!$B$3:$B$1315, "&lt;=" &amp; FK$1, DataRegularSeason20242025!$E$3:$E$1315, $A14)</f>
        <v>19</v>
      </c>
      <c r="FL14">
        <f>SUMIFS(DataRegularSeason20242025!$AA$3:$AA$1315,DataRegularSeason20242025!$B$3:$B$1315, "&lt;=" &amp; FL$1, DataRegularSeason20242025!$D$3:$D$1315, $A14)+SUMIFS(DataRegularSeason20242025!$AB$3:$AB$1315,DataRegularSeason20242025!$B$3:$B$1315, "&lt;=" &amp; FL$1, DataRegularSeason20242025!$E$3:$E$1315, $A14)</f>
        <v>19</v>
      </c>
      <c r="FM14">
        <f>SUMIFS(DataRegularSeason20242025!$AA$3:$AA$1315,DataRegularSeason20242025!$B$3:$B$1315, "&lt;=" &amp; FM$1, DataRegularSeason20242025!$D$3:$D$1315, $A14)+SUMIFS(DataRegularSeason20242025!$AB$3:$AB$1315,DataRegularSeason20242025!$B$3:$B$1315, "&lt;=" &amp; FM$1, DataRegularSeason20242025!$E$3:$E$1315, $A14)</f>
        <v>19</v>
      </c>
      <c r="FN14">
        <f>SUMIFS(DataRegularSeason20242025!$AA$3:$AA$1315,DataRegularSeason20242025!$B$3:$B$1315, "&lt;=" &amp; FN$1, DataRegularSeason20242025!$D$3:$D$1315, $A14)+SUMIFS(DataRegularSeason20242025!$AB$3:$AB$1315,DataRegularSeason20242025!$B$3:$B$1315, "&lt;=" &amp; FN$1, DataRegularSeason20242025!$E$3:$E$1315, $A14)</f>
        <v>19</v>
      </c>
      <c r="FO14">
        <f>SUMIFS(DataRegularSeason20242025!$AA$3:$AA$1315,DataRegularSeason20242025!$B$3:$B$1315, "&lt;=" &amp; FO$1, DataRegularSeason20242025!$D$3:$D$1315, $A14)+SUMIFS(DataRegularSeason20242025!$AB$3:$AB$1315,DataRegularSeason20242025!$B$3:$B$1315, "&lt;=" &amp; FO$1, DataRegularSeason20242025!$E$3:$E$1315, $A14)</f>
        <v>19</v>
      </c>
      <c r="FP14">
        <f>SUMIFS(DataRegularSeason20242025!$AA$3:$AA$1315,DataRegularSeason20242025!$B$3:$B$1315, "&lt;=" &amp; FP$1, DataRegularSeason20242025!$D$3:$D$1315, $A14)+SUMIFS(DataRegularSeason20242025!$AB$3:$AB$1315,DataRegularSeason20242025!$B$3:$B$1315, "&lt;=" &amp; FP$1, DataRegularSeason20242025!$E$3:$E$1315, $A14)</f>
        <v>19</v>
      </c>
      <c r="FQ14">
        <f>SUMIFS(DataRegularSeason20242025!$AA$3:$AA$1315,DataRegularSeason20242025!$B$3:$B$1315, "&lt;=" &amp; FQ$1, DataRegularSeason20242025!$D$3:$D$1315, $A14)+SUMIFS(DataRegularSeason20242025!$AB$3:$AB$1315,DataRegularSeason20242025!$B$3:$B$1315, "&lt;=" &amp; FQ$1, DataRegularSeason20242025!$E$3:$E$1315, $A14)</f>
        <v>19</v>
      </c>
      <c r="FR14">
        <f>SUMIFS(DataRegularSeason20242025!$AA$3:$AA$1315,DataRegularSeason20242025!$B$3:$B$1315, "&lt;=" &amp; FR$1, DataRegularSeason20242025!$D$3:$D$1315, $A14)+SUMIFS(DataRegularSeason20242025!$AB$3:$AB$1315,DataRegularSeason20242025!$B$3:$B$1315, "&lt;=" &amp; FR$1, DataRegularSeason20242025!$E$3:$E$1315, $A14)</f>
        <v>19</v>
      </c>
      <c r="FS14">
        <f>SUMIFS(DataRegularSeason20242025!$AA$3:$AA$1315,DataRegularSeason20242025!$B$3:$B$1315, "&lt;=" &amp; FS$1, DataRegularSeason20242025!$D$3:$D$1315, $A14)+SUMIFS(DataRegularSeason20242025!$AB$3:$AB$1315,DataRegularSeason20242025!$B$3:$B$1315, "&lt;=" &amp; FS$1, DataRegularSeason20242025!$E$3:$E$1315, $A14)</f>
        <v>19</v>
      </c>
      <c r="FT14">
        <f>SUMIFS(DataRegularSeason20242025!$AA$3:$AA$1315,DataRegularSeason20242025!$B$3:$B$1315, "&lt;=" &amp; FT$1, DataRegularSeason20242025!$D$3:$D$1315, $A14)+SUMIFS(DataRegularSeason20242025!$AB$3:$AB$1315,DataRegularSeason20242025!$B$3:$B$1315, "&lt;=" &amp; FT$1, DataRegularSeason20242025!$E$3:$E$1315, $A14)</f>
        <v>19</v>
      </c>
      <c r="FU14">
        <f>SUMIFS(DataRegularSeason20242025!$AA$3:$AA$1315,DataRegularSeason20242025!$B$3:$B$1315, "&lt;=" &amp; FU$1, DataRegularSeason20242025!$D$3:$D$1315, $A14)+SUMIFS(DataRegularSeason20242025!$AB$3:$AB$1315,DataRegularSeason20242025!$B$3:$B$1315, "&lt;=" &amp; FU$1, DataRegularSeason20242025!$E$3:$E$1315, $A14)</f>
        <v>19</v>
      </c>
      <c r="FV14">
        <f>SUMIFS(DataRegularSeason20242025!$AA$3:$AA$1315,DataRegularSeason20242025!$B$3:$B$1315, "&lt;=" &amp; FV$1, DataRegularSeason20242025!$D$3:$D$1315, $A14)+SUMIFS(DataRegularSeason20242025!$AB$3:$AB$1315,DataRegularSeason20242025!$B$3:$B$1315, "&lt;=" &amp; FV$1, DataRegularSeason20242025!$E$3:$E$1315, $A14)</f>
        <v>19</v>
      </c>
      <c r="FW14">
        <f>SUMIFS(DataRegularSeason20242025!$AA$3:$AA$1315,DataRegularSeason20242025!$B$3:$B$1315, "&lt;=" &amp; FW$1, DataRegularSeason20242025!$D$3:$D$1315, $A14)+SUMIFS(DataRegularSeason20242025!$AB$3:$AB$1315,DataRegularSeason20242025!$B$3:$B$1315, "&lt;=" &amp; FW$1, DataRegularSeason20242025!$E$3:$E$1315, $A14)</f>
        <v>19</v>
      </c>
      <c r="FX14">
        <f>SUMIFS(DataRegularSeason20242025!$AA$3:$AA$1315,DataRegularSeason20242025!$B$3:$B$1315, "&lt;=" &amp; FX$1, DataRegularSeason20242025!$D$3:$D$1315, $A14)+SUMIFS(DataRegularSeason20242025!$AB$3:$AB$1315,DataRegularSeason20242025!$B$3:$B$1315, "&lt;=" &amp; FX$1, DataRegularSeason20242025!$E$3:$E$1315, $A14)</f>
        <v>19</v>
      </c>
      <c r="FY14">
        <f>SUMIFS(DataRegularSeason20242025!$AA$3:$AA$1315,DataRegularSeason20242025!$B$3:$B$1315, "&lt;=" &amp; FY$1, DataRegularSeason20242025!$D$3:$D$1315, $A14)+SUMIFS(DataRegularSeason20242025!$AB$3:$AB$1315,DataRegularSeason20242025!$B$3:$B$1315, "&lt;=" &amp; FY$1, DataRegularSeason20242025!$E$3:$E$1315, $A14)</f>
        <v>19</v>
      </c>
      <c r="FZ14">
        <f>SUMIFS(DataRegularSeason20242025!$AA$3:$AA$1315,DataRegularSeason20242025!$B$3:$B$1315, "&lt;=" &amp; FZ$1, DataRegularSeason20242025!$D$3:$D$1315, $A14)+SUMIFS(DataRegularSeason20242025!$AB$3:$AB$1315,DataRegularSeason20242025!$B$3:$B$1315, "&lt;=" &amp; FZ$1, DataRegularSeason20242025!$E$3:$E$1315, $A14)</f>
        <v>19</v>
      </c>
      <c r="GA14">
        <f>SUMIFS(DataRegularSeason20242025!$AA$3:$AA$1315,DataRegularSeason20242025!$B$3:$B$1315, "&lt;=" &amp; GA$1, DataRegularSeason20242025!$D$3:$D$1315, $A14)+SUMIFS(DataRegularSeason20242025!$AB$3:$AB$1315,DataRegularSeason20242025!$B$3:$B$1315, "&lt;=" &amp; GA$1, DataRegularSeason20242025!$E$3:$E$1315, $A14)</f>
        <v>19</v>
      </c>
      <c r="GB14">
        <f>SUMIFS(DataRegularSeason20242025!$AA$3:$AA$1315,DataRegularSeason20242025!$B$3:$B$1315, "&lt;=" &amp; GB$1, DataRegularSeason20242025!$D$3:$D$1315, $A14)+SUMIFS(DataRegularSeason20242025!$AB$3:$AB$1315,DataRegularSeason20242025!$B$3:$B$1315, "&lt;=" &amp; GB$1, DataRegularSeason20242025!$E$3:$E$1315, $A14)</f>
        <v>19</v>
      </c>
      <c r="GC14">
        <f>SUMIFS(DataRegularSeason20242025!$AA$3:$AA$1315,DataRegularSeason20242025!$B$3:$B$1315, "&lt;=" &amp; GC$1, DataRegularSeason20242025!$D$3:$D$1315, $A14)+SUMIFS(DataRegularSeason20242025!$AB$3:$AB$1315,DataRegularSeason20242025!$B$3:$B$1315, "&lt;=" &amp; GC$1, DataRegularSeason20242025!$E$3:$E$1315, $A14)</f>
        <v>19</v>
      </c>
      <c r="GD14">
        <f>SUMIFS(DataRegularSeason20242025!$AA$3:$AA$1315,DataRegularSeason20242025!$B$3:$B$1315, "&lt;=" &amp; GD$1, DataRegularSeason20242025!$D$3:$D$1315, $A14)+SUMIFS(DataRegularSeason20242025!$AB$3:$AB$1315,DataRegularSeason20242025!$B$3:$B$1315, "&lt;=" &amp; GD$1, DataRegularSeason20242025!$E$3:$E$1315, $A14)</f>
        <v>19</v>
      </c>
      <c r="GE14">
        <f>SUMIFS(DataRegularSeason20242025!$AA$3:$AA$1315,DataRegularSeason20242025!$B$3:$B$1315, "&lt;=" &amp; GE$1, DataRegularSeason20242025!$D$3:$D$1315, $A14)+SUMIFS(DataRegularSeason20242025!$AB$3:$AB$1315,DataRegularSeason20242025!$B$3:$B$1315, "&lt;=" &amp; GE$1, DataRegularSeason20242025!$E$3:$E$1315, $A14)</f>
        <v>19</v>
      </c>
      <c r="GF14">
        <f>SUMIFS(DataRegularSeason20242025!$AA$3:$AA$1315,DataRegularSeason20242025!$B$3:$B$1315, "&lt;=" &amp; GF$1, DataRegularSeason20242025!$D$3:$D$1315, $A14)+SUMIFS(DataRegularSeason20242025!$AB$3:$AB$1315,DataRegularSeason20242025!$B$3:$B$1315, "&lt;=" &amp; GF$1, DataRegularSeason20242025!$E$3:$E$1315, $A14)</f>
        <v>19</v>
      </c>
      <c r="GG14">
        <f>SUMIFS(DataRegularSeason20242025!$AA$3:$AA$1315,DataRegularSeason20242025!$B$3:$B$1315, "&lt;=" &amp; GG$1, DataRegularSeason20242025!$D$3:$D$1315, $A14)+SUMIFS(DataRegularSeason20242025!$AB$3:$AB$1315,DataRegularSeason20242025!$B$3:$B$1315, "&lt;=" &amp; GG$1, DataRegularSeason20242025!$E$3:$E$1315, $A14)</f>
        <v>19</v>
      </c>
      <c r="GH14">
        <f>SUMIFS(DataRegularSeason20242025!$AA$3:$AA$1315,DataRegularSeason20242025!$B$3:$B$1315, "&lt;=" &amp; GH$1, DataRegularSeason20242025!$D$3:$D$1315, $A14)+SUMIFS(DataRegularSeason20242025!$AB$3:$AB$1315,DataRegularSeason20242025!$B$3:$B$1315, "&lt;=" &amp; GH$1, DataRegularSeason20242025!$E$3:$E$1315, $A14)</f>
        <v>19</v>
      </c>
      <c r="GI14">
        <f>SUMIFS(DataRegularSeason20242025!$AA$3:$AA$1315,DataRegularSeason20242025!$B$3:$B$1315, "&lt;=" &amp; GI$1, DataRegularSeason20242025!$D$3:$D$1315, $A14)+SUMIFS(DataRegularSeason20242025!$AB$3:$AB$1315,DataRegularSeason20242025!$B$3:$B$1315, "&lt;=" &amp; GI$1, DataRegularSeason20242025!$E$3:$E$1315, $A14)</f>
        <v>19</v>
      </c>
      <c r="GJ14">
        <f>SUMIFS(DataRegularSeason20242025!$AA$3:$AA$1315,DataRegularSeason20242025!$B$3:$B$1315, "&lt;=" &amp; GJ$1, DataRegularSeason20242025!$D$3:$D$1315, $A14)+SUMIFS(DataRegularSeason20242025!$AB$3:$AB$1315,DataRegularSeason20242025!$B$3:$B$1315, "&lt;=" &amp; GJ$1, DataRegularSeason20242025!$E$3:$E$1315, $A14)</f>
        <v>19</v>
      </c>
      <c r="GK14">
        <f>SUMIFS(DataRegularSeason20242025!$AA$3:$AA$1315,DataRegularSeason20242025!$B$3:$B$1315, "&lt;=" &amp; GK$1, DataRegularSeason20242025!$D$3:$D$1315, $A14)+SUMIFS(DataRegularSeason20242025!$AB$3:$AB$1315,DataRegularSeason20242025!$B$3:$B$1315, "&lt;=" &amp; GK$1, DataRegularSeason20242025!$E$3:$E$1315, $A14)</f>
        <v>19</v>
      </c>
      <c r="GL14">
        <f>SUMIFS(DataRegularSeason20242025!$AA$3:$AA$1315,DataRegularSeason20242025!$B$3:$B$1315, "&lt;=" &amp; GL$1, DataRegularSeason20242025!$D$3:$D$1315, $A14)+SUMIFS(DataRegularSeason20242025!$AB$3:$AB$1315,DataRegularSeason20242025!$B$3:$B$1315, "&lt;=" &amp; GL$1, DataRegularSeason20242025!$E$3:$E$1315, $A14)</f>
        <v>19</v>
      </c>
      <c r="GM14">
        <f>SUMIFS(DataRegularSeason20242025!$AA$3:$AA$1315,DataRegularSeason20242025!$B$3:$B$1315, "&lt;=" &amp; GM$1, DataRegularSeason20242025!$D$3:$D$1315, $A14)+SUMIFS(DataRegularSeason20242025!$AB$3:$AB$1315,DataRegularSeason20242025!$B$3:$B$1315, "&lt;=" &amp; GM$1, DataRegularSeason20242025!$E$3:$E$1315, $A14)</f>
        <v>19</v>
      </c>
      <c r="GN14">
        <f>SUMIFS(DataRegularSeason20242025!$AA$3:$AA$1315,DataRegularSeason20242025!$B$3:$B$1315, "&lt;=" &amp; GN$1, DataRegularSeason20242025!$D$3:$D$1315, $A14)+SUMIFS(DataRegularSeason20242025!$AB$3:$AB$1315,DataRegularSeason20242025!$B$3:$B$1315, "&lt;=" &amp; GN$1, DataRegularSeason20242025!$E$3:$E$1315, $A14)</f>
        <v>19</v>
      </c>
      <c r="GO14">
        <f>SUMIFS(DataRegularSeason20242025!$AA$3:$AA$1315,DataRegularSeason20242025!$B$3:$B$1315, "&lt;=" &amp; GO$1, DataRegularSeason20242025!$D$3:$D$1315, $A14)+SUMIFS(DataRegularSeason20242025!$AB$3:$AB$1315,DataRegularSeason20242025!$B$3:$B$1315, "&lt;=" &amp; GO$1, DataRegularSeason20242025!$E$3:$E$1315, $A14)</f>
        <v>19</v>
      </c>
      <c r="GP14">
        <f>SUMIFS(DataRegularSeason20242025!$AA$3:$AA$1315,DataRegularSeason20242025!$B$3:$B$1315, "&lt;=" &amp; GP$1, DataRegularSeason20242025!$D$3:$D$1315, $A14)+SUMIFS(DataRegularSeason20242025!$AB$3:$AB$1315,DataRegularSeason20242025!$B$3:$B$1315, "&lt;=" &amp; GP$1, DataRegularSeason20242025!$E$3:$E$1315, $A14)</f>
        <v>19</v>
      </c>
      <c r="GQ14">
        <f>SUMIFS(DataRegularSeason20242025!$AA$3:$AA$1315,DataRegularSeason20242025!$B$3:$B$1315, "&lt;=" &amp; GQ$1, DataRegularSeason20242025!$D$3:$D$1315, $A14)+SUMIFS(DataRegularSeason20242025!$AB$3:$AB$1315,DataRegularSeason20242025!$B$3:$B$1315, "&lt;=" &amp; GQ$1, DataRegularSeason20242025!$E$3:$E$1315, $A14)</f>
        <v>19</v>
      </c>
      <c r="GR14">
        <f>SUMIFS(DataRegularSeason20242025!$AA$3:$AA$1315,DataRegularSeason20242025!$B$3:$B$1315, "&lt;=" &amp; GR$1, DataRegularSeason20242025!$D$3:$D$1315, $A14)+SUMIFS(DataRegularSeason20242025!$AB$3:$AB$1315,DataRegularSeason20242025!$B$3:$B$1315, "&lt;=" &amp; GR$1, DataRegularSeason20242025!$E$3:$E$1315, $A14)</f>
        <v>19</v>
      </c>
      <c r="GS14">
        <f>SUMIFS(DataRegularSeason20242025!$AA$3:$AA$1315,DataRegularSeason20242025!$B$3:$B$1315, "&lt;=" &amp; GS$1, DataRegularSeason20242025!$D$3:$D$1315, $A14)+SUMIFS(DataRegularSeason20242025!$AB$3:$AB$1315,DataRegularSeason20242025!$B$3:$B$1315, "&lt;=" &amp; GS$1, DataRegularSeason20242025!$E$3:$E$1315, $A14)</f>
        <v>19</v>
      </c>
      <c r="GT14">
        <f>SUMIFS(DataRegularSeason20242025!$AA$3:$AA$1315,DataRegularSeason20242025!$B$3:$B$1315, "&lt;=" &amp; GT$1, DataRegularSeason20242025!$D$3:$D$1315, $A14)+SUMIFS(DataRegularSeason20242025!$AB$3:$AB$1315,DataRegularSeason20242025!$B$3:$B$1315, "&lt;=" &amp; GT$1, DataRegularSeason20242025!$E$3:$E$1315, $A14)</f>
        <v>19</v>
      </c>
      <c r="GU14">
        <f>SUMIFS(DataRegularSeason20242025!$AA$3:$AA$1315,DataRegularSeason20242025!$B$3:$B$1315, "&lt;=" &amp; GU$1, DataRegularSeason20242025!$D$3:$D$1315, $A14)+SUMIFS(DataRegularSeason20242025!$AB$3:$AB$1315,DataRegularSeason20242025!$B$3:$B$1315, "&lt;=" &amp; GU$1, DataRegularSeason20242025!$E$3:$E$1315, $A14)</f>
        <v>19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18</v>
      </c>
      <c r="BH16">
        <f>SUMIFS(DataRegularSeason20242025!$AA$3:$AA$1315,DataRegularSeason20242025!$B$3:$B$1315, "&lt;=" &amp; BH$1, DataRegularSeason20242025!$D$3:$D$1315, $A16)+SUMIFS(DataRegularSeason20242025!$AB$3:$AB$1315,DataRegularSeason20242025!$B$3:$B$1315, "&lt;=" &amp; BH$1, DataRegularSeason20242025!$E$3:$E$1315, $A16)</f>
        <v>18</v>
      </c>
      <c r="BI16">
        <f>SUMIFS(DataRegularSeason20242025!$AA$3:$AA$1315,DataRegularSeason20242025!$B$3:$B$1315, "&lt;=" &amp; BI$1, DataRegularSeason20242025!$D$3:$D$1315, $A16)+SUMIFS(DataRegularSeason20242025!$AB$3:$AB$1315,DataRegularSeason20242025!$B$3:$B$1315, "&lt;=" &amp; BI$1, DataRegularSeason20242025!$E$3:$E$1315, $A16)</f>
        <v>18</v>
      </c>
      <c r="BJ16">
        <f>SUMIFS(DataRegularSeason20242025!$AA$3:$AA$1315,DataRegularSeason20242025!$B$3:$B$1315, "&lt;=" &amp; BJ$1, DataRegularSeason20242025!$D$3:$D$1315, $A16)+SUMIFS(DataRegularSeason20242025!$AB$3:$AB$1315,DataRegularSeason20242025!$B$3:$B$1315, "&lt;=" &amp; BJ$1, DataRegularSeason20242025!$E$3:$E$1315, $A16)</f>
        <v>18</v>
      </c>
      <c r="BK16">
        <f>SUMIFS(DataRegularSeason20242025!$AA$3:$AA$1315,DataRegularSeason20242025!$B$3:$B$1315, "&lt;=" &amp; BK$1, DataRegularSeason20242025!$D$3:$D$1315, $A16)+SUMIFS(DataRegularSeason20242025!$AB$3:$AB$1315,DataRegularSeason20242025!$B$3:$B$1315, "&lt;=" &amp; BK$1, DataRegularSeason20242025!$E$3:$E$1315, $A16)</f>
        <v>18</v>
      </c>
      <c r="BL16">
        <f>SUMIFS(DataRegularSeason20242025!$AA$3:$AA$1315,DataRegularSeason20242025!$B$3:$B$1315, "&lt;=" &amp; BL$1, DataRegularSeason20242025!$D$3:$D$1315, $A16)+SUMIFS(DataRegularSeason20242025!$AB$3:$AB$1315,DataRegularSeason20242025!$B$3:$B$1315, "&lt;=" &amp; BL$1, DataRegularSeason20242025!$E$3:$E$1315, $A16)</f>
        <v>18</v>
      </c>
      <c r="BM16">
        <f>SUMIFS(DataRegularSeason20242025!$AA$3:$AA$1315,DataRegularSeason20242025!$B$3:$B$1315, "&lt;=" &amp; BM$1, DataRegularSeason20242025!$D$3:$D$1315, $A16)+SUMIFS(DataRegularSeason20242025!$AB$3:$AB$1315,DataRegularSeason20242025!$B$3:$B$1315, "&lt;=" &amp; BM$1, DataRegularSeason20242025!$E$3:$E$1315, $A16)</f>
        <v>18</v>
      </c>
      <c r="BN16">
        <f>SUMIFS(DataRegularSeason20242025!$AA$3:$AA$1315,DataRegularSeason20242025!$B$3:$B$1315, "&lt;=" &amp; BN$1, DataRegularSeason20242025!$D$3:$D$1315, $A16)+SUMIFS(DataRegularSeason20242025!$AB$3:$AB$1315,DataRegularSeason20242025!$B$3:$B$1315, "&lt;=" &amp; BN$1, DataRegularSeason20242025!$E$3:$E$1315, $A16)</f>
        <v>18</v>
      </c>
      <c r="BO16">
        <f>SUMIFS(DataRegularSeason20242025!$AA$3:$AA$1315,DataRegularSeason20242025!$B$3:$B$1315, "&lt;=" &amp; BO$1, DataRegularSeason20242025!$D$3:$D$1315, $A16)+SUMIFS(DataRegularSeason20242025!$AB$3:$AB$1315,DataRegularSeason20242025!$B$3:$B$1315, "&lt;=" &amp; BO$1, DataRegularSeason20242025!$E$3:$E$1315, $A16)</f>
        <v>18</v>
      </c>
      <c r="BP16">
        <f>SUMIFS(DataRegularSeason20242025!$AA$3:$AA$1315,DataRegularSeason20242025!$B$3:$B$1315, "&lt;=" &amp; BP$1, DataRegularSeason20242025!$D$3:$D$1315, $A16)+SUMIFS(DataRegularSeason20242025!$AB$3:$AB$1315,DataRegularSeason20242025!$B$3:$B$1315, "&lt;=" &amp; BP$1, DataRegularSeason20242025!$E$3:$E$1315, $A16)</f>
        <v>18</v>
      </c>
      <c r="BQ16">
        <f>SUMIFS(DataRegularSeason20242025!$AA$3:$AA$1315,DataRegularSeason20242025!$B$3:$B$1315, "&lt;=" &amp; BQ$1, DataRegularSeason20242025!$D$3:$D$1315, $A16)+SUMIFS(DataRegularSeason20242025!$AB$3:$AB$1315,DataRegularSeason20242025!$B$3:$B$1315, "&lt;=" &amp; BQ$1, DataRegularSeason20242025!$E$3:$E$1315, $A16)</f>
        <v>18</v>
      </c>
      <c r="BR16">
        <f>SUMIFS(DataRegularSeason20242025!$AA$3:$AA$1315,DataRegularSeason20242025!$B$3:$B$1315, "&lt;=" &amp; BR$1, DataRegularSeason20242025!$D$3:$D$1315, $A16)+SUMIFS(DataRegularSeason20242025!$AB$3:$AB$1315,DataRegularSeason20242025!$B$3:$B$1315, "&lt;=" &amp; BR$1, DataRegularSeason20242025!$E$3:$E$1315, $A16)</f>
        <v>18</v>
      </c>
      <c r="BS16">
        <f>SUMIFS(DataRegularSeason20242025!$AA$3:$AA$1315,DataRegularSeason20242025!$B$3:$B$1315, "&lt;=" &amp; BS$1, DataRegularSeason20242025!$D$3:$D$1315, $A16)+SUMIFS(DataRegularSeason20242025!$AB$3:$AB$1315,DataRegularSeason20242025!$B$3:$B$1315, "&lt;=" &amp; BS$1, DataRegularSeason20242025!$E$3:$E$1315, $A16)</f>
        <v>18</v>
      </c>
      <c r="BT16">
        <f>SUMIFS(DataRegularSeason20242025!$AA$3:$AA$1315,DataRegularSeason20242025!$B$3:$B$1315, "&lt;=" &amp; BT$1, DataRegularSeason20242025!$D$3:$D$1315, $A16)+SUMIFS(DataRegularSeason20242025!$AB$3:$AB$1315,DataRegularSeason20242025!$B$3:$B$1315, "&lt;=" &amp; BT$1, DataRegularSeason20242025!$E$3:$E$1315, $A16)</f>
        <v>18</v>
      </c>
      <c r="BU16">
        <f>SUMIFS(DataRegularSeason20242025!$AA$3:$AA$1315,DataRegularSeason20242025!$B$3:$B$1315, "&lt;=" &amp; BU$1, DataRegularSeason20242025!$D$3:$D$1315, $A16)+SUMIFS(DataRegularSeason20242025!$AB$3:$AB$1315,DataRegularSeason20242025!$B$3:$B$1315, "&lt;=" &amp; BU$1, DataRegularSeason20242025!$E$3:$E$1315, $A16)</f>
        <v>18</v>
      </c>
      <c r="BV16">
        <f>SUMIFS(DataRegularSeason20242025!$AA$3:$AA$1315,DataRegularSeason20242025!$B$3:$B$1315, "&lt;=" &amp; BV$1, DataRegularSeason20242025!$D$3:$D$1315, $A16)+SUMIFS(DataRegularSeason20242025!$AB$3:$AB$1315,DataRegularSeason20242025!$B$3:$B$1315, "&lt;=" &amp; BV$1, DataRegularSeason20242025!$E$3:$E$1315, $A16)</f>
        <v>18</v>
      </c>
      <c r="BW16">
        <f>SUMIFS(DataRegularSeason20242025!$AA$3:$AA$1315,DataRegularSeason20242025!$B$3:$B$1315, "&lt;=" &amp; BW$1, DataRegularSeason20242025!$D$3:$D$1315, $A16)+SUMIFS(DataRegularSeason20242025!$AB$3:$AB$1315,DataRegularSeason20242025!$B$3:$B$1315, "&lt;=" &amp; BW$1, DataRegularSeason20242025!$E$3:$E$1315, $A16)</f>
        <v>18</v>
      </c>
      <c r="BX16">
        <f>SUMIFS(DataRegularSeason20242025!$AA$3:$AA$1315,DataRegularSeason20242025!$B$3:$B$1315, "&lt;=" &amp; BX$1, DataRegularSeason20242025!$D$3:$D$1315, $A16)+SUMIFS(DataRegularSeason20242025!$AB$3:$AB$1315,DataRegularSeason20242025!$B$3:$B$1315, "&lt;=" &amp; BX$1, DataRegularSeason20242025!$E$3:$E$1315, $A16)</f>
        <v>18</v>
      </c>
      <c r="BY16">
        <f>SUMIFS(DataRegularSeason20242025!$AA$3:$AA$1315,DataRegularSeason20242025!$B$3:$B$1315, "&lt;=" &amp; BY$1, DataRegularSeason20242025!$D$3:$D$1315, $A16)+SUMIFS(DataRegularSeason20242025!$AB$3:$AB$1315,DataRegularSeason20242025!$B$3:$B$1315, "&lt;=" &amp; BY$1, DataRegularSeason20242025!$E$3:$E$1315, $A16)</f>
        <v>18</v>
      </c>
      <c r="BZ16">
        <f>SUMIFS(DataRegularSeason20242025!$AA$3:$AA$1315,DataRegularSeason20242025!$B$3:$B$1315, "&lt;=" &amp; BZ$1, DataRegularSeason20242025!$D$3:$D$1315, $A16)+SUMIFS(DataRegularSeason20242025!$AB$3:$AB$1315,DataRegularSeason20242025!$B$3:$B$1315, "&lt;=" &amp; BZ$1, DataRegularSeason20242025!$E$3:$E$1315, $A16)</f>
        <v>18</v>
      </c>
      <c r="CA16">
        <f>SUMIFS(DataRegularSeason20242025!$AA$3:$AA$1315,DataRegularSeason20242025!$B$3:$B$1315, "&lt;=" &amp; CA$1, DataRegularSeason20242025!$D$3:$D$1315, $A16)+SUMIFS(DataRegularSeason20242025!$AB$3:$AB$1315,DataRegularSeason20242025!$B$3:$B$1315, "&lt;=" &amp; CA$1, DataRegularSeason20242025!$E$3:$E$1315, $A16)</f>
        <v>18</v>
      </c>
      <c r="CB16">
        <f>SUMIFS(DataRegularSeason20242025!$AA$3:$AA$1315,DataRegularSeason20242025!$B$3:$B$1315, "&lt;=" &amp; CB$1, DataRegularSeason20242025!$D$3:$D$1315, $A16)+SUMIFS(DataRegularSeason20242025!$AB$3:$AB$1315,DataRegularSeason20242025!$B$3:$B$1315, "&lt;=" &amp; CB$1, DataRegularSeason20242025!$E$3:$E$1315, $A16)</f>
        <v>18</v>
      </c>
      <c r="CC16">
        <f>SUMIFS(DataRegularSeason20242025!$AA$3:$AA$1315,DataRegularSeason20242025!$B$3:$B$1315, "&lt;=" &amp; CC$1, DataRegularSeason20242025!$D$3:$D$1315, $A16)+SUMIFS(DataRegularSeason20242025!$AB$3:$AB$1315,DataRegularSeason20242025!$B$3:$B$1315, "&lt;=" &amp; CC$1, DataRegularSeason20242025!$E$3:$E$1315, $A16)</f>
        <v>18</v>
      </c>
      <c r="CD16">
        <f>SUMIFS(DataRegularSeason20242025!$AA$3:$AA$1315,DataRegularSeason20242025!$B$3:$B$1315, "&lt;=" &amp; CD$1, DataRegularSeason20242025!$D$3:$D$1315, $A16)+SUMIFS(DataRegularSeason20242025!$AB$3:$AB$1315,DataRegularSeason20242025!$B$3:$B$1315, "&lt;=" &amp; CD$1, DataRegularSeason20242025!$E$3:$E$1315, $A16)</f>
        <v>18</v>
      </c>
      <c r="CE16">
        <f>SUMIFS(DataRegularSeason20242025!$AA$3:$AA$1315,DataRegularSeason20242025!$B$3:$B$1315, "&lt;=" &amp; CE$1, DataRegularSeason20242025!$D$3:$D$1315, $A16)+SUMIFS(DataRegularSeason20242025!$AB$3:$AB$1315,DataRegularSeason20242025!$B$3:$B$1315, "&lt;=" &amp; CE$1, DataRegularSeason20242025!$E$3:$E$1315, $A16)</f>
        <v>18</v>
      </c>
      <c r="CF16">
        <f>SUMIFS(DataRegularSeason20242025!$AA$3:$AA$1315,DataRegularSeason20242025!$B$3:$B$1315, "&lt;=" &amp; CF$1, DataRegularSeason20242025!$D$3:$D$1315, $A16)+SUMIFS(DataRegularSeason20242025!$AB$3:$AB$1315,DataRegularSeason20242025!$B$3:$B$1315, "&lt;=" &amp; CF$1, DataRegularSeason20242025!$E$3:$E$1315, $A16)</f>
        <v>18</v>
      </c>
      <c r="CG16">
        <f>SUMIFS(DataRegularSeason20242025!$AA$3:$AA$1315,DataRegularSeason20242025!$B$3:$B$1315, "&lt;=" &amp; CG$1, DataRegularSeason20242025!$D$3:$D$1315, $A16)+SUMIFS(DataRegularSeason20242025!$AB$3:$AB$1315,DataRegularSeason20242025!$B$3:$B$1315, "&lt;=" &amp; CG$1, DataRegularSeason20242025!$E$3:$E$1315, $A16)</f>
        <v>18</v>
      </c>
      <c r="CH16">
        <f>SUMIFS(DataRegularSeason20242025!$AA$3:$AA$1315,DataRegularSeason20242025!$B$3:$B$1315, "&lt;=" &amp; CH$1, DataRegularSeason20242025!$D$3:$D$1315, $A16)+SUMIFS(DataRegularSeason20242025!$AB$3:$AB$1315,DataRegularSeason20242025!$B$3:$B$1315, "&lt;=" &amp; CH$1, DataRegularSeason20242025!$E$3:$E$1315, $A16)</f>
        <v>18</v>
      </c>
      <c r="CI16">
        <f>SUMIFS(DataRegularSeason20242025!$AA$3:$AA$1315,DataRegularSeason20242025!$B$3:$B$1315, "&lt;=" &amp; CI$1, DataRegularSeason20242025!$D$3:$D$1315, $A16)+SUMIFS(DataRegularSeason20242025!$AB$3:$AB$1315,DataRegularSeason20242025!$B$3:$B$1315, "&lt;=" &amp; CI$1, DataRegularSeason20242025!$E$3:$E$1315, $A16)</f>
        <v>18</v>
      </c>
      <c r="CJ16">
        <f>SUMIFS(DataRegularSeason20242025!$AA$3:$AA$1315,DataRegularSeason20242025!$B$3:$B$1315, "&lt;=" &amp; CJ$1, DataRegularSeason20242025!$D$3:$D$1315, $A16)+SUMIFS(DataRegularSeason20242025!$AB$3:$AB$1315,DataRegularSeason20242025!$B$3:$B$1315, "&lt;=" &amp; CJ$1, DataRegularSeason20242025!$E$3:$E$1315, $A16)</f>
        <v>18</v>
      </c>
      <c r="CK16">
        <f>SUMIFS(DataRegularSeason20242025!$AA$3:$AA$1315,DataRegularSeason20242025!$B$3:$B$1315, "&lt;=" &amp; CK$1, DataRegularSeason20242025!$D$3:$D$1315, $A16)+SUMIFS(DataRegularSeason20242025!$AB$3:$AB$1315,DataRegularSeason20242025!$B$3:$B$1315, "&lt;=" &amp; CK$1, DataRegularSeason20242025!$E$3:$E$1315, $A16)</f>
        <v>18</v>
      </c>
      <c r="CL16">
        <f>SUMIFS(DataRegularSeason20242025!$AA$3:$AA$1315,DataRegularSeason20242025!$B$3:$B$1315, "&lt;=" &amp; CL$1, DataRegularSeason20242025!$D$3:$D$1315, $A16)+SUMIFS(DataRegularSeason20242025!$AB$3:$AB$1315,DataRegularSeason20242025!$B$3:$B$1315, "&lt;=" &amp; CL$1, DataRegularSeason20242025!$E$3:$E$1315, $A16)</f>
        <v>18</v>
      </c>
      <c r="CM16">
        <f>SUMIFS(DataRegularSeason20242025!$AA$3:$AA$1315,DataRegularSeason20242025!$B$3:$B$1315, "&lt;=" &amp; CM$1, DataRegularSeason20242025!$D$3:$D$1315, $A16)+SUMIFS(DataRegularSeason20242025!$AB$3:$AB$1315,DataRegularSeason20242025!$B$3:$B$1315, "&lt;=" &amp; CM$1, DataRegularSeason20242025!$E$3:$E$1315, $A16)</f>
        <v>18</v>
      </c>
      <c r="CN16">
        <f>SUMIFS(DataRegularSeason20242025!$AA$3:$AA$1315,DataRegularSeason20242025!$B$3:$B$1315, "&lt;=" &amp; CN$1, DataRegularSeason20242025!$D$3:$D$1315, $A16)+SUMIFS(DataRegularSeason20242025!$AB$3:$AB$1315,DataRegularSeason20242025!$B$3:$B$1315, "&lt;=" &amp; CN$1, DataRegularSeason20242025!$E$3:$E$1315, $A16)</f>
        <v>18</v>
      </c>
      <c r="CO16">
        <f>SUMIFS(DataRegularSeason20242025!$AA$3:$AA$1315,DataRegularSeason20242025!$B$3:$B$1315, "&lt;=" &amp; CO$1, DataRegularSeason20242025!$D$3:$D$1315, $A16)+SUMIFS(DataRegularSeason20242025!$AB$3:$AB$1315,DataRegularSeason20242025!$B$3:$B$1315, "&lt;=" &amp; CO$1, DataRegularSeason20242025!$E$3:$E$1315, $A16)</f>
        <v>18</v>
      </c>
      <c r="CP16">
        <f>SUMIFS(DataRegularSeason20242025!$AA$3:$AA$1315,DataRegularSeason20242025!$B$3:$B$1315, "&lt;=" &amp; CP$1, DataRegularSeason20242025!$D$3:$D$1315, $A16)+SUMIFS(DataRegularSeason20242025!$AB$3:$AB$1315,DataRegularSeason20242025!$B$3:$B$1315, "&lt;=" &amp; CP$1, DataRegularSeason20242025!$E$3:$E$1315, $A16)</f>
        <v>18</v>
      </c>
      <c r="CQ16">
        <f>SUMIFS(DataRegularSeason20242025!$AA$3:$AA$1315,DataRegularSeason20242025!$B$3:$B$1315, "&lt;=" &amp; CQ$1, DataRegularSeason20242025!$D$3:$D$1315, $A16)+SUMIFS(DataRegularSeason20242025!$AB$3:$AB$1315,DataRegularSeason20242025!$B$3:$B$1315, "&lt;=" &amp; CQ$1, DataRegularSeason20242025!$E$3:$E$1315, $A16)</f>
        <v>18</v>
      </c>
      <c r="CR16">
        <f>SUMIFS(DataRegularSeason20242025!$AA$3:$AA$1315,DataRegularSeason20242025!$B$3:$B$1315, "&lt;=" &amp; CR$1, DataRegularSeason20242025!$D$3:$D$1315, $A16)+SUMIFS(DataRegularSeason20242025!$AB$3:$AB$1315,DataRegularSeason20242025!$B$3:$B$1315, "&lt;=" &amp; CR$1, DataRegularSeason20242025!$E$3:$E$1315, $A16)</f>
        <v>18</v>
      </c>
      <c r="CS16">
        <f>SUMIFS(DataRegularSeason20242025!$AA$3:$AA$1315,DataRegularSeason20242025!$B$3:$B$1315, "&lt;=" &amp; CS$1, DataRegularSeason20242025!$D$3:$D$1315, $A16)+SUMIFS(DataRegularSeason20242025!$AB$3:$AB$1315,DataRegularSeason20242025!$B$3:$B$1315, "&lt;=" &amp; CS$1, DataRegularSeason20242025!$E$3:$E$1315, $A16)</f>
        <v>18</v>
      </c>
      <c r="CT16">
        <f>SUMIFS(DataRegularSeason20242025!$AA$3:$AA$1315,DataRegularSeason20242025!$B$3:$B$1315, "&lt;=" &amp; CT$1, DataRegularSeason20242025!$D$3:$D$1315, $A16)+SUMIFS(DataRegularSeason20242025!$AB$3:$AB$1315,DataRegularSeason20242025!$B$3:$B$1315, "&lt;=" &amp; CT$1, DataRegularSeason20242025!$E$3:$E$1315, $A16)</f>
        <v>18</v>
      </c>
      <c r="CU16">
        <f>SUMIFS(DataRegularSeason20242025!$AA$3:$AA$1315,DataRegularSeason20242025!$B$3:$B$1315, "&lt;=" &amp; CU$1, DataRegularSeason20242025!$D$3:$D$1315, $A16)+SUMIFS(DataRegularSeason20242025!$AB$3:$AB$1315,DataRegularSeason20242025!$B$3:$B$1315, "&lt;=" &amp; CU$1, DataRegularSeason20242025!$E$3:$E$1315, $A16)</f>
        <v>18</v>
      </c>
      <c r="CV16">
        <f>SUMIFS(DataRegularSeason20242025!$AA$3:$AA$1315,DataRegularSeason20242025!$B$3:$B$1315, "&lt;=" &amp; CV$1, DataRegularSeason20242025!$D$3:$D$1315, $A16)+SUMIFS(DataRegularSeason20242025!$AB$3:$AB$1315,DataRegularSeason20242025!$B$3:$B$1315, "&lt;=" &amp; CV$1, DataRegularSeason20242025!$E$3:$E$1315, $A16)</f>
        <v>18</v>
      </c>
      <c r="CW16">
        <f>SUMIFS(DataRegularSeason20242025!$AA$3:$AA$1315,DataRegularSeason20242025!$B$3:$B$1315, "&lt;=" &amp; CW$1, DataRegularSeason20242025!$D$3:$D$1315, $A16)+SUMIFS(DataRegularSeason20242025!$AB$3:$AB$1315,DataRegularSeason20242025!$B$3:$B$1315, "&lt;=" &amp; CW$1, DataRegularSeason20242025!$E$3:$E$1315, $A16)</f>
        <v>18</v>
      </c>
      <c r="CX16">
        <f>SUMIFS(DataRegularSeason20242025!$AA$3:$AA$1315,DataRegularSeason20242025!$B$3:$B$1315, "&lt;=" &amp; CX$1, DataRegularSeason20242025!$D$3:$D$1315, $A16)+SUMIFS(DataRegularSeason20242025!$AB$3:$AB$1315,DataRegularSeason20242025!$B$3:$B$1315, "&lt;=" &amp; CX$1, DataRegularSeason20242025!$E$3:$E$1315, $A16)</f>
        <v>18</v>
      </c>
      <c r="CY16">
        <f>SUMIFS(DataRegularSeason20242025!$AA$3:$AA$1315,DataRegularSeason20242025!$B$3:$B$1315, "&lt;=" &amp; CY$1, DataRegularSeason20242025!$D$3:$D$1315, $A16)+SUMIFS(DataRegularSeason20242025!$AB$3:$AB$1315,DataRegularSeason20242025!$B$3:$B$1315, "&lt;=" &amp; CY$1, DataRegularSeason20242025!$E$3:$E$1315, $A16)</f>
        <v>18</v>
      </c>
      <c r="CZ16">
        <f>SUMIFS(DataRegularSeason20242025!$AA$3:$AA$1315,DataRegularSeason20242025!$B$3:$B$1315, "&lt;=" &amp; CZ$1, DataRegularSeason20242025!$D$3:$D$1315, $A16)+SUMIFS(DataRegularSeason20242025!$AB$3:$AB$1315,DataRegularSeason20242025!$B$3:$B$1315, "&lt;=" &amp; CZ$1, DataRegularSeason20242025!$E$3:$E$1315, $A16)</f>
        <v>18</v>
      </c>
      <c r="DA16">
        <f>SUMIFS(DataRegularSeason20242025!$AA$3:$AA$1315,DataRegularSeason20242025!$B$3:$B$1315, "&lt;=" &amp; DA$1, DataRegularSeason20242025!$D$3:$D$1315, $A16)+SUMIFS(DataRegularSeason20242025!$AB$3:$AB$1315,DataRegularSeason20242025!$B$3:$B$1315, "&lt;=" &amp; DA$1, DataRegularSeason20242025!$E$3:$E$1315, $A16)</f>
        <v>18</v>
      </c>
      <c r="DB16">
        <f>SUMIFS(DataRegularSeason20242025!$AA$3:$AA$1315,DataRegularSeason20242025!$B$3:$B$1315, "&lt;=" &amp; DB$1, DataRegularSeason20242025!$D$3:$D$1315, $A16)+SUMIFS(DataRegularSeason20242025!$AB$3:$AB$1315,DataRegularSeason20242025!$B$3:$B$1315, "&lt;=" &amp; DB$1, DataRegularSeason20242025!$E$3:$E$1315, $A16)</f>
        <v>18</v>
      </c>
      <c r="DC16">
        <f>SUMIFS(DataRegularSeason20242025!$AA$3:$AA$1315,DataRegularSeason20242025!$B$3:$B$1315, "&lt;=" &amp; DC$1, DataRegularSeason20242025!$D$3:$D$1315, $A16)+SUMIFS(DataRegularSeason20242025!$AB$3:$AB$1315,DataRegularSeason20242025!$B$3:$B$1315, "&lt;=" &amp; DC$1, DataRegularSeason20242025!$E$3:$E$1315, $A16)</f>
        <v>18</v>
      </c>
      <c r="DD16">
        <f>SUMIFS(DataRegularSeason20242025!$AA$3:$AA$1315,DataRegularSeason20242025!$B$3:$B$1315, "&lt;=" &amp; DD$1, DataRegularSeason20242025!$D$3:$D$1315, $A16)+SUMIFS(DataRegularSeason20242025!$AB$3:$AB$1315,DataRegularSeason20242025!$B$3:$B$1315, "&lt;=" &amp; DD$1, DataRegularSeason20242025!$E$3:$E$1315, $A16)</f>
        <v>18</v>
      </c>
      <c r="DE16">
        <f>SUMIFS(DataRegularSeason20242025!$AA$3:$AA$1315,DataRegularSeason20242025!$B$3:$B$1315, "&lt;=" &amp; DE$1, DataRegularSeason20242025!$D$3:$D$1315, $A16)+SUMIFS(DataRegularSeason20242025!$AB$3:$AB$1315,DataRegularSeason20242025!$B$3:$B$1315, "&lt;=" &amp; DE$1, DataRegularSeason20242025!$E$3:$E$1315, $A16)</f>
        <v>18</v>
      </c>
      <c r="DF16">
        <f>SUMIFS(DataRegularSeason20242025!$AA$3:$AA$1315,DataRegularSeason20242025!$B$3:$B$1315, "&lt;=" &amp; DF$1, DataRegularSeason20242025!$D$3:$D$1315, $A16)+SUMIFS(DataRegularSeason20242025!$AB$3:$AB$1315,DataRegularSeason20242025!$B$3:$B$1315, "&lt;=" &amp; DF$1, DataRegularSeason20242025!$E$3:$E$1315, $A16)</f>
        <v>18</v>
      </c>
      <c r="DG16">
        <f>SUMIFS(DataRegularSeason20242025!$AA$3:$AA$1315,DataRegularSeason20242025!$B$3:$B$1315, "&lt;=" &amp; DG$1, DataRegularSeason20242025!$D$3:$D$1315, $A16)+SUMIFS(DataRegularSeason20242025!$AB$3:$AB$1315,DataRegularSeason20242025!$B$3:$B$1315, "&lt;=" &amp; DG$1, DataRegularSeason20242025!$E$3:$E$1315, $A16)</f>
        <v>18</v>
      </c>
      <c r="DH16">
        <f>SUMIFS(DataRegularSeason20242025!$AA$3:$AA$1315,DataRegularSeason20242025!$B$3:$B$1315, "&lt;=" &amp; DH$1, DataRegularSeason20242025!$D$3:$D$1315, $A16)+SUMIFS(DataRegularSeason20242025!$AB$3:$AB$1315,DataRegularSeason20242025!$B$3:$B$1315, "&lt;=" &amp; DH$1, DataRegularSeason20242025!$E$3:$E$1315, $A16)</f>
        <v>18</v>
      </c>
      <c r="DI16">
        <f>SUMIFS(DataRegularSeason20242025!$AA$3:$AA$1315,DataRegularSeason20242025!$B$3:$B$1315, "&lt;=" &amp; DI$1, DataRegularSeason20242025!$D$3:$D$1315, $A16)+SUMIFS(DataRegularSeason20242025!$AB$3:$AB$1315,DataRegularSeason20242025!$B$3:$B$1315, "&lt;=" &amp; DI$1, DataRegularSeason20242025!$E$3:$E$1315, $A16)</f>
        <v>18</v>
      </c>
      <c r="DJ16">
        <f>SUMIFS(DataRegularSeason20242025!$AA$3:$AA$1315,DataRegularSeason20242025!$B$3:$B$1315, "&lt;=" &amp; DJ$1, DataRegularSeason20242025!$D$3:$D$1315, $A16)+SUMIFS(DataRegularSeason20242025!$AB$3:$AB$1315,DataRegularSeason20242025!$B$3:$B$1315, "&lt;=" &amp; DJ$1, DataRegularSeason20242025!$E$3:$E$1315, $A16)</f>
        <v>18</v>
      </c>
      <c r="DK16">
        <f>SUMIFS(DataRegularSeason20242025!$AA$3:$AA$1315,DataRegularSeason20242025!$B$3:$B$1315, "&lt;=" &amp; DK$1, DataRegularSeason20242025!$D$3:$D$1315, $A16)+SUMIFS(DataRegularSeason20242025!$AB$3:$AB$1315,DataRegularSeason20242025!$B$3:$B$1315, "&lt;=" &amp; DK$1, DataRegularSeason20242025!$E$3:$E$1315, $A16)</f>
        <v>18</v>
      </c>
      <c r="DL16">
        <f>SUMIFS(DataRegularSeason20242025!$AA$3:$AA$1315,DataRegularSeason20242025!$B$3:$B$1315, "&lt;=" &amp; DL$1, DataRegularSeason20242025!$D$3:$D$1315, $A16)+SUMIFS(DataRegularSeason20242025!$AB$3:$AB$1315,DataRegularSeason20242025!$B$3:$B$1315, "&lt;=" &amp; DL$1, DataRegularSeason20242025!$E$3:$E$1315, $A16)</f>
        <v>18</v>
      </c>
      <c r="DM16">
        <f>SUMIFS(DataRegularSeason20242025!$AA$3:$AA$1315,DataRegularSeason20242025!$B$3:$B$1315, "&lt;=" &amp; DM$1, DataRegularSeason20242025!$D$3:$D$1315, $A16)+SUMIFS(DataRegularSeason20242025!$AB$3:$AB$1315,DataRegularSeason20242025!$B$3:$B$1315, "&lt;=" &amp; DM$1, DataRegularSeason20242025!$E$3:$E$1315, $A16)</f>
        <v>18</v>
      </c>
      <c r="DN16">
        <f>SUMIFS(DataRegularSeason20242025!$AA$3:$AA$1315,DataRegularSeason20242025!$B$3:$B$1315, "&lt;=" &amp; DN$1, DataRegularSeason20242025!$D$3:$D$1315, $A16)+SUMIFS(DataRegularSeason20242025!$AB$3:$AB$1315,DataRegularSeason20242025!$B$3:$B$1315, "&lt;=" &amp; DN$1, DataRegularSeason20242025!$E$3:$E$1315, $A16)</f>
        <v>18</v>
      </c>
      <c r="DO16">
        <f>SUMIFS(DataRegularSeason20242025!$AA$3:$AA$1315,DataRegularSeason20242025!$B$3:$B$1315, "&lt;=" &amp; DO$1, DataRegularSeason20242025!$D$3:$D$1315, $A16)+SUMIFS(DataRegularSeason20242025!$AB$3:$AB$1315,DataRegularSeason20242025!$B$3:$B$1315, "&lt;=" &amp; DO$1, DataRegularSeason20242025!$E$3:$E$1315, $A16)</f>
        <v>18</v>
      </c>
      <c r="DP16">
        <f>SUMIFS(DataRegularSeason20242025!$AA$3:$AA$1315,DataRegularSeason20242025!$B$3:$B$1315, "&lt;=" &amp; DP$1, DataRegularSeason20242025!$D$3:$D$1315, $A16)+SUMIFS(DataRegularSeason20242025!$AB$3:$AB$1315,DataRegularSeason20242025!$B$3:$B$1315, "&lt;=" &amp; DP$1, DataRegularSeason20242025!$E$3:$E$1315, $A16)</f>
        <v>18</v>
      </c>
      <c r="DQ16">
        <f>SUMIFS(DataRegularSeason20242025!$AA$3:$AA$1315,DataRegularSeason20242025!$B$3:$B$1315, "&lt;=" &amp; DQ$1, DataRegularSeason20242025!$D$3:$D$1315, $A16)+SUMIFS(DataRegularSeason20242025!$AB$3:$AB$1315,DataRegularSeason20242025!$B$3:$B$1315, "&lt;=" &amp; DQ$1, DataRegularSeason20242025!$E$3:$E$1315, $A16)</f>
        <v>18</v>
      </c>
      <c r="DR16">
        <f>SUMIFS(DataRegularSeason20242025!$AA$3:$AA$1315,DataRegularSeason20242025!$B$3:$B$1315, "&lt;=" &amp; DR$1, DataRegularSeason20242025!$D$3:$D$1315, $A16)+SUMIFS(DataRegularSeason20242025!$AB$3:$AB$1315,DataRegularSeason20242025!$B$3:$B$1315, "&lt;=" &amp; DR$1, DataRegularSeason20242025!$E$3:$E$1315, $A16)</f>
        <v>18</v>
      </c>
      <c r="DS16">
        <f>SUMIFS(DataRegularSeason20242025!$AA$3:$AA$1315,DataRegularSeason20242025!$B$3:$B$1315, "&lt;=" &amp; DS$1, DataRegularSeason20242025!$D$3:$D$1315, $A16)+SUMIFS(DataRegularSeason20242025!$AB$3:$AB$1315,DataRegularSeason20242025!$B$3:$B$1315, "&lt;=" &amp; DS$1, DataRegularSeason20242025!$E$3:$E$1315, $A16)</f>
        <v>18</v>
      </c>
      <c r="DT16">
        <f>SUMIFS(DataRegularSeason20242025!$AA$3:$AA$1315,DataRegularSeason20242025!$B$3:$B$1315, "&lt;=" &amp; DT$1, DataRegularSeason20242025!$D$3:$D$1315, $A16)+SUMIFS(DataRegularSeason20242025!$AB$3:$AB$1315,DataRegularSeason20242025!$B$3:$B$1315, "&lt;=" &amp; DT$1, DataRegularSeason20242025!$E$3:$E$1315, $A16)</f>
        <v>18</v>
      </c>
      <c r="DU16">
        <f>SUMIFS(DataRegularSeason20242025!$AA$3:$AA$1315,DataRegularSeason20242025!$B$3:$B$1315, "&lt;=" &amp; DU$1, DataRegularSeason20242025!$D$3:$D$1315, $A16)+SUMIFS(DataRegularSeason20242025!$AB$3:$AB$1315,DataRegularSeason20242025!$B$3:$B$1315, "&lt;=" &amp; DU$1, DataRegularSeason20242025!$E$3:$E$1315, $A16)</f>
        <v>18</v>
      </c>
      <c r="DV16">
        <f>SUMIFS(DataRegularSeason20242025!$AA$3:$AA$1315,DataRegularSeason20242025!$B$3:$B$1315, "&lt;=" &amp; DV$1, DataRegularSeason20242025!$D$3:$D$1315, $A16)+SUMIFS(DataRegularSeason20242025!$AB$3:$AB$1315,DataRegularSeason20242025!$B$3:$B$1315, "&lt;=" &amp; DV$1, DataRegularSeason20242025!$E$3:$E$1315, $A16)</f>
        <v>18</v>
      </c>
      <c r="DW16">
        <f>SUMIFS(DataRegularSeason20242025!$AA$3:$AA$1315,DataRegularSeason20242025!$B$3:$B$1315, "&lt;=" &amp; DW$1, DataRegularSeason20242025!$D$3:$D$1315, $A16)+SUMIFS(DataRegularSeason20242025!$AB$3:$AB$1315,DataRegularSeason20242025!$B$3:$B$1315, "&lt;=" &amp; DW$1, DataRegularSeason20242025!$E$3:$E$1315, $A16)</f>
        <v>18</v>
      </c>
      <c r="DX16">
        <f>SUMIFS(DataRegularSeason20242025!$AA$3:$AA$1315,DataRegularSeason20242025!$B$3:$B$1315, "&lt;=" &amp; DX$1, DataRegularSeason20242025!$D$3:$D$1315, $A16)+SUMIFS(DataRegularSeason20242025!$AB$3:$AB$1315,DataRegularSeason20242025!$B$3:$B$1315, "&lt;=" &amp; DX$1, DataRegularSeason20242025!$E$3:$E$1315, $A16)</f>
        <v>18</v>
      </c>
      <c r="DY16">
        <f>SUMIFS(DataRegularSeason20242025!$AA$3:$AA$1315,DataRegularSeason20242025!$B$3:$B$1315, "&lt;=" &amp; DY$1, DataRegularSeason20242025!$D$3:$D$1315, $A16)+SUMIFS(DataRegularSeason20242025!$AB$3:$AB$1315,DataRegularSeason20242025!$B$3:$B$1315, "&lt;=" &amp; DY$1, DataRegularSeason20242025!$E$3:$E$1315, $A16)</f>
        <v>18</v>
      </c>
      <c r="DZ16">
        <f>SUMIFS(DataRegularSeason20242025!$AA$3:$AA$1315,DataRegularSeason20242025!$B$3:$B$1315, "&lt;=" &amp; DZ$1, DataRegularSeason20242025!$D$3:$D$1315, $A16)+SUMIFS(DataRegularSeason20242025!$AB$3:$AB$1315,DataRegularSeason20242025!$B$3:$B$1315, "&lt;=" &amp; DZ$1, DataRegularSeason20242025!$E$3:$E$1315, $A16)</f>
        <v>18</v>
      </c>
      <c r="EA16">
        <f>SUMIFS(DataRegularSeason20242025!$AA$3:$AA$1315,DataRegularSeason20242025!$B$3:$B$1315, "&lt;=" &amp; EA$1, DataRegularSeason20242025!$D$3:$D$1315, $A16)+SUMIFS(DataRegularSeason20242025!$AB$3:$AB$1315,DataRegularSeason20242025!$B$3:$B$1315, "&lt;=" &amp; EA$1, DataRegularSeason20242025!$E$3:$E$1315, $A16)</f>
        <v>18</v>
      </c>
      <c r="EB16">
        <f>SUMIFS(DataRegularSeason20242025!$AA$3:$AA$1315,DataRegularSeason20242025!$B$3:$B$1315, "&lt;=" &amp; EB$1, DataRegularSeason20242025!$D$3:$D$1315, $A16)+SUMIFS(DataRegularSeason20242025!$AB$3:$AB$1315,DataRegularSeason20242025!$B$3:$B$1315, "&lt;=" &amp; EB$1, DataRegularSeason20242025!$E$3:$E$1315, $A16)</f>
        <v>18</v>
      </c>
      <c r="EC16">
        <f>SUMIFS(DataRegularSeason20242025!$AA$3:$AA$1315,DataRegularSeason20242025!$B$3:$B$1315, "&lt;=" &amp; EC$1, DataRegularSeason20242025!$D$3:$D$1315, $A16)+SUMIFS(DataRegularSeason20242025!$AB$3:$AB$1315,DataRegularSeason20242025!$B$3:$B$1315, "&lt;=" &amp; EC$1, DataRegularSeason20242025!$E$3:$E$1315, $A16)</f>
        <v>18</v>
      </c>
      <c r="ED16">
        <f>SUMIFS(DataRegularSeason20242025!$AA$3:$AA$1315,DataRegularSeason20242025!$B$3:$B$1315, "&lt;=" &amp; ED$1, DataRegularSeason20242025!$D$3:$D$1315, $A16)+SUMIFS(DataRegularSeason20242025!$AB$3:$AB$1315,DataRegularSeason20242025!$B$3:$B$1315, "&lt;=" &amp; ED$1, DataRegularSeason20242025!$E$3:$E$1315, $A16)</f>
        <v>18</v>
      </c>
      <c r="EE16">
        <f>SUMIFS(DataRegularSeason20242025!$AA$3:$AA$1315,DataRegularSeason20242025!$B$3:$B$1315, "&lt;=" &amp; EE$1, DataRegularSeason20242025!$D$3:$D$1315, $A16)+SUMIFS(DataRegularSeason20242025!$AB$3:$AB$1315,DataRegularSeason20242025!$B$3:$B$1315, "&lt;=" &amp; EE$1, DataRegularSeason20242025!$E$3:$E$1315, $A16)</f>
        <v>18</v>
      </c>
      <c r="EF16">
        <f>SUMIFS(DataRegularSeason20242025!$AA$3:$AA$1315,DataRegularSeason20242025!$B$3:$B$1315, "&lt;=" &amp; EF$1, DataRegularSeason20242025!$D$3:$D$1315, $A16)+SUMIFS(DataRegularSeason20242025!$AB$3:$AB$1315,DataRegularSeason20242025!$B$3:$B$1315, "&lt;=" &amp; EF$1, DataRegularSeason20242025!$E$3:$E$1315, $A16)</f>
        <v>18</v>
      </c>
      <c r="EG16">
        <f>SUMIFS(DataRegularSeason20242025!$AA$3:$AA$1315,DataRegularSeason20242025!$B$3:$B$1315, "&lt;=" &amp; EG$1, DataRegularSeason20242025!$D$3:$D$1315, $A16)+SUMIFS(DataRegularSeason20242025!$AB$3:$AB$1315,DataRegularSeason20242025!$B$3:$B$1315, "&lt;=" &amp; EG$1, DataRegularSeason20242025!$E$3:$E$1315, $A16)</f>
        <v>18</v>
      </c>
      <c r="EH16">
        <f>SUMIFS(DataRegularSeason20242025!$AA$3:$AA$1315,DataRegularSeason20242025!$B$3:$B$1315, "&lt;=" &amp; EH$1, DataRegularSeason20242025!$D$3:$D$1315, $A16)+SUMIFS(DataRegularSeason20242025!$AB$3:$AB$1315,DataRegularSeason20242025!$B$3:$B$1315, "&lt;=" &amp; EH$1, DataRegularSeason20242025!$E$3:$E$1315, $A16)</f>
        <v>18</v>
      </c>
      <c r="EI16">
        <f>SUMIFS(DataRegularSeason20242025!$AA$3:$AA$1315,DataRegularSeason20242025!$B$3:$B$1315, "&lt;=" &amp; EI$1, DataRegularSeason20242025!$D$3:$D$1315, $A16)+SUMIFS(DataRegularSeason20242025!$AB$3:$AB$1315,DataRegularSeason20242025!$B$3:$B$1315, "&lt;=" &amp; EI$1, DataRegularSeason20242025!$E$3:$E$1315, $A16)</f>
        <v>18</v>
      </c>
      <c r="EJ16">
        <f>SUMIFS(DataRegularSeason20242025!$AA$3:$AA$1315,DataRegularSeason20242025!$B$3:$B$1315, "&lt;=" &amp; EJ$1, DataRegularSeason20242025!$D$3:$D$1315, $A16)+SUMIFS(DataRegularSeason20242025!$AB$3:$AB$1315,DataRegularSeason20242025!$B$3:$B$1315, "&lt;=" &amp; EJ$1, DataRegularSeason20242025!$E$3:$E$1315, $A16)</f>
        <v>18</v>
      </c>
      <c r="EK16">
        <f>SUMIFS(DataRegularSeason20242025!$AA$3:$AA$1315,DataRegularSeason20242025!$B$3:$B$1315, "&lt;=" &amp; EK$1, DataRegularSeason20242025!$D$3:$D$1315, $A16)+SUMIFS(DataRegularSeason20242025!$AB$3:$AB$1315,DataRegularSeason20242025!$B$3:$B$1315, "&lt;=" &amp; EK$1, DataRegularSeason20242025!$E$3:$E$1315, $A16)</f>
        <v>18</v>
      </c>
      <c r="EL16">
        <f>SUMIFS(DataRegularSeason20242025!$AA$3:$AA$1315,DataRegularSeason20242025!$B$3:$B$1315, "&lt;=" &amp; EL$1, DataRegularSeason20242025!$D$3:$D$1315, $A16)+SUMIFS(DataRegularSeason20242025!$AB$3:$AB$1315,DataRegularSeason20242025!$B$3:$B$1315, "&lt;=" &amp; EL$1, DataRegularSeason20242025!$E$3:$E$1315, $A16)</f>
        <v>18</v>
      </c>
      <c r="EM16">
        <f>SUMIFS(DataRegularSeason20242025!$AA$3:$AA$1315,DataRegularSeason20242025!$B$3:$B$1315, "&lt;=" &amp; EM$1, DataRegularSeason20242025!$D$3:$D$1315, $A16)+SUMIFS(DataRegularSeason20242025!$AB$3:$AB$1315,DataRegularSeason20242025!$B$3:$B$1315, "&lt;=" &amp; EM$1, DataRegularSeason20242025!$E$3:$E$1315, $A16)</f>
        <v>18</v>
      </c>
      <c r="EN16">
        <f>SUMIFS(DataRegularSeason20242025!$AA$3:$AA$1315,DataRegularSeason20242025!$B$3:$B$1315, "&lt;=" &amp; EN$1, DataRegularSeason20242025!$D$3:$D$1315, $A16)+SUMIFS(DataRegularSeason20242025!$AB$3:$AB$1315,DataRegularSeason20242025!$B$3:$B$1315, "&lt;=" &amp; EN$1, DataRegularSeason20242025!$E$3:$E$1315, $A16)</f>
        <v>18</v>
      </c>
      <c r="EO16">
        <f>SUMIFS(DataRegularSeason20242025!$AA$3:$AA$1315,DataRegularSeason20242025!$B$3:$B$1315, "&lt;=" &amp; EO$1, DataRegularSeason20242025!$D$3:$D$1315, $A16)+SUMIFS(DataRegularSeason20242025!$AB$3:$AB$1315,DataRegularSeason20242025!$B$3:$B$1315, "&lt;=" &amp; EO$1, DataRegularSeason20242025!$E$3:$E$1315, $A16)</f>
        <v>18</v>
      </c>
      <c r="EP16">
        <f>SUMIFS(DataRegularSeason20242025!$AA$3:$AA$1315,DataRegularSeason20242025!$B$3:$B$1315, "&lt;=" &amp; EP$1, DataRegularSeason20242025!$D$3:$D$1315, $A16)+SUMIFS(DataRegularSeason20242025!$AB$3:$AB$1315,DataRegularSeason20242025!$B$3:$B$1315, "&lt;=" &amp; EP$1, DataRegularSeason20242025!$E$3:$E$1315, $A16)</f>
        <v>18</v>
      </c>
      <c r="EQ16">
        <f>SUMIFS(DataRegularSeason20242025!$AA$3:$AA$1315,DataRegularSeason20242025!$B$3:$B$1315, "&lt;=" &amp; EQ$1, DataRegularSeason20242025!$D$3:$D$1315, $A16)+SUMIFS(DataRegularSeason20242025!$AB$3:$AB$1315,DataRegularSeason20242025!$B$3:$B$1315, "&lt;=" &amp; EQ$1, DataRegularSeason20242025!$E$3:$E$1315, $A16)</f>
        <v>18</v>
      </c>
      <c r="ER16">
        <f>SUMIFS(DataRegularSeason20242025!$AA$3:$AA$1315,DataRegularSeason20242025!$B$3:$B$1315, "&lt;=" &amp; ER$1, DataRegularSeason20242025!$D$3:$D$1315, $A16)+SUMIFS(DataRegularSeason20242025!$AB$3:$AB$1315,DataRegularSeason20242025!$B$3:$B$1315, "&lt;=" &amp; ER$1, DataRegularSeason20242025!$E$3:$E$1315, $A16)</f>
        <v>18</v>
      </c>
      <c r="ES16">
        <f>SUMIFS(DataRegularSeason20242025!$AA$3:$AA$1315,DataRegularSeason20242025!$B$3:$B$1315, "&lt;=" &amp; ES$1, DataRegularSeason20242025!$D$3:$D$1315, $A16)+SUMIFS(DataRegularSeason20242025!$AB$3:$AB$1315,DataRegularSeason20242025!$B$3:$B$1315, "&lt;=" &amp; ES$1, DataRegularSeason20242025!$E$3:$E$1315, $A16)</f>
        <v>18</v>
      </c>
      <c r="ET16">
        <f>SUMIFS(DataRegularSeason20242025!$AA$3:$AA$1315,DataRegularSeason20242025!$B$3:$B$1315, "&lt;=" &amp; ET$1, DataRegularSeason20242025!$D$3:$D$1315, $A16)+SUMIFS(DataRegularSeason20242025!$AB$3:$AB$1315,DataRegularSeason20242025!$B$3:$B$1315, "&lt;=" &amp; ET$1, DataRegularSeason20242025!$E$3:$E$1315, $A16)</f>
        <v>18</v>
      </c>
      <c r="EU16">
        <f>SUMIFS(DataRegularSeason20242025!$AA$3:$AA$1315,DataRegularSeason20242025!$B$3:$B$1315, "&lt;=" &amp; EU$1, DataRegularSeason20242025!$D$3:$D$1315, $A16)+SUMIFS(DataRegularSeason20242025!$AB$3:$AB$1315,DataRegularSeason20242025!$B$3:$B$1315, "&lt;=" &amp; EU$1, DataRegularSeason20242025!$E$3:$E$1315, $A16)</f>
        <v>18</v>
      </c>
      <c r="EV16">
        <f>SUMIFS(DataRegularSeason20242025!$AA$3:$AA$1315,DataRegularSeason20242025!$B$3:$B$1315, "&lt;=" &amp; EV$1, DataRegularSeason20242025!$D$3:$D$1315, $A16)+SUMIFS(DataRegularSeason20242025!$AB$3:$AB$1315,DataRegularSeason20242025!$B$3:$B$1315, "&lt;=" &amp; EV$1, DataRegularSeason20242025!$E$3:$E$1315, $A16)</f>
        <v>18</v>
      </c>
      <c r="EW16">
        <f>SUMIFS(DataRegularSeason20242025!$AA$3:$AA$1315,DataRegularSeason20242025!$B$3:$B$1315, "&lt;=" &amp; EW$1, DataRegularSeason20242025!$D$3:$D$1315, $A16)+SUMIFS(DataRegularSeason20242025!$AB$3:$AB$1315,DataRegularSeason20242025!$B$3:$B$1315, "&lt;=" &amp; EW$1, DataRegularSeason20242025!$E$3:$E$1315, $A16)</f>
        <v>18</v>
      </c>
      <c r="EX16">
        <f>SUMIFS(DataRegularSeason20242025!$AA$3:$AA$1315,DataRegularSeason20242025!$B$3:$B$1315, "&lt;=" &amp; EX$1, DataRegularSeason20242025!$D$3:$D$1315, $A16)+SUMIFS(DataRegularSeason20242025!$AB$3:$AB$1315,DataRegularSeason20242025!$B$3:$B$1315, "&lt;=" &amp; EX$1, DataRegularSeason20242025!$E$3:$E$1315, $A16)</f>
        <v>18</v>
      </c>
      <c r="EY16">
        <f>SUMIFS(DataRegularSeason20242025!$AA$3:$AA$1315,DataRegularSeason20242025!$B$3:$B$1315, "&lt;=" &amp; EY$1, DataRegularSeason20242025!$D$3:$D$1315, $A16)+SUMIFS(DataRegularSeason20242025!$AB$3:$AB$1315,DataRegularSeason20242025!$B$3:$B$1315, "&lt;=" &amp; EY$1, DataRegularSeason20242025!$E$3:$E$1315, $A16)</f>
        <v>18</v>
      </c>
      <c r="EZ16">
        <f>SUMIFS(DataRegularSeason20242025!$AA$3:$AA$1315,DataRegularSeason20242025!$B$3:$B$1315, "&lt;=" &amp; EZ$1, DataRegularSeason20242025!$D$3:$D$1315, $A16)+SUMIFS(DataRegularSeason20242025!$AB$3:$AB$1315,DataRegularSeason20242025!$B$3:$B$1315, "&lt;=" &amp; EZ$1, DataRegularSeason20242025!$E$3:$E$1315, $A16)</f>
        <v>18</v>
      </c>
      <c r="FA16">
        <f>SUMIFS(DataRegularSeason20242025!$AA$3:$AA$1315,DataRegularSeason20242025!$B$3:$B$1315, "&lt;=" &amp; FA$1, DataRegularSeason20242025!$D$3:$D$1315, $A16)+SUMIFS(DataRegularSeason20242025!$AB$3:$AB$1315,DataRegularSeason20242025!$B$3:$B$1315, "&lt;=" &amp; FA$1, DataRegularSeason20242025!$E$3:$E$1315, $A16)</f>
        <v>18</v>
      </c>
      <c r="FB16">
        <f>SUMIFS(DataRegularSeason20242025!$AA$3:$AA$1315,DataRegularSeason20242025!$B$3:$B$1315, "&lt;=" &amp; FB$1, DataRegularSeason20242025!$D$3:$D$1315, $A16)+SUMIFS(DataRegularSeason20242025!$AB$3:$AB$1315,DataRegularSeason20242025!$B$3:$B$1315, "&lt;=" &amp; FB$1, DataRegularSeason20242025!$E$3:$E$1315, $A16)</f>
        <v>18</v>
      </c>
      <c r="FC16">
        <f>SUMIFS(DataRegularSeason20242025!$AA$3:$AA$1315,DataRegularSeason20242025!$B$3:$B$1315, "&lt;=" &amp; FC$1, DataRegularSeason20242025!$D$3:$D$1315, $A16)+SUMIFS(DataRegularSeason20242025!$AB$3:$AB$1315,DataRegularSeason20242025!$B$3:$B$1315, "&lt;=" &amp; FC$1, DataRegularSeason20242025!$E$3:$E$1315, $A16)</f>
        <v>18</v>
      </c>
      <c r="FD16">
        <f>SUMIFS(DataRegularSeason20242025!$AA$3:$AA$1315,DataRegularSeason20242025!$B$3:$B$1315, "&lt;=" &amp; FD$1, DataRegularSeason20242025!$D$3:$D$1315, $A16)+SUMIFS(DataRegularSeason20242025!$AB$3:$AB$1315,DataRegularSeason20242025!$B$3:$B$1315, "&lt;=" &amp; FD$1, DataRegularSeason20242025!$E$3:$E$1315, $A16)</f>
        <v>18</v>
      </c>
      <c r="FE16">
        <f>SUMIFS(DataRegularSeason20242025!$AA$3:$AA$1315,DataRegularSeason20242025!$B$3:$B$1315, "&lt;=" &amp; FE$1, DataRegularSeason20242025!$D$3:$D$1315, $A16)+SUMIFS(DataRegularSeason20242025!$AB$3:$AB$1315,DataRegularSeason20242025!$B$3:$B$1315, "&lt;=" &amp; FE$1, DataRegularSeason20242025!$E$3:$E$1315, $A16)</f>
        <v>18</v>
      </c>
      <c r="FF16">
        <f>SUMIFS(DataRegularSeason20242025!$AA$3:$AA$1315,DataRegularSeason20242025!$B$3:$B$1315, "&lt;=" &amp; FF$1, DataRegularSeason20242025!$D$3:$D$1315, $A16)+SUMIFS(DataRegularSeason20242025!$AB$3:$AB$1315,DataRegularSeason20242025!$B$3:$B$1315, "&lt;=" &amp; FF$1, DataRegularSeason20242025!$E$3:$E$1315, $A16)</f>
        <v>18</v>
      </c>
      <c r="FG16">
        <f>SUMIFS(DataRegularSeason20242025!$AA$3:$AA$1315,DataRegularSeason20242025!$B$3:$B$1315, "&lt;=" &amp; FG$1, DataRegularSeason20242025!$D$3:$D$1315, $A16)+SUMIFS(DataRegularSeason20242025!$AB$3:$AB$1315,DataRegularSeason20242025!$B$3:$B$1315, "&lt;=" &amp; FG$1, DataRegularSeason20242025!$E$3:$E$1315, $A16)</f>
        <v>18</v>
      </c>
      <c r="FH16">
        <f>SUMIFS(DataRegularSeason20242025!$AA$3:$AA$1315,DataRegularSeason20242025!$B$3:$B$1315, "&lt;=" &amp; FH$1, DataRegularSeason20242025!$D$3:$D$1315, $A16)+SUMIFS(DataRegularSeason20242025!$AB$3:$AB$1315,DataRegularSeason20242025!$B$3:$B$1315, "&lt;=" &amp; FH$1, DataRegularSeason20242025!$E$3:$E$1315, $A16)</f>
        <v>18</v>
      </c>
      <c r="FI16">
        <f>SUMIFS(DataRegularSeason20242025!$AA$3:$AA$1315,DataRegularSeason20242025!$B$3:$B$1315, "&lt;=" &amp; FI$1, DataRegularSeason20242025!$D$3:$D$1315, $A16)+SUMIFS(DataRegularSeason20242025!$AB$3:$AB$1315,DataRegularSeason20242025!$B$3:$B$1315, "&lt;=" &amp; FI$1, DataRegularSeason20242025!$E$3:$E$1315, $A16)</f>
        <v>18</v>
      </c>
      <c r="FJ16">
        <f>SUMIFS(DataRegularSeason20242025!$AA$3:$AA$1315,DataRegularSeason20242025!$B$3:$B$1315, "&lt;=" &amp; FJ$1, DataRegularSeason20242025!$D$3:$D$1315, $A16)+SUMIFS(DataRegularSeason20242025!$AB$3:$AB$1315,DataRegularSeason20242025!$B$3:$B$1315, "&lt;=" &amp; FJ$1, DataRegularSeason20242025!$E$3:$E$1315, $A16)</f>
        <v>18</v>
      </c>
      <c r="FK16">
        <f>SUMIFS(DataRegularSeason20242025!$AA$3:$AA$1315,DataRegularSeason20242025!$B$3:$B$1315, "&lt;=" &amp; FK$1, DataRegularSeason20242025!$D$3:$D$1315, $A16)+SUMIFS(DataRegularSeason20242025!$AB$3:$AB$1315,DataRegularSeason20242025!$B$3:$B$1315, "&lt;=" &amp; FK$1, DataRegularSeason20242025!$E$3:$E$1315, $A16)</f>
        <v>18</v>
      </c>
      <c r="FL16">
        <f>SUMIFS(DataRegularSeason20242025!$AA$3:$AA$1315,DataRegularSeason20242025!$B$3:$B$1315, "&lt;=" &amp; FL$1, DataRegularSeason20242025!$D$3:$D$1315, $A16)+SUMIFS(DataRegularSeason20242025!$AB$3:$AB$1315,DataRegularSeason20242025!$B$3:$B$1315, "&lt;=" &amp; FL$1, DataRegularSeason20242025!$E$3:$E$1315, $A16)</f>
        <v>18</v>
      </c>
      <c r="FM16">
        <f>SUMIFS(DataRegularSeason20242025!$AA$3:$AA$1315,DataRegularSeason20242025!$B$3:$B$1315, "&lt;=" &amp; FM$1, DataRegularSeason20242025!$D$3:$D$1315, $A16)+SUMIFS(DataRegularSeason20242025!$AB$3:$AB$1315,DataRegularSeason20242025!$B$3:$B$1315, "&lt;=" &amp; FM$1, DataRegularSeason20242025!$E$3:$E$1315, $A16)</f>
        <v>18</v>
      </c>
      <c r="FN16">
        <f>SUMIFS(DataRegularSeason20242025!$AA$3:$AA$1315,DataRegularSeason20242025!$B$3:$B$1315, "&lt;=" &amp; FN$1, DataRegularSeason20242025!$D$3:$D$1315, $A16)+SUMIFS(DataRegularSeason20242025!$AB$3:$AB$1315,DataRegularSeason20242025!$B$3:$B$1315, "&lt;=" &amp; FN$1, DataRegularSeason20242025!$E$3:$E$1315, $A16)</f>
        <v>18</v>
      </c>
      <c r="FO16">
        <f>SUMIFS(DataRegularSeason20242025!$AA$3:$AA$1315,DataRegularSeason20242025!$B$3:$B$1315, "&lt;=" &amp; FO$1, DataRegularSeason20242025!$D$3:$D$1315, $A16)+SUMIFS(DataRegularSeason20242025!$AB$3:$AB$1315,DataRegularSeason20242025!$B$3:$B$1315, "&lt;=" &amp; FO$1, DataRegularSeason20242025!$E$3:$E$1315, $A16)</f>
        <v>18</v>
      </c>
      <c r="FP16">
        <f>SUMIFS(DataRegularSeason20242025!$AA$3:$AA$1315,DataRegularSeason20242025!$B$3:$B$1315, "&lt;=" &amp; FP$1, DataRegularSeason20242025!$D$3:$D$1315, $A16)+SUMIFS(DataRegularSeason20242025!$AB$3:$AB$1315,DataRegularSeason20242025!$B$3:$B$1315, "&lt;=" &amp; FP$1, DataRegularSeason20242025!$E$3:$E$1315, $A16)</f>
        <v>18</v>
      </c>
      <c r="FQ16">
        <f>SUMIFS(DataRegularSeason20242025!$AA$3:$AA$1315,DataRegularSeason20242025!$B$3:$B$1315, "&lt;=" &amp; FQ$1, DataRegularSeason20242025!$D$3:$D$1315, $A16)+SUMIFS(DataRegularSeason20242025!$AB$3:$AB$1315,DataRegularSeason20242025!$B$3:$B$1315, "&lt;=" &amp; FQ$1, DataRegularSeason20242025!$E$3:$E$1315, $A16)</f>
        <v>18</v>
      </c>
      <c r="FR16">
        <f>SUMIFS(DataRegularSeason20242025!$AA$3:$AA$1315,DataRegularSeason20242025!$B$3:$B$1315, "&lt;=" &amp; FR$1, DataRegularSeason20242025!$D$3:$D$1315, $A16)+SUMIFS(DataRegularSeason20242025!$AB$3:$AB$1315,DataRegularSeason20242025!$B$3:$B$1315, "&lt;=" &amp; FR$1, DataRegularSeason20242025!$E$3:$E$1315, $A16)</f>
        <v>18</v>
      </c>
      <c r="FS16">
        <f>SUMIFS(DataRegularSeason20242025!$AA$3:$AA$1315,DataRegularSeason20242025!$B$3:$B$1315, "&lt;=" &amp; FS$1, DataRegularSeason20242025!$D$3:$D$1315, $A16)+SUMIFS(DataRegularSeason20242025!$AB$3:$AB$1315,DataRegularSeason20242025!$B$3:$B$1315, "&lt;=" &amp; FS$1, DataRegularSeason20242025!$E$3:$E$1315, $A16)</f>
        <v>18</v>
      </c>
      <c r="FT16">
        <f>SUMIFS(DataRegularSeason20242025!$AA$3:$AA$1315,DataRegularSeason20242025!$B$3:$B$1315, "&lt;=" &amp; FT$1, DataRegularSeason20242025!$D$3:$D$1315, $A16)+SUMIFS(DataRegularSeason20242025!$AB$3:$AB$1315,DataRegularSeason20242025!$B$3:$B$1315, "&lt;=" &amp; FT$1, DataRegularSeason20242025!$E$3:$E$1315, $A16)</f>
        <v>18</v>
      </c>
      <c r="FU16">
        <f>SUMIFS(DataRegularSeason20242025!$AA$3:$AA$1315,DataRegularSeason20242025!$B$3:$B$1315, "&lt;=" &amp; FU$1, DataRegularSeason20242025!$D$3:$D$1315, $A16)+SUMIFS(DataRegularSeason20242025!$AB$3:$AB$1315,DataRegularSeason20242025!$B$3:$B$1315, "&lt;=" &amp; FU$1, DataRegularSeason20242025!$E$3:$E$1315, $A16)</f>
        <v>18</v>
      </c>
      <c r="FV16">
        <f>SUMIFS(DataRegularSeason20242025!$AA$3:$AA$1315,DataRegularSeason20242025!$B$3:$B$1315, "&lt;=" &amp; FV$1, DataRegularSeason20242025!$D$3:$D$1315, $A16)+SUMIFS(DataRegularSeason20242025!$AB$3:$AB$1315,DataRegularSeason20242025!$B$3:$B$1315, "&lt;=" &amp; FV$1, DataRegularSeason20242025!$E$3:$E$1315, $A16)</f>
        <v>18</v>
      </c>
      <c r="FW16">
        <f>SUMIFS(DataRegularSeason20242025!$AA$3:$AA$1315,DataRegularSeason20242025!$B$3:$B$1315, "&lt;=" &amp; FW$1, DataRegularSeason20242025!$D$3:$D$1315, $A16)+SUMIFS(DataRegularSeason20242025!$AB$3:$AB$1315,DataRegularSeason20242025!$B$3:$B$1315, "&lt;=" &amp; FW$1, DataRegularSeason20242025!$E$3:$E$1315, $A16)</f>
        <v>18</v>
      </c>
      <c r="FX16">
        <f>SUMIFS(DataRegularSeason20242025!$AA$3:$AA$1315,DataRegularSeason20242025!$B$3:$B$1315, "&lt;=" &amp; FX$1, DataRegularSeason20242025!$D$3:$D$1315, $A16)+SUMIFS(DataRegularSeason20242025!$AB$3:$AB$1315,DataRegularSeason20242025!$B$3:$B$1315, "&lt;=" &amp; FX$1, DataRegularSeason20242025!$E$3:$E$1315, $A16)</f>
        <v>18</v>
      </c>
      <c r="FY16">
        <f>SUMIFS(DataRegularSeason20242025!$AA$3:$AA$1315,DataRegularSeason20242025!$B$3:$B$1315, "&lt;=" &amp; FY$1, DataRegularSeason20242025!$D$3:$D$1315, $A16)+SUMIFS(DataRegularSeason20242025!$AB$3:$AB$1315,DataRegularSeason20242025!$B$3:$B$1315, "&lt;=" &amp; FY$1, DataRegularSeason20242025!$E$3:$E$1315, $A16)</f>
        <v>18</v>
      </c>
      <c r="FZ16">
        <f>SUMIFS(DataRegularSeason20242025!$AA$3:$AA$1315,DataRegularSeason20242025!$B$3:$B$1315, "&lt;=" &amp; FZ$1, DataRegularSeason20242025!$D$3:$D$1315, $A16)+SUMIFS(DataRegularSeason20242025!$AB$3:$AB$1315,DataRegularSeason20242025!$B$3:$B$1315, "&lt;=" &amp; FZ$1, DataRegularSeason20242025!$E$3:$E$1315, $A16)</f>
        <v>18</v>
      </c>
      <c r="GA16">
        <f>SUMIFS(DataRegularSeason20242025!$AA$3:$AA$1315,DataRegularSeason20242025!$B$3:$B$1315, "&lt;=" &amp; GA$1, DataRegularSeason20242025!$D$3:$D$1315, $A16)+SUMIFS(DataRegularSeason20242025!$AB$3:$AB$1315,DataRegularSeason20242025!$B$3:$B$1315, "&lt;=" &amp; GA$1, DataRegularSeason20242025!$E$3:$E$1315, $A16)</f>
        <v>18</v>
      </c>
      <c r="GB16">
        <f>SUMIFS(DataRegularSeason20242025!$AA$3:$AA$1315,DataRegularSeason20242025!$B$3:$B$1315, "&lt;=" &amp; GB$1, DataRegularSeason20242025!$D$3:$D$1315, $A16)+SUMIFS(DataRegularSeason20242025!$AB$3:$AB$1315,DataRegularSeason20242025!$B$3:$B$1315, "&lt;=" &amp; GB$1, DataRegularSeason20242025!$E$3:$E$1315, $A16)</f>
        <v>18</v>
      </c>
      <c r="GC16">
        <f>SUMIFS(DataRegularSeason20242025!$AA$3:$AA$1315,DataRegularSeason20242025!$B$3:$B$1315, "&lt;=" &amp; GC$1, DataRegularSeason20242025!$D$3:$D$1315, $A16)+SUMIFS(DataRegularSeason20242025!$AB$3:$AB$1315,DataRegularSeason20242025!$B$3:$B$1315, "&lt;=" &amp; GC$1, DataRegularSeason20242025!$E$3:$E$1315, $A16)</f>
        <v>18</v>
      </c>
      <c r="GD16">
        <f>SUMIFS(DataRegularSeason20242025!$AA$3:$AA$1315,DataRegularSeason20242025!$B$3:$B$1315, "&lt;=" &amp; GD$1, DataRegularSeason20242025!$D$3:$D$1315, $A16)+SUMIFS(DataRegularSeason20242025!$AB$3:$AB$1315,DataRegularSeason20242025!$B$3:$B$1315, "&lt;=" &amp; GD$1, DataRegularSeason20242025!$E$3:$E$1315, $A16)</f>
        <v>18</v>
      </c>
      <c r="GE16">
        <f>SUMIFS(DataRegularSeason20242025!$AA$3:$AA$1315,DataRegularSeason20242025!$B$3:$B$1315, "&lt;=" &amp; GE$1, DataRegularSeason20242025!$D$3:$D$1315, $A16)+SUMIFS(DataRegularSeason20242025!$AB$3:$AB$1315,DataRegularSeason20242025!$B$3:$B$1315, "&lt;=" &amp; GE$1, DataRegularSeason20242025!$E$3:$E$1315, $A16)</f>
        <v>18</v>
      </c>
      <c r="GF16">
        <f>SUMIFS(DataRegularSeason20242025!$AA$3:$AA$1315,DataRegularSeason20242025!$B$3:$B$1315, "&lt;=" &amp; GF$1, DataRegularSeason20242025!$D$3:$D$1315, $A16)+SUMIFS(DataRegularSeason20242025!$AB$3:$AB$1315,DataRegularSeason20242025!$B$3:$B$1315, "&lt;=" &amp; GF$1, DataRegularSeason20242025!$E$3:$E$1315, $A16)</f>
        <v>18</v>
      </c>
      <c r="GG16">
        <f>SUMIFS(DataRegularSeason20242025!$AA$3:$AA$1315,DataRegularSeason20242025!$B$3:$B$1315, "&lt;=" &amp; GG$1, DataRegularSeason20242025!$D$3:$D$1315, $A16)+SUMIFS(DataRegularSeason20242025!$AB$3:$AB$1315,DataRegularSeason20242025!$B$3:$B$1315, "&lt;=" &amp; GG$1, DataRegularSeason20242025!$E$3:$E$1315, $A16)</f>
        <v>18</v>
      </c>
      <c r="GH16">
        <f>SUMIFS(DataRegularSeason20242025!$AA$3:$AA$1315,DataRegularSeason20242025!$B$3:$B$1315, "&lt;=" &amp; GH$1, DataRegularSeason20242025!$D$3:$D$1315, $A16)+SUMIFS(DataRegularSeason20242025!$AB$3:$AB$1315,DataRegularSeason20242025!$B$3:$B$1315, "&lt;=" &amp; GH$1, DataRegularSeason20242025!$E$3:$E$1315, $A16)</f>
        <v>18</v>
      </c>
      <c r="GI16">
        <f>SUMIFS(DataRegularSeason20242025!$AA$3:$AA$1315,DataRegularSeason20242025!$B$3:$B$1315, "&lt;=" &amp; GI$1, DataRegularSeason20242025!$D$3:$D$1315, $A16)+SUMIFS(DataRegularSeason20242025!$AB$3:$AB$1315,DataRegularSeason20242025!$B$3:$B$1315, "&lt;=" &amp; GI$1, DataRegularSeason20242025!$E$3:$E$1315, $A16)</f>
        <v>18</v>
      </c>
      <c r="GJ16">
        <f>SUMIFS(DataRegularSeason20242025!$AA$3:$AA$1315,DataRegularSeason20242025!$B$3:$B$1315, "&lt;=" &amp; GJ$1, DataRegularSeason20242025!$D$3:$D$1315, $A16)+SUMIFS(DataRegularSeason20242025!$AB$3:$AB$1315,DataRegularSeason20242025!$B$3:$B$1315, "&lt;=" &amp; GJ$1, DataRegularSeason20242025!$E$3:$E$1315, $A16)</f>
        <v>18</v>
      </c>
      <c r="GK16">
        <f>SUMIFS(DataRegularSeason20242025!$AA$3:$AA$1315,DataRegularSeason20242025!$B$3:$B$1315, "&lt;=" &amp; GK$1, DataRegularSeason20242025!$D$3:$D$1315, $A16)+SUMIFS(DataRegularSeason20242025!$AB$3:$AB$1315,DataRegularSeason20242025!$B$3:$B$1315, "&lt;=" &amp; GK$1, DataRegularSeason20242025!$E$3:$E$1315, $A16)</f>
        <v>18</v>
      </c>
      <c r="GL16">
        <f>SUMIFS(DataRegularSeason20242025!$AA$3:$AA$1315,DataRegularSeason20242025!$B$3:$B$1315, "&lt;=" &amp; GL$1, DataRegularSeason20242025!$D$3:$D$1315, $A16)+SUMIFS(DataRegularSeason20242025!$AB$3:$AB$1315,DataRegularSeason20242025!$B$3:$B$1315, "&lt;=" &amp; GL$1, DataRegularSeason20242025!$E$3:$E$1315, $A16)</f>
        <v>18</v>
      </c>
      <c r="GM16">
        <f>SUMIFS(DataRegularSeason20242025!$AA$3:$AA$1315,DataRegularSeason20242025!$B$3:$B$1315, "&lt;=" &amp; GM$1, DataRegularSeason20242025!$D$3:$D$1315, $A16)+SUMIFS(DataRegularSeason20242025!$AB$3:$AB$1315,DataRegularSeason20242025!$B$3:$B$1315, "&lt;=" &amp; GM$1, DataRegularSeason20242025!$E$3:$E$1315, $A16)</f>
        <v>18</v>
      </c>
      <c r="GN16">
        <f>SUMIFS(DataRegularSeason20242025!$AA$3:$AA$1315,DataRegularSeason20242025!$B$3:$B$1315, "&lt;=" &amp; GN$1, DataRegularSeason20242025!$D$3:$D$1315, $A16)+SUMIFS(DataRegularSeason20242025!$AB$3:$AB$1315,DataRegularSeason20242025!$B$3:$B$1315, "&lt;=" &amp; GN$1, DataRegularSeason20242025!$E$3:$E$1315, $A16)</f>
        <v>18</v>
      </c>
      <c r="GO16">
        <f>SUMIFS(DataRegularSeason20242025!$AA$3:$AA$1315,DataRegularSeason20242025!$B$3:$B$1315, "&lt;=" &amp; GO$1, DataRegularSeason20242025!$D$3:$D$1315, $A16)+SUMIFS(DataRegularSeason20242025!$AB$3:$AB$1315,DataRegularSeason20242025!$B$3:$B$1315, "&lt;=" &amp; GO$1, DataRegularSeason20242025!$E$3:$E$1315, $A16)</f>
        <v>18</v>
      </c>
      <c r="GP16">
        <f>SUMIFS(DataRegularSeason20242025!$AA$3:$AA$1315,DataRegularSeason20242025!$B$3:$B$1315, "&lt;=" &amp; GP$1, DataRegularSeason20242025!$D$3:$D$1315, $A16)+SUMIFS(DataRegularSeason20242025!$AB$3:$AB$1315,DataRegularSeason20242025!$B$3:$B$1315, "&lt;=" &amp; GP$1, DataRegularSeason20242025!$E$3:$E$1315, $A16)</f>
        <v>18</v>
      </c>
      <c r="GQ16">
        <f>SUMIFS(DataRegularSeason20242025!$AA$3:$AA$1315,DataRegularSeason20242025!$B$3:$B$1315, "&lt;=" &amp; GQ$1, DataRegularSeason20242025!$D$3:$D$1315, $A16)+SUMIFS(DataRegularSeason20242025!$AB$3:$AB$1315,DataRegularSeason20242025!$B$3:$B$1315, "&lt;=" &amp; GQ$1, DataRegularSeason20242025!$E$3:$E$1315, $A16)</f>
        <v>18</v>
      </c>
      <c r="GR16">
        <f>SUMIFS(DataRegularSeason20242025!$AA$3:$AA$1315,DataRegularSeason20242025!$B$3:$B$1315, "&lt;=" &amp; GR$1, DataRegularSeason20242025!$D$3:$D$1315, $A16)+SUMIFS(DataRegularSeason20242025!$AB$3:$AB$1315,DataRegularSeason20242025!$B$3:$B$1315, "&lt;=" &amp; GR$1, DataRegularSeason20242025!$E$3:$E$1315, $A16)</f>
        <v>18</v>
      </c>
      <c r="GS16">
        <f>SUMIFS(DataRegularSeason20242025!$AA$3:$AA$1315,DataRegularSeason20242025!$B$3:$B$1315, "&lt;=" &amp; GS$1, DataRegularSeason20242025!$D$3:$D$1315, $A16)+SUMIFS(DataRegularSeason20242025!$AB$3:$AB$1315,DataRegularSeason20242025!$B$3:$B$1315, "&lt;=" &amp; GS$1, DataRegularSeason20242025!$E$3:$E$1315, $A16)</f>
        <v>18</v>
      </c>
      <c r="GT16">
        <f>SUMIFS(DataRegularSeason20242025!$AA$3:$AA$1315,DataRegularSeason20242025!$B$3:$B$1315, "&lt;=" &amp; GT$1, DataRegularSeason20242025!$D$3:$D$1315, $A16)+SUMIFS(DataRegularSeason20242025!$AB$3:$AB$1315,DataRegularSeason20242025!$B$3:$B$1315, "&lt;=" &amp; GT$1, DataRegularSeason20242025!$E$3:$E$1315, $A16)</f>
        <v>18</v>
      </c>
      <c r="GU16">
        <f>SUMIFS(DataRegularSeason20242025!$AA$3:$AA$1315,DataRegularSeason20242025!$B$3:$B$1315, "&lt;=" &amp; GU$1, DataRegularSeason20242025!$D$3:$D$1315, $A16)+SUMIFS(DataRegularSeason20242025!$AB$3:$AB$1315,DataRegularSeason20242025!$B$3:$B$1315, "&lt;=" &amp; GU$1, DataRegularSeason20242025!$E$3:$E$1315, $A16)</f>
        <v>18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16</v>
      </c>
      <c r="BB17">
        <f>SUMIFS(DataRegularSeason20242025!$AA$3:$AA$1315,DataRegularSeason20242025!$B$3:$B$1315, "&lt;=" &amp; BB$1, DataRegularSeason20242025!$D$3:$D$1315, $A17)+SUMIFS(DataRegularSeason20242025!$AB$3:$AB$1315,DataRegularSeason20242025!$B$3:$B$1315, "&lt;=" &amp; BB$1, DataRegularSeason20242025!$E$3:$E$1315, $A17)</f>
        <v>16</v>
      </c>
      <c r="BC17">
        <f>SUMIFS(DataRegularSeason20242025!$AA$3:$AA$1315,DataRegularSeason20242025!$B$3:$B$1315, "&lt;=" &amp; BC$1, DataRegularSeason20242025!$D$3:$D$1315, $A17)+SUMIFS(DataRegularSeason20242025!$AB$3:$AB$1315,DataRegularSeason20242025!$B$3:$B$1315, "&lt;=" &amp; BC$1, DataRegularSeason20242025!$E$3:$E$1315, $A17)</f>
        <v>16</v>
      </c>
      <c r="BD17">
        <f>SUMIFS(DataRegularSeason20242025!$AA$3:$AA$1315,DataRegularSeason20242025!$B$3:$B$1315, "&lt;=" &amp; BD$1, DataRegularSeason20242025!$D$3:$D$1315, $A17)+SUMIFS(DataRegularSeason20242025!$AB$3:$AB$1315,DataRegularSeason20242025!$B$3:$B$1315, "&lt;=" &amp; BD$1, DataRegularSeason20242025!$E$3:$E$1315, $A17)</f>
        <v>16</v>
      </c>
      <c r="BE17">
        <f>SUMIFS(DataRegularSeason20242025!$AA$3:$AA$1315,DataRegularSeason20242025!$B$3:$B$1315, "&lt;=" &amp; BE$1, DataRegularSeason20242025!$D$3:$D$1315, $A17)+SUMIFS(DataRegularSeason20242025!$AB$3:$AB$1315,DataRegularSeason20242025!$B$3:$B$1315, "&lt;=" &amp; BE$1, DataRegularSeason20242025!$E$3:$E$1315, $A17)</f>
        <v>16</v>
      </c>
      <c r="BF17">
        <f>SUMIFS(DataRegularSeason20242025!$AA$3:$AA$1315,DataRegularSeason20242025!$B$3:$B$1315, "&lt;=" &amp; BF$1, DataRegularSeason20242025!$D$3:$D$1315, $A17)+SUMIFS(DataRegularSeason20242025!$AB$3:$AB$1315,DataRegularSeason20242025!$B$3:$B$1315, "&lt;=" &amp; BF$1, DataRegularSeason20242025!$E$3:$E$1315, $A17)</f>
        <v>16</v>
      </c>
      <c r="BG17">
        <f>SUMIFS(DataRegularSeason20242025!$AA$3:$AA$1315,DataRegularSeason20242025!$B$3:$B$1315, "&lt;=" &amp; BG$1, DataRegularSeason20242025!$D$3:$D$1315, $A17)+SUMIFS(DataRegularSeason20242025!$AB$3:$AB$1315,DataRegularSeason20242025!$B$3:$B$1315, "&lt;=" &amp; BG$1, DataRegularSeason20242025!$E$3:$E$1315, $A17)</f>
        <v>16</v>
      </c>
      <c r="BH17">
        <f>SUMIFS(DataRegularSeason20242025!$AA$3:$AA$1315,DataRegularSeason20242025!$B$3:$B$1315, "&lt;=" &amp; BH$1, DataRegularSeason20242025!$D$3:$D$1315, $A17)+SUMIFS(DataRegularSeason20242025!$AB$3:$AB$1315,DataRegularSeason20242025!$B$3:$B$1315, "&lt;=" &amp; BH$1, DataRegularSeason20242025!$E$3:$E$1315, $A17)</f>
        <v>16</v>
      </c>
      <c r="BI17">
        <f>SUMIFS(DataRegularSeason20242025!$AA$3:$AA$1315,DataRegularSeason20242025!$B$3:$B$1315, "&lt;=" &amp; BI$1, DataRegularSeason20242025!$D$3:$D$1315, $A17)+SUMIFS(DataRegularSeason20242025!$AB$3:$AB$1315,DataRegularSeason20242025!$B$3:$B$1315, "&lt;=" &amp; BI$1, DataRegularSeason20242025!$E$3:$E$1315, $A17)</f>
        <v>16</v>
      </c>
      <c r="BJ17">
        <f>SUMIFS(DataRegularSeason20242025!$AA$3:$AA$1315,DataRegularSeason20242025!$B$3:$B$1315, "&lt;=" &amp; BJ$1, DataRegularSeason20242025!$D$3:$D$1315, $A17)+SUMIFS(DataRegularSeason20242025!$AB$3:$AB$1315,DataRegularSeason20242025!$B$3:$B$1315, "&lt;=" &amp; BJ$1, DataRegularSeason20242025!$E$3:$E$1315, $A17)</f>
        <v>16</v>
      </c>
      <c r="BK17">
        <f>SUMIFS(DataRegularSeason20242025!$AA$3:$AA$1315,DataRegularSeason20242025!$B$3:$B$1315, "&lt;=" &amp; BK$1, DataRegularSeason20242025!$D$3:$D$1315, $A17)+SUMIFS(DataRegularSeason20242025!$AB$3:$AB$1315,DataRegularSeason20242025!$B$3:$B$1315, "&lt;=" &amp; BK$1, DataRegularSeason20242025!$E$3:$E$1315, $A17)</f>
        <v>16</v>
      </c>
      <c r="BL17">
        <f>SUMIFS(DataRegularSeason20242025!$AA$3:$AA$1315,DataRegularSeason20242025!$B$3:$B$1315, "&lt;=" &amp; BL$1, DataRegularSeason20242025!$D$3:$D$1315, $A17)+SUMIFS(DataRegularSeason20242025!$AB$3:$AB$1315,DataRegularSeason20242025!$B$3:$B$1315, "&lt;=" &amp; BL$1, DataRegularSeason20242025!$E$3:$E$1315, $A17)</f>
        <v>16</v>
      </c>
      <c r="BM17">
        <f>SUMIFS(DataRegularSeason20242025!$AA$3:$AA$1315,DataRegularSeason20242025!$B$3:$B$1315, "&lt;=" &amp; BM$1, DataRegularSeason20242025!$D$3:$D$1315, $A17)+SUMIFS(DataRegularSeason20242025!$AB$3:$AB$1315,DataRegularSeason20242025!$B$3:$B$1315, "&lt;=" &amp; BM$1, DataRegularSeason20242025!$E$3:$E$1315, $A17)</f>
        <v>16</v>
      </c>
      <c r="BN17">
        <f>SUMIFS(DataRegularSeason20242025!$AA$3:$AA$1315,DataRegularSeason20242025!$B$3:$B$1315, "&lt;=" &amp; BN$1, DataRegularSeason20242025!$D$3:$D$1315, $A17)+SUMIFS(DataRegularSeason20242025!$AB$3:$AB$1315,DataRegularSeason20242025!$B$3:$B$1315, "&lt;=" &amp; BN$1, DataRegularSeason20242025!$E$3:$E$1315, $A17)</f>
        <v>16</v>
      </c>
      <c r="BO17">
        <f>SUMIFS(DataRegularSeason20242025!$AA$3:$AA$1315,DataRegularSeason20242025!$B$3:$B$1315, "&lt;=" &amp; BO$1, DataRegularSeason20242025!$D$3:$D$1315, $A17)+SUMIFS(DataRegularSeason20242025!$AB$3:$AB$1315,DataRegularSeason20242025!$B$3:$B$1315, "&lt;=" &amp; BO$1, DataRegularSeason20242025!$E$3:$E$1315, $A17)</f>
        <v>16</v>
      </c>
      <c r="BP17">
        <f>SUMIFS(DataRegularSeason20242025!$AA$3:$AA$1315,DataRegularSeason20242025!$B$3:$B$1315, "&lt;=" &amp; BP$1, DataRegularSeason20242025!$D$3:$D$1315, $A17)+SUMIFS(DataRegularSeason20242025!$AB$3:$AB$1315,DataRegularSeason20242025!$B$3:$B$1315, "&lt;=" &amp; BP$1, DataRegularSeason20242025!$E$3:$E$1315, $A17)</f>
        <v>16</v>
      </c>
      <c r="BQ17">
        <f>SUMIFS(DataRegularSeason20242025!$AA$3:$AA$1315,DataRegularSeason20242025!$B$3:$B$1315, "&lt;=" &amp; BQ$1, DataRegularSeason20242025!$D$3:$D$1315, $A17)+SUMIFS(DataRegularSeason20242025!$AB$3:$AB$1315,DataRegularSeason20242025!$B$3:$B$1315, "&lt;=" &amp; BQ$1, DataRegularSeason20242025!$E$3:$E$1315, $A17)</f>
        <v>16</v>
      </c>
      <c r="BR17">
        <f>SUMIFS(DataRegularSeason20242025!$AA$3:$AA$1315,DataRegularSeason20242025!$B$3:$B$1315, "&lt;=" &amp; BR$1, DataRegularSeason20242025!$D$3:$D$1315, $A17)+SUMIFS(DataRegularSeason20242025!$AB$3:$AB$1315,DataRegularSeason20242025!$B$3:$B$1315, "&lt;=" &amp; BR$1, DataRegularSeason20242025!$E$3:$E$1315, $A17)</f>
        <v>16</v>
      </c>
      <c r="BS17">
        <f>SUMIFS(DataRegularSeason20242025!$AA$3:$AA$1315,DataRegularSeason20242025!$B$3:$B$1315, "&lt;=" &amp; BS$1, DataRegularSeason20242025!$D$3:$D$1315, $A17)+SUMIFS(DataRegularSeason20242025!$AB$3:$AB$1315,DataRegularSeason20242025!$B$3:$B$1315, "&lt;=" &amp; BS$1, DataRegularSeason20242025!$E$3:$E$1315, $A17)</f>
        <v>16</v>
      </c>
      <c r="BT17">
        <f>SUMIFS(DataRegularSeason20242025!$AA$3:$AA$1315,DataRegularSeason20242025!$B$3:$B$1315, "&lt;=" &amp; BT$1, DataRegularSeason20242025!$D$3:$D$1315, $A17)+SUMIFS(DataRegularSeason20242025!$AB$3:$AB$1315,DataRegularSeason20242025!$B$3:$B$1315, "&lt;=" &amp; BT$1, DataRegularSeason20242025!$E$3:$E$1315, $A17)</f>
        <v>16</v>
      </c>
      <c r="BU17">
        <f>SUMIFS(DataRegularSeason20242025!$AA$3:$AA$1315,DataRegularSeason20242025!$B$3:$B$1315, "&lt;=" &amp; BU$1, DataRegularSeason20242025!$D$3:$D$1315, $A17)+SUMIFS(DataRegularSeason20242025!$AB$3:$AB$1315,DataRegularSeason20242025!$B$3:$B$1315, "&lt;=" &amp; BU$1, DataRegularSeason20242025!$E$3:$E$1315, $A17)</f>
        <v>16</v>
      </c>
      <c r="BV17">
        <f>SUMIFS(DataRegularSeason20242025!$AA$3:$AA$1315,DataRegularSeason20242025!$B$3:$B$1315, "&lt;=" &amp; BV$1, DataRegularSeason20242025!$D$3:$D$1315, $A17)+SUMIFS(DataRegularSeason20242025!$AB$3:$AB$1315,DataRegularSeason20242025!$B$3:$B$1315, "&lt;=" &amp; BV$1, DataRegularSeason20242025!$E$3:$E$1315, $A17)</f>
        <v>16</v>
      </c>
      <c r="BW17">
        <f>SUMIFS(DataRegularSeason20242025!$AA$3:$AA$1315,DataRegularSeason20242025!$B$3:$B$1315, "&lt;=" &amp; BW$1, DataRegularSeason20242025!$D$3:$D$1315, $A17)+SUMIFS(DataRegularSeason20242025!$AB$3:$AB$1315,DataRegularSeason20242025!$B$3:$B$1315, "&lt;=" &amp; BW$1, DataRegularSeason20242025!$E$3:$E$1315, $A17)</f>
        <v>16</v>
      </c>
      <c r="BX17">
        <f>SUMIFS(DataRegularSeason20242025!$AA$3:$AA$1315,DataRegularSeason20242025!$B$3:$B$1315, "&lt;=" &amp; BX$1, DataRegularSeason20242025!$D$3:$D$1315, $A17)+SUMIFS(DataRegularSeason20242025!$AB$3:$AB$1315,DataRegularSeason20242025!$B$3:$B$1315, "&lt;=" &amp; BX$1, DataRegularSeason20242025!$E$3:$E$1315, $A17)</f>
        <v>16</v>
      </c>
      <c r="BY17">
        <f>SUMIFS(DataRegularSeason20242025!$AA$3:$AA$1315,DataRegularSeason20242025!$B$3:$B$1315, "&lt;=" &amp; BY$1, DataRegularSeason20242025!$D$3:$D$1315, $A17)+SUMIFS(DataRegularSeason20242025!$AB$3:$AB$1315,DataRegularSeason20242025!$B$3:$B$1315, "&lt;=" &amp; BY$1, DataRegularSeason20242025!$E$3:$E$1315, $A17)</f>
        <v>16</v>
      </c>
      <c r="BZ17">
        <f>SUMIFS(DataRegularSeason20242025!$AA$3:$AA$1315,DataRegularSeason20242025!$B$3:$B$1315, "&lt;=" &amp; BZ$1, DataRegularSeason20242025!$D$3:$D$1315, $A17)+SUMIFS(DataRegularSeason20242025!$AB$3:$AB$1315,DataRegularSeason20242025!$B$3:$B$1315, "&lt;=" &amp; BZ$1, DataRegularSeason20242025!$E$3:$E$1315, $A17)</f>
        <v>16</v>
      </c>
      <c r="CA17">
        <f>SUMIFS(DataRegularSeason20242025!$AA$3:$AA$1315,DataRegularSeason20242025!$B$3:$B$1315, "&lt;=" &amp; CA$1, DataRegularSeason20242025!$D$3:$D$1315, $A17)+SUMIFS(DataRegularSeason20242025!$AB$3:$AB$1315,DataRegularSeason20242025!$B$3:$B$1315, "&lt;=" &amp; CA$1, DataRegularSeason20242025!$E$3:$E$1315, $A17)</f>
        <v>16</v>
      </c>
      <c r="CB17">
        <f>SUMIFS(DataRegularSeason20242025!$AA$3:$AA$1315,DataRegularSeason20242025!$B$3:$B$1315, "&lt;=" &amp; CB$1, DataRegularSeason20242025!$D$3:$D$1315, $A17)+SUMIFS(DataRegularSeason20242025!$AB$3:$AB$1315,DataRegularSeason20242025!$B$3:$B$1315, "&lt;=" &amp; CB$1, DataRegularSeason20242025!$E$3:$E$1315, $A17)</f>
        <v>16</v>
      </c>
      <c r="CC17">
        <f>SUMIFS(DataRegularSeason20242025!$AA$3:$AA$1315,DataRegularSeason20242025!$B$3:$B$1315, "&lt;=" &amp; CC$1, DataRegularSeason20242025!$D$3:$D$1315, $A17)+SUMIFS(DataRegularSeason20242025!$AB$3:$AB$1315,DataRegularSeason20242025!$B$3:$B$1315, "&lt;=" &amp; CC$1, DataRegularSeason20242025!$E$3:$E$1315, $A17)</f>
        <v>16</v>
      </c>
      <c r="CD17">
        <f>SUMIFS(DataRegularSeason20242025!$AA$3:$AA$1315,DataRegularSeason20242025!$B$3:$B$1315, "&lt;=" &amp; CD$1, DataRegularSeason20242025!$D$3:$D$1315, $A17)+SUMIFS(DataRegularSeason20242025!$AB$3:$AB$1315,DataRegularSeason20242025!$B$3:$B$1315, "&lt;=" &amp; CD$1, DataRegularSeason20242025!$E$3:$E$1315, $A17)</f>
        <v>16</v>
      </c>
      <c r="CE17">
        <f>SUMIFS(DataRegularSeason20242025!$AA$3:$AA$1315,DataRegularSeason20242025!$B$3:$B$1315, "&lt;=" &amp; CE$1, DataRegularSeason20242025!$D$3:$D$1315, $A17)+SUMIFS(DataRegularSeason20242025!$AB$3:$AB$1315,DataRegularSeason20242025!$B$3:$B$1315, "&lt;=" &amp; CE$1, DataRegularSeason20242025!$E$3:$E$1315, $A17)</f>
        <v>16</v>
      </c>
      <c r="CF17">
        <f>SUMIFS(DataRegularSeason20242025!$AA$3:$AA$1315,DataRegularSeason20242025!$B$3:$B$1315, "&lt;=" &amp; CF$1, DataRegularSeason20242025!$D$3:$D$1315, $A17)+SUMIFS(DataRegularSeason20242025!$AB$3:$AB$1315,DataRegularSeason20242025!$B$3:$B$1315, "&lt;=" &amp; CF$1, DataRegularSeason20242025!$E$3:$E$1315, $A17)</f>
        <v>16</v>
      </c>
      <c r="CG17">
        <f>SUMIFS(DataRegularSeason20242025!$AA$3:$AA$1315,DataRegularSeason20242025!$B$3:$B$1315, "&lt;=" &amp; CG$1, DataRegularSeason20242025!$D$3:$D$1315, $A17)+SUMIFS(DataRegularSeason20242025!$AB$3:$AB$1315,DataRegularSeason20242025!$B$3:$B$1315, "&lt;=" &amp; CG$1, DataRegularSeason20242025!$E$3:$E$1315, $A17)</f>
        <v>16</v>
      </c>
      <c r="CH17">
        <f>SUMIFS(DataRegularSeason20242025!$AA$3:$AA$1315,DataRegularSeason20242025!$B$3:$B$1315, "&lt;=" &amp; CH$1, DataRegularSeason20242025!$D$3:$D$1315, $A17)+SUMIFS(DataRegularSeason20242025!$AB$3:$AB$1315,DataRegularSeason20242025!$B$3:$B$1315, "&lt;=" &amp; CH$1, DataRegularSeason20242025!$E$3:$E$1315, $A17)</f>
        <v>16</v>
      </c>
      <c r="CI17">
        <f>SUMIFS(DataRegularSeason20242025!$AA$3:$AA$1315,DataRegularSeason20242025!$B$3:$B$1315, "&lt;=" &amp; CI$1, DataRegularSeason20242025!$D$3:$D$1315, $A17)+SUMIFS(DataRegularSeason20242025!$AB$3:$AB$1315,DataRegularSeason20242025!$B$3:$B$1315, "&lt;=" &amp; CI$1, DataRegularSeason20242025!$E$3:$E$1315, $A17)</f>
        <v>16</v>
      </c>
      <c r="CJ17">
        <f>SUMIFS(DataRegularSeason20242025!$AA$3:$AA$1315,DataRegularSeason20242025!$B$3:$B$1315, "&lt;=" &amp; CJ$1, DataRegularSeason20242025!$D$3:$D$1315, $A17)+SUMIFS(DataRegularSeason20242025!$AB$3:$AB$1315,DataRegularSeason20242025!$B$3:$B$1315, "&lt;=" &amp; CJ$1, DataRegularSeason20242025!$E$3:$E$1315, $A17)</f>
        <v>16</v>
      </c>
      <c r="CK17">
        <f>SUMIFS(DataRegularSeason20242025!$AA$3:$AA$1315,DataRegularSeason20242025!$B$3:$B$1315, "&lt;=" &amp; CK$1, DataRegularSeason20242025!$D$3:$D$1315, $A17)+SUMIFS(DataRegularSeason20242025!$AB$3:$AB$1315,DataRegularSeason20242025!$B$3:$B$1315, "&lt;=" &amp; CK$1, DataRegularSeason20242025!$E$3:$E$1315, $A17)</f>
        <v>16</v>
      </c>
      <c r="CL17">
        <f>SUMIFS(DataRegularSeason20242025!$AA$3:$AA$1315,DataRegularSeason20242025!$B$3:$B$1315, "&lt;=" &amp; CL$1, DataRegularSeason20242025!$D$3:$D$1315, $A17)+SUMIFS(DataRegularSeason20242025!$AB$3:$AB$1315,DataRegularSeason20242025!$B$3:$B$1315, "&lt;=" &amp; CL$1, DataRegularSeason20242025!$E$3:$E$1315, $A17)</f>
        <v>16</v>
      </c>
      <c r="CM17">
        <f>SUMIFS(DataRegularSeason20242025!$AA$3:$AA$1315,DataRegularSeason20242025!$B$3:$B$1315, "&lt;=" &amp; CM$1, DataRegularSeason20242025!$D$3:$D$1315, $A17)+SUMIFS(DataRegularSeason20242025!$AB$3:$AB$1315,DataRegularSeason20242025!$B$3:$B$1315, "&lt;=" &amp; CM$1, DataRegularSeason20242025!$E$3:$E$1315, $A17)</f>
        <v>16</v>
      </c>
      <c r="CN17">
        <f>SUMIFS(DataRegularSeason20242025!$AA$3:$AA$1315,DataRegularSeason20242025!$B$3:$B$1315, "&lt;=" &amp; CN$1, DataRegularSeason20242025!$D$3:$D$1315, $A17)+SUMIFS(DataRegularSeason20242025!$AB$3:$AB$1315,DataRegularSeason20242025!$B$3:$B$1315, "&lt;=" &amp; CN$1, DataRegularSeason20242025!$E$3:$E$1315, $A17)</f>
        <v>16</v>
      </c>
      <c r="CO17">
        <f>SUMIFS(DataRegularSeason20242025!$AA$3:$AA$1315,DataRegularSeason20242025!$B$3:$B$1315, "&lt;=" &amp; CO$1, DataRegularSeason20242025!$D$3:$D$1315, $A17)+SUMIFS(DataRegularSeason20242025!$AB$3:$AB$1315,DataRegularSeason20242025!$B$3:$B$1315, "&lt;=" &amp; CO$1, DataRegularSeason20242025!$E$3:$E$1315, $A17)</f>
        <v>16</v>
      </c>
      <c r="CP17">
        <f>SUMIFS(DataRegularSeason20242025!$AA$3:$AA$1315,DataRegularSeason20242025!$B$3:$B$1315, "&lt;=" &amp; CP$1, DataRegularSeason20242025!$D$3:$D$1315, $A17)+SUMIFS(DataRegularSeason20242025!$AB$3:$AB$1315,DataRegularSeason20242025!$B$3:$B$1315, "&lt;=" &amp; CP$1, DataRegularSeason20242025!$E$3:$E$1315, $A17)</f>
        <v>16</v>
      </c>
      <c r="CQ17">
        <f>SUMIFS(DataRegularSeason20242025!$AA$3:$AA$1315,DataRegularSeason20242025!$B$3:$B$1315, "&lt;=" &amp; CQ$1, DataRegularSeason20242025!$D$3:$D$1315, $A17)+SUMIFS(DataRegularSeason20242025!$AB$3:$AB$1315,DataRegularSeason20242025!$B$3:$B$1315, "&lt;=" &amp; CQ$1, DataRegularSeason20242025!$E$3:$E$1315, $A17)</f>
        <v>16</v>
      </c>
      <c r="CR17">
        <f>SUMIFS(DataRegularSeason20242025!$AA$3:$AA$1315,DataRegularSeason20242025!$B$3:$B$1315, "&lt;=" &amp; CR$1, DataRegularSeason20242025!$D$3:$D$1315, $A17)+SUMIFS(DataRegularSeason20242025!$AB$3:$AB$1315,DataRegularSeason20242025!$B$3:$B$1315, "&lt;=" &amp; CR$1, DataRegularSeason20242025!$E$3:$E$1315, $A17)</f>
        <v>16</v>
      </c>
      <c r="CS17">
        <f>SUMIFS(DataRegularSeason20242025!$AA$3:$AA$1315,DataRegularSeason20242025!$B$3:$B$1315, "&lt;=" &amp; CS$1, DataRegularSeason20242025!$D$3:$D$1315, $A17)+SUMIFS(DataRegularSeason20242025!$AB$3:$AB$1315,DataRegularSeason20242025!$B$3:$B$1315, "&lt;=" &amp; CS$1, DataRegularSeason20242025!$E$3:$E$1315, $A17)</f>
        <v>16</v>
      </c>
      <c r="CT17">
        <f>SUMIFS(DataRegularSeason20242025!$AA$3:$AA$1315,DataRegularSeason20242025!$B$3:$B$1315, "&lt;=" &amp; CT$1, DataRegularSeason20242025!$D$3:$D$1315, $A17)+SUMIFS(DataRegularSeason20242025!$AB$3:$AB$1315,DataRegularSeason20242025!$B$3:$B$1315, "&lt;=" &amp; CT$1, DataRegularSeason20242025!$E$3:$E$1315, $A17)</f>
        <v>16</v>
      </c>
      <c r="CU17">
        <f>SUMIFS(DataRegularSeason20242025!$AA$3:$AA$1315,DataRegularSeason20242025!$B$3:$B$1315, "&lt;=" &amp; CU$1, DataRegularSeason20242025!$D$3:$D$1315, $A17)+SUMIFS(DataRegularSeason20242025!$AB$3:$AB$1315,DataRegularSeason20242025!$B$3:$B$1315, "&lt;=" &amp; CU$1, DataRegularSeason20242025!$E$3:$E$1315, $A17)</f>
        <v>16</v>
      </c>
      <c r="CV17">
        <f>SUMIFS(DataRegularSeason20242025!$AA$3:$AA$1315,DataRegularSeason20242025!$B$3:$B$1315, "&lt;=" &amp; CV$1, DataRegularSeason20242025!$D$3:$D$1315, $A17)+SUMIFS(DataRegularSeason20242025!$AB$3:$AB$1315,DataRegularSeason20242025!$B$3:$B$1315, "&lt;=" &amp; CV$1, DataRegularSeason20242025!$E$3:$E$1315, $A17)</f>
        <v>16</v>
      </c>
      <c r="CW17">
        <f>SUMIFS(DataRegularSeason20242025!$AA$3:$AA$1315,DataRegularSeason20242025!$B$3:$B$1315, "&lt;=" &amp; CW$1, DataRegularSeason20242025!$D$3:$D$1315, $A17)+SUMIFS(DataRegularSeason20242025!$AB$3:$AB$1315,DataRegularSeason20242025!$B$3:$B$1315, "&lt;=" &amp; CW$1, DataRegularSeason20242025!$E$3:$E$1315, $A17)</f>
        <v>16</v>
      </c>
      <c r="CX17">
        <f>SUMIFS(DataRegularSeason20242025!$AA$3:$AA$1315,DataRegularSeason20242025!$B$3:$B$1315, "&lt;=" &amp; CX$1, DataRegularSeason20242025!$D$3:$D$1315, $A17)+SUMIFS(DataRegularSeason20242025!$AB$3:$AB$1315,DataRegularSeason20242025!$B$3:$B$1315, "&lt;=" &amp; CX$1, DataRegularSeason20242025!$E$3:$E$1315, $A17)</f>
        <v>16</v>
      </c>
      <c r="CY17">
        <f>SUMIFS(DataRegularSeason20242025!$AA$3:$AA$1315,DataRegularSeason20242025!$B$3:$B$1315, "&lt;=" &amp; CY$1, DataRegularSeason20242025!$D$3:$D$1315, $A17)+SUMIFS(DataRegularSeason20242025!$AB$3:$AB$1315,DataRegularSeason20242025!$B$3:$B$1315, "&lt;=" &amp; CY$1, DataRegularSeason20242025!$E$3:$E$1315, $A17)</f>
        <v>16</v>
      </c>
      <c r="CZ17">
        <f>SUMIFS(DataRegularSeason20242025!$AA$3:$AA$1315,DataRegularSeason20242025!$B$3:$B$1315, "&lt;=" &amp; CZ$1, DataRegularSeason20242025!$D$3:$D$1315, $A17)+SUMIFS(DataRegularSeason20242025!$AB$3:$AB$1315,DataRegularSeason20242025!$B$3:$B$1315, "&lt;=" &amp; CZ$1, DataRegularSeason20242025!$E$3:$E$1315, $A17)</f>
        <v>16</v>
      </c>
      <c r="DA17">
        <f>SUMIFS(DataRegularSeason20242025!$AA$3:$AA$1315,DataRegularSeason20242025!$B$3:$B$1315, "&lt;=" &amp; DA$1, DataRegularSeason20242025!$D$3:$D$1315, $A17)+SUMIFS(DataRegularSeason20242025!$AB$3:$AB$1315,DataRegularSeason20242025!$B$3:$B$1315, "&lt;=" &amp; DA$1, DataRegularSeason20242025!$E$3:$E$1315, $A17)</f>
        <v>16</v>
      </c>
      <c r="DB17">
        <f>SUMIFS(DataRegularSeason20242025!$AA$3:$AA$1315,DataRegularSeason20242025!$B$3:$B$1315, "&lt;=" &amp; DB$1, DataRegularSeason20242025!$D$3:$D$1315, $A17)+SUMIFS(DataRegularSeason20242025!$AB$3:$AB$1315,DataRegularSeason20242025!$B$3:$B$1315, "&lt;=" &amp; DB$1, DataRegularSeason20242025!$E$3:$E$1315, $A17)</f>
        <v>16</v>
      </c>
      <c r="DC17">
        <f>SUMIFS(DataRegularSeason20242025!$AA$3:$AA$1315,DataRegularSeason20242025!$B$3:$B$1315, "&lt;=" &amp; DC$1, DataRegularSeason20242025!$D$3:$D$1315, $A17)+SUMIFS(DataRegularSeason20242025!$AB$3:$AB$1315,DataRegularSeason20242025!$B$3:$B$1315, "&lt;=" &amp; DC$1, DataRegularSeason20242025!$E$3:$E$1315, $A17)</f>
        <v>16</v>
      </c>
      <c r="DD17">
        <f>SUMIFS(DataRegularSeason20242025!$AA$3:$AA$1315,DataRegularSeason20242025!$B$3:$B$1315, "&lt;=" &amp; DD$1, DataRegularSeason20242025!$D$3:$D$1315, $A17)+SUMIFS(DataRegularSeason20242025!$AB$3:$AB$1315,DataRegularSeason20242025!$B$3:$B$1315, "&lt;=" &amp; DD$1, DataRegularSeason20242025!$E$3:$E$1315, $A17)</f>
        <v>16</v>
      </c>
      <c r="DE17">
        <f>SUMIFS(DataRegularSeason20242025!$AA$3:$AA$1315,DataRegularSeason20242025!$B$3:$B$1315, "&lt;=" &amp; DE$1, DataRegularSeason20242025!$D$3:$D$1315, $A17)+SUMIFS(DataRegularSeason20242025!$AB$3:$AB$1315,DataRegularSeason20242025!$B$3:$B$1315, "&lt;=" &amp; DE$1, DataRegularSeason20242025!$E$3:$E$1315, $A17)</f>
        <v>16</v>
      </c>
      <c r="DF17">
        <f>SUMIFS(DataRegularSeason20242025!$AA$3:$AA$1315,DataRegularSeason20242025!$B$3:$B$1315, "&lt;=" &amp; DF$1, DataRegularSeason20242025!$D$3:$D$1315, $A17)+SUMIFS(DataRegularSeason20242025!$AB$3:$AB$1315,DataRegularSeason20242025!$B$3:$B$1315, "&lt;=" &amp; DF$1, DataRegularSeason20242025!$E$3:$E$1315, $A17)</f>
        <v>16</v>
      </c>
      <c r="DG17">
        <f>SUMIFS(DataRegularSeason20242025!$AA$3:$AA$1315,DataRegularSeason20242025!$B$3:$B$1315, "&lt;=" &amp; DG$1, DataRegularSeason20242025!$D$3:$D$1315, $A17)+SUMIFS(DataRegularSeason20242025!$AB$3:$AB$1315,DataRegularSeason20242025!$B$3:$B$1315, "&lt;=" &amp; DG$1, DataRegularSeason20242025!$E$3:$E$1315, $A17)</f>
        <v>16</v>
      </c>
      <c r="DH17">
        <f>SUMIFS(DataRegularSeason20242025!$AA$3:$AA$1315,DataRegularSeason20242025!$B$3:$B$1315, "&lt;=" &amp; DH$1, DataRegularSeason20242025!$D$3:$D$1315, $A17)+SUMIFS(DataRegularSeason20242025!$AB$3:$AB$1315,DataRegularSeason20242025!$B$3:$B$1315, "&lt;=" &amp; DH$1, DataRegularSeason20242025!$E$3:$E$1315, $A17)</f>
        <v>16</v>
      </c>
      <c r="DI17">
        <f>SUMIFS(DataRegularSeason20242025!$AA$3:$AA$1315,DataRegularSeason20242025!$B$3:$B$1315, "&lt;=" &amp; DI$1, DataRegularSeason20242025!$D$3:$D$1315, $A17)+SUMIFS(DataRegularSeason20242025!$AB$3:$AB$1315,DataRegularSeason20242025!$B$3:$B$1315, "&lt;=" &amp; DI$1, DataRegularSeason20242025!$E$3:$E$1315, $A17)</f>
        <v>16</v>
      </c>
      <c r="DJ17">
        <f>SUMIFS(DataRegularSeason20242025!$AA$3:$AA$1315,DataRegularSeason20242025!$B$3:$B$1315, "&lt;=" &amp; DJ$1, DataRegularSeason20242025!$D$3:$D$1315, $A17)+SUMIFS(DataRegularSeason20242025!$AB$3:$AB$1315,DataRegularSeason20242025!$B$3:$B$1315, "&lt;=" &amp; DJ$1, DataRegularSeason20242025!$E$3:$E$1315, $A17)</f>
        <v>16</v>
      </c>
      <c r="DK17">
        <f>SUMIFS(DataRegularSeason20242025!$AA$3:$AA$1315,DataRegularSeason20242025!$B$3:$B$1315, "&lt;=" &amp; DK$1, DataRegularSeason20242025!$D$3:$D$1315, $A17)+SUMIFS(DataRegularSeason20242025!$AB$3:$AB$1315,DataRegularSeason20242025!$B$3:$B$1315, "&lt;=" &amp; DK$1, DataRegularSeason20242025!$E$3:$E$1315, $A17)</f>
        <v>16</v>
      </c>
      <c r="DL17">
        <f>SUMIFS(DataRegularSeason20242025!$AA$3:$AA$1315,DataRegularSeason20242025!$B$3:$B$1315, "&lt;=" &amp; DL$1, DataRegularSeason20242025!$D$3:$D$1315, $A17)+SUMIFS(DataRegularSeason20242025!$AB$3:$AB$1315,DataRegularSeason20242025!$B$3:$B$1315, "&lt;=" &amp; DL$1, DataRegularSeason20242025!$E$3:$E$1315, $A17)</f>
        <v>16</v>
      </c>
      <c r="DM17">
        <f>SUMIFS(DataRegularSeason20242025!$AA$3:$AA$1315,DataRegularSeason20242025!$B$3:$B$1315, "&lt;=" &amp; DM$1, DataRegularSeason20242025!$D$3:$D$1315, $A17)+SUMIFS(DataRegularSeason20242025!$AB$3:$AB$1315,DataRegularSeason20242025!$B$3:$B$1315, "&lt;=" &amp; DM$1, DataRegularSeason20242025!$E$3:$E$1315, $A17)</f>
        <v>16</v>
      </c>
      <c r="DN17">
        <f>SUMIFS(DataRegularSeason20242025!$AA$3:$AA$1315,DataRegularSeason20242025!$B$3:$B$1315, "&lt;=" &amp; DN$1, DataRegularSeason20242025!$D$3:$D$1315, $A17)+SUMIFS(DataRegularSeason20242025!$AB$3:$AB$1315,DataRegularSeason20242025!$B$3:$B$1315, "&lt;=" &amp; DN$1, DataRegularSeason20242025!$E$3:$E$1315, $A17)</f>
        <v>16</v>
      </c>
      <c r="DO17">
        <f>SUMIFS(DataRegularSeason20242025!$AA$3:$AA$1315,DataRegularSeason20242025!$B$3:$B$1315, "&lt;=" &amp; DO$1, DataRegularSeason20242025!$D$3:$D$1315, $A17)+SUMIFS(DataRegularSeason20242025!$AB$3:$AB$1315,DataRegularSeason20242025!$B$3:$B$1315, "&lt;=" &amp; DO$1, DataRegularSeason20242025!$E$3:$E$1315, $A17)</f>
        <v>16</v>
      </c>
      <c r="DP17">
        <f>SUMIFS(DataRegularSeason20242025!$AA$3:$AA$1315,DataRegularSeason20242025!$B$3:$B$1315, "&lt;=" &amp; DP$1, DataRegularSeason20242025!$D$3:$D$1315, $A17)+SUMIFS(DataRegularSeason20242025!$AB$3:$AB$1315,DataRegularSeason20242025!$B$3:$B$1315, "&lt;=" &amp; DP$1, DataRegularSeason20242025!$E$3:$E$1315, $A17)</f>
        <v>16</v>
      </c>
      <c r="DQ17">
        <f>SUMIFS(DataRegularSeason20242025!$AA$3:$AA$1315,DataRegularSeason20242025!$B$3:$B$1315, "&lt;=" &amp; DQ$1, DataRegularSeason20242025!$D$3:$D$1315, $A17)+SUMIFS(DataRegularSeason20242025!$AB$3:$AB$1315,DataRegularSeason20242025!$B$3:$B$1315, "&lt;=" &amp; DQ$1, DataRegularSeason20242025!$E$3:$E$1315, $A17)</f>
        <v>16</v>
      </c>
      <c r="DR17">
        <f>SUMIFS(DataRegularSeason20242025!$AA$3:$AA$1315,DataRegularSeason20242025!$B$3:$B$1315, "&lt;=" &amp; DR$1, DataRegularSeason20242025!$D$3:$D$1315, $A17)+SUMIFS(DataRegularSeason20242025!$AB$3:$AB$1315,DataRegularSeason20242025!$B$3:$B$1315, "&lt;=" &amp; DR$1, DataRegularSeason20242025!$E$3:$E$1315, $A17)</f>
        <v>16</v>
      </c>
      <c r="DS17">
        <f>SUMIFS(DataRegularSeason20242025!$AA$3:$AA$1315,DataRegularSeason20242025!$B$3:$B$1315, "&lt;=" &amp; DS$1, DataRegularSeason20242025!$D$3:$D$1315, $A17)+SUMIFS(DataRegularSeason20242025!$AB$3:$AB$1315,DataRegularSeason20242025!$B$3:$B$1315, "&lt;=" &amp; DS$1, DataRegularSeason20242025!$E$3:$E$1315, $A17)</f>
        <v>16</v>
      </c>
      <c r="DT17">
        <f>SUMIFS(DataRegularSeason20242025!$AA$3:$AA$1315,DataRegularSeason20242025!$B$3:$B$1315, "&lt;=" &amp; DT$1, DataRegularSeason20242025!$D$3:$D$1315, $A17)+SUMIFS(DataRegularSeason20242025!$AB$3:$AB$1315,DataRegularSeason20242025!$B$3:$B$1315, "&lt;=" &amp; DT$1, DataRegularSeason20242025!$E$3:$E$1315, $A17)</f>
        <v>16</v>
      </c>
      <c r="DU17">
        <f>SUMIFS(DataRegularSeason20242025!$AA$3:$AA$1315,DataRegularSeason20242025!$B$3:$B$1315, "&lt;=" &amp; DU$1, DataRegularSeason20242025!$D$3:$D$1315, $A17)+SUMIFS(DataRegularSeason20242025!$AB$3:$AB$1315,DataRegularSeason20242025!$B$3:$B$1315, "&lt;=" &amp; DU$1, DataRegularSeason20242025!$E$3:$E$1315, $A17)</f>
        <v>16</v>
      </c>
      <c r="DV17">
        <f>SUMIFS(DataRegularSeason20242025!$AA$3:$AA$1315,DataRegularSeason20242025!$B$3:$B$1315, "&lt;=" &amp; DV$1, DataRegularSeason20242025!$D$3:$D$1315, $A17)+SUMIFS(DataRegularSeason20242025!$AB$3:$AB$1315,DataRegularSeason20242025!$B$3:$B$1315, "&lt;=" &amp; DV$1, DataRegularSeason20242025!$E$3:$E$1315, $A17)</f>
        <v>16</v>
      </c>
      <c r="DW17">
        <f>SUMIFS(DataRegularSeason20242025!$AA$3:$AA$1315,DataRegularSeason20242025!$B$3:$B$1315, "&lt;=" &amp; DW$1, DataRegularSeason20242025!$D$3:$D$1315, $A17)+SUMIFS(DataRegularSeason20242025!$AB$3:$AB$1315,DataRegularSeason20242025!$B$3:$B$1315, "&lt;=" &amp; DW$1, DataRegularSeason20242025!$E$3:$E$1315, $A17)</f>
        <v>16</v>
      </c>
      <c r="DX17">
        <f>SUMIFS(DataRegularSeason20242025!$AA$3:$AA$1315,DataRegularSeason20242025!$B$3:$B$1315, "&lt;=" &amp; DX$1, DataRegularSeason20242025!$D$3:$D$1315, $A17)+SUMIFS(DataRegularSeason20242025!$AB$3:$AB$1315,DataRegularSeason20242025!$B$3:$B$1315, "&lt;=" &amp; DX$1, DataRegularSeason20242025!$E$3:$E$1315, $A17)</f>
        <v>16</v>
      </c>
      <c r="DY17">
        <f>SUMIFS(DataRegularSeason20242025!$AA$3:$AA$1315,DataRegularSeason20242025!$B$3:$B$1315, "&lt;=" &amp; DY$1, DataRegularSeason20242025!$D$3:$D$1315, $A17)+SUMIFS(DataRegularSeason20242025!$AB$3:$AB$1315,DataRegularSeason20242025!$B$3:$B$1315, "&lt;=" &amp; DY$1, DataRegularSeason20242025!$E$3:$E$1315, $A17)</f>
        <v>16</v>
      </c>
      <c r="DZ17">
        <f>SUMIFS(DataRegularSeason20242025!$AA$3:$AA$1315,DataRegularSeason20242025!$B$3:$B$1315, "&lt;=" &amp; DZ$1, DataRegularSeason20242025!$D$3:$D$1315, $A17)+SUMIFS(DataRegularSeason20242025!$AB$3:$AB$1315,DataRegularSeason20242025!$B$3:$B$1315, "&lt;=" &amp; DZ$1, DataRegularSeason20242025!$E$3:$E$1315, $A17)</f>
        <v>16</v>
      </c>
      <c r="EA17">
        <f>SUMIFS(DataRegularSeason20242025!$AA$3:$AA$1315,DataRegularSeason20242025!$B$3:$B$1315, "&lt;=" &amp; EA$1, DataRegularSeason20242025!$D$3:$D$1315, $A17)+SUMIFS(DataRegularSeason20242025!$AB$3:$AB$1315,DataRegularSeason20242025!$B$3:$B$1315, "&lt;=" &amp; EA$1, DataRegularSeason20242025!$E$3:$E$1315, $A17)</f>
        <v>16</v>
      </c>
      <c r="EB17">
        <f>SUMIFS(DataRegularSeason20242025!$AA$3:$AA$1315,DataRegularSeason20242025!$B$3:$B$1315, "&lt;=" &amp; EB$1, DataRegularSeason20242025!$D$3:$D$1315, $A17)+SUMIFS(DataRegularSeason20242025!$AB$3:$AB$1315,DataRegularSeason20242025!$B$3:$B$1315, "&lt;=" &amp; EB$1, DataRegularSeason20242025!$E$3:$E$1315, $A17)</f>
        <v>16</v>
      </c>
      <c r="EC17">
        <f>SUMIFS(DataRegularSeason20242025!$AA$3:$AA$1315,DataRegularSeason20242025!$B$3:$B$1315, "&lt;=" &amp; EC$1, DataRegularSeason20242025!$D$3:$D$1315, $A17)+SUMIFS(DataRegularSeason20242025!$AB$3:$AB$1315,DataRegularSeason20242025!$B$3:$B$1315, "&lt;=" &amp; EC$1, DataRegularSeason20242025!$E$3:$E$1315, $A17)</f>
        <v>16</v>
      </c>
      <c r="ED17">
        <f>SUMIFS(DataRegularSeason20242025!$AA$3:$AA$1315,DataRegularSeason20242025!$B$3:$B$1315, "&lt;=" &amp; ED$1, DataRegularSeason20242025!$D$3:$D$1315, $A17)+SUMIFS(DataRegularSeason20242025!$AB$3:$AB$1315,DataRegularSeason20242025!$B$3:$B$1315, "&lt;=" &amp; ED$1, DataRegularSeason20242025!$E$3:$E$1315, $A17)</f>
        <v>16</v>
      </c>
      <c r="EE17">
        <f>SUMIFS(DataRegularSeason20242025!$AA$3:$AA$1315,DataRegularSeason20242025!$B$3:$B$1315, "&lt;=" &amp; EE$1, DataRegularSeason20242025!$D$3:$D$1315, $A17)+SUMIFS(DataRegularSeason20242025!$AB$3:$AB$1315,DataRegularSeason20242025!$B$3:$B$1315, "&lt;=" &amp; EE$1, DataRegularSeason20242025!$E$3:$E$1315, $A17)</f>
        <v>16</v>
      </c>
      <c r="EF17">
        <f>SUMIFS(DataRegularSeason20242025!$AA$3:$AA$1315,DataRegularSeason20242025!$B$3:$B$1315, "&lt;=" &amp; EF$1, DataRegularSeason20242025!$D$3:$D$1315, $A17)+SUMIFS(DataRegularSeason20242025!$AB$3:$AB$1315,DataRegularSeason20242025!$B$3:$B$1315, "&lt;=" &amp; EF$1, DataRegularSeason20242025!$E$3:$E$1315, $A17)</f>
        <v>16</v>
      </c>
      <c r="EG17">
        <f>SUMIFS(DataRegularSeason20242025!$AA$3:$AA$1315,DataRegularSeason20242025!$B$3:$B$1315, "&lt;=" &amp; EG$1, DataRegularSeason20242025!$D$3:$D$1315, $A17)+SUMIFS(DataRegularSeason20242025!$AB$3:$AB$1315,DataRegularSeason20242025!$B$3:$B$1315, "&lt;=" &amp; EG$1, DataRegularSeason20242025!$E$3:$E$1315, $A17)</f>
        <v>16</v>
      </c>
      <c r="EH17">
        <f>SUMIFS(DataRegularSeason20242025!$AA$3:$AA$1315,DataRegularSeason20242025!$B$3:$B$1315, "&lt;=" &amp; EH$1, DataRegularSeason20242025!$D$3:$D$1315, $A17)+SUMIFS(DataRegularSeason20242025!$AB$3:$AB$1315,DataRegularSeason20242025!$B$3:$B$1315, "&lt;=" &amp; EH$1, DataRegularSeason20242025!$E$3:$E$1315, $A17)</f>
        <v>16</v>
      </c>
      <c r="EI17">
        <f>SUMIFS(DataRegularSeason20242025!$AA$3:$AA$1315,DataRegularSeason20242025!$B$3:$B$1315, "&lt;=" &amp; EI$1, DataRegularSeason20242025!$D$3:$D$1315, $A17)+SUMIFS(DataRegularSeason20242025!$AB$3:$AB$1315,DataRegularSeason20242025!$B$3:$B$1315, "&lt;=" &amp; EI$1, DataRegularSeason20242025!$E$3:$E$1315, $A17)</f>
        <v>16</v>
      </c>
      <c r="EJ17">
        <f>SUMIFS(DataRegularSeason20242025!$AA$3:$AA$1315,DataRegularSeason20242025!$B$3:$B$1315, "&lt;=" &amp; EJ$1, DataRegularSeason20242025!$D$3:$D$1315, $A17)+SUMIFS(DataRegularSeason20242025!$AB$3:$AB$1315,DataRegularSeason20242025!$B$3:$B$1315, "&lt;=" &amp; EJ$1, DataRegularSeason20242025!$E$3:$E$1315, $A17)</f>
        <v>16</v>
      </c>
      <c r="EK17">
        <f>SUMIFS(DataRegularSeason20242025!$AA$3:$AA$1315,DataRegularSeason20242025!$B$3:$B$1315, "&lt;=" &amp; EK$1, DataRegularSeason20242025!$D$3:$D$1315, $A17)+SUMIFS(DataRegularSeason20242025!$AB$3:$AB$1315,DataRegularSeason20242025!$B$3:$B$1315, "&lt;=" &amp; EK$1, DataRegularSeason20242025!$E$3:$E$1315, $A17)</f>
        <v>16</v>
      </c>
      <c r="EL17">
        <f>SUMIFS(DataRegularSeason20242025!$AA$3:$AA$1315,DataRegularSeason20242025!$B$3:$B$1315, "&lt;=" &amp; EL$1, DataRegularSeason20242025!$D$3:$D$1315, $A17)+SUMIFS(DataRegularSeason20242025!$AB$3:$AB$1315,DataRegularSeason20242025!$B$3:$B$1315, "&lt;=" &amp; EL$1, DataRegularSeason20242025!$E$3:$E$1315, $A17)</f>
        <v>16</v>
      </c>
      <c r="EM17">
        <f>SUMIFS(DataRegularSeason20242025!$AA$3:$AA$1315,DataRegularSeason20242025!$B$3:$B$1315, "&lt;=" &amp; EM$1, DataRegularSeason20242025!$D$3:$D$1315, $A17)+SUMIFS(DataRegularSeason20242025!$AB$3:$AB$1315,DataRegularSeason20242025!$B$3:$B$1315, "&lt;=" &amp; EM$1, DataRegularSeason20242025!$E$3:$E$1315, $A17)</f>
        <v>16</v>
      </c>
      <c r="EN17">
        <f>SUMIFS(DataRegularSeason20242025!$AA$3:$AA$1315,DataRegularSeason20242025!$B$3:$B$1315, "&lt;=" &amp; EN$1, DataRegularSeason20242025!$D$3:$D$1315, $A17)+SUMIFS(DataRegularSeason20242025!$AB$3:$AB$1315,DataRegularSeason20242025!$B$3:$B$1315, "&lt;=" &amp; EN$1, DataRegularSeason20242025!$E$3:$E$1315, $A17)</f>
        <v>16</v>
      </c>
      <c r="EO17">
        <f>SUMIFS(DataRegularSeason20242025!$AA$3:$AA$1315,DataRegularSeason20242025!$B$3:$B$1315, "&lt;=" &amp; EO$1, DataRegularSeason20242025!$D$3:$D$1315, $A17)+SUMIFS(DataRegularSeason20242025!$AB$3:$AB$1315,DataRegularSeason20242025!$B$3:$B$1315, "&lt;=" &amp; EO$1, DataRegularSeason20242025!$E$3:$E$1315, $A17)</f>
        <v>16</v>
      </c>
      <c r="EP17">
        <f>SUMIFS(DataRegularSeason20242025!$AA$3:$AA$1315,DataRegularSeason20242025!$B$3:$B$1315, "&lt;=" &amp; EP$1, DataRegularSeason20242025!$D$3:$D$1315, $A17)+SUMIFS(DataRegularSeason20242025!$AB$3:$AB$1315,DataRegularSeason20242025!$B$3:$B$1315, "&lt;=" &amp; EP$1, DataRegularSeason20242025!$E$3:$E$1315, $A17)</f>
        <v>16</v>
      </c>
      <c r="EQ17">
        <f>SUMIFS(DataRegularSeason20242025!$AA$3:$AA$1315,DataRegularSeason20242025!$B$3:$B$1315, "&lt;=" &amp; EQ$1, DataRegularSeason20242025!$D$3:$D$1315, $A17)+SUMIFS(DataRegularSeason20242025!$AB$3:$AB$1315,DataRegularSeason20242025!$B$3:$B$1315, "&lt;=" &amp; EQ$1, DataRegularSeason20242025!$E$3:$E$1315, $A17)</f>
        <v>16</v>
      </c>
      <c r="ER17">
        <f>SUMIFS(DataRegularSeason20242025!$AA$3:$AA$1315,DataRegularSeason20242025!$B$3:$B$1315, "&lt;=" &amp; ER$1, DataRegularSeason20242025!$D$3:$D$1315, $A17)+SUMIFS(DataRegularSeason20242025!$AB$3:$AB$1315,DataRegularSeason20242025!$B$3:$B$1315, "&lt;=" &amp; ER$1, DataRegularSeason20242025!$E$3:$E$1315, $A17)</f>
        <v>16</v>
      </c>
      <c r="ES17">
        <f>SUMIFS(DataRegularSeason20242025!$AA$3:$AA$1315,DataRegularSeason20242025!$B$3:$B$1315, "&lt;=" &amp; ES$1, DataRegularSeason20242025!$D$3:$D$1315, $A17)+SUMIFS(DataRegularSeason20242025!$AB$3:$AB$1315,DataRegularSeason20242025!$B$3:$B$1315, "&lt;=" &amp; ES$1, DataRegularSeason20242025!$E$3:$E$1315, $A17)</f>
        <v>16</v>
      </c>
      <c r="ET17">
        <f>SUMIFS(DataRegularSeason20242025!$AA$3:$AA$1315,DataRegularSeason20242025!$B$3:$B$1315, "&lt;=" &amp; ET$1, DataRegularSeason20242025!$D$3:$D$1315, $A17)+SUMIFS(DataRegularSeason20242025!$AB$3:$AB$1315,DataRegularSeason20242025!$B$3:$B$1315, "&lt;=" &amp; ET$1, DataRegularSeason20242025!$E$3:$E$1315, $A17)</f>
        <v>16</v>
      </c>
      <c r="EU17">
        <f>SUMIFS(DataRegularSeason20242025!$AA$3:$AA$1315,DataRegularSeason20242025!$B$3:$B$1315, "&lt;=" &amp; EU$1, DataRegularSeason20242025!$D$3:$D$1315, $A17)+SUMIFS(DataRegularSeason20242025!$AB$3:$AB$1315,DataRegularSeason20242025!$B$3:$B$1315, "&lt;=" &amp; EU$1, DataRegularSeason20242025!$E$3:$E$1315, $A17)</f>
        <v>16</v>
      </c>
      <c r="EV17">
        <f>SUMIFS(DataRegularSeason20242025!$AA$3:$AA$1315,DataRegularSeason20242025!$B$3:$B$1315, "&lt;=" &amp; EV$1, DataRegularSeason20242025!$D$3:$D$1315, $A17)+SUMIFS(DataRegularSeason20242025!$AB$3:$AB$1315,DataRegularSeason20242025!$B$3:$B$1315, "&lt;=" &amp; EV$1, DataRegularSeason20242025!$E$3:$E$1315, $A17)</f>
        <v>16</v>
      </c>
      <c r="EW17">
        <f>SUMIFS(DataRegularSeason20242025!$AA$3:$AA$1315,DataRegularSeason20242025!$B$3:$B$1315, "&lt;=" &amp; EW$1, DataRegularSeason20242025!$D$3:$D$1315, $A17)+SUMIFS(DataRegularSeason20242025!$AB$3:$AB$1315,DataRegularSeason20242025!$B$3:$B$1315, "&lt;=" &amp; EW$1, DataRegularSeason20242025!$E$3:$E$1315, $A17)</f>
        <v>16</v>
      </c>
      <c r="EX17">
        <f>SUMIFS(DataRegularSeason20242025!$AA$3:$AA$1315,DataRegularSeason20242025!$B$3:$B$1315, "&lt;=" &amp; EX$1, DataRegularSeason20242025!$D$3:$D$1315, $A17)+SUMIFS(DataRegularSeason20242025!$AB$3:$AB$1315,DataRegularSeason20242025!$B$3:$B$1315, "&lt;=" &amp; EX$1, DataRegularSeason20242025!$E$3:$E$1315, $A17)</f>
        <v>16</v>
      </c>
      <c r="EY17">
        <f>SUMIFS(DataRegularSeason20242025!$AA$3:$AA$1315,DataRegularSeason20242025!$B$3:$B$1315, "&lt;=" &amp; EY$1, DataRegularSeason20242025!$D$3:$D$1315, $A17)+SUMIFS(DataRegularSeason20242025!$AB$3:$AB$1315,DataRegularSeason20242025!$B$3:$B$1315, "&lt;=" &amp; EY$1, DataRegularSeason20242025!$E$3:$E$1315, $A17)</f>
        <v>16</v>
      </c>
      <c r="EZ17">
        <f>SUMIFS(DataRegularSeason20242025!$AA$3:$AA$1315,DataRegularSeason20242025!$B$3:$B$1315, "&lt;=" &amp; EZ$1, DataRegularSeason20242025!$D$3:$D$1315, $A17)+SUMIFS(DataRegularSeason20242025!$AB$3:$AB$1315,DataRegularSeason20242025!$B$3:$B$1315, "&lt;=" &amp; EZ$1, DataRegularSeason20242025!$E$3:$E$1315, $A17)</f>
        <v>16</v>
      </c>
      <c r="FA17">
        <f>SUMIFS(DataRegularSeason20242025!$AA$3:$AA$1315,DataRegularSeason20242025!$B$3:$B$1315, "&lt;=" &amp; FA$1, DataRegularSeason20242025!$D$3:$D$1315, $A17)+SUMIFS(DataRegularSeason20242025!$AB$3:$AB$1315,DataRegularSeason20242025!$B$3:$B$1315, "&lt;=" &amp; FA$1, DataRegularSeason20242025!$E$3:$E$1315, $A17)</f>
        <v>16</v>
      </c>
      <c r="FB17">
        <f>SUMIFS(DataRegularSeason20242025!$AA$3:$AA$1315,DataRegularSeason20242025!$B$3:$B$1315, "&lt;=" &amp; FB$1, DataRegularSeason20242025!$D$3:$D$1315, $A17)+SUMIFS(DataRegularSeason20242025!$AB$3:$AB$1315,DataRegularSeason20242025!$B$3:$B$1315, "&lt;=" &amp; FB$1, DataRegularSeason20242025!$E$3:$E$1315, $A17)</f>
        <v>16</v>
      </c>
      <c r="FC17">
        <f>SUMIFS(DataRegularSeason20242025!$AA$3:$AA$1315,DataRegularSeason20242025!$B$3:$B$1315, "&lt;=" &amp; FC$1, DataRegularSeason20242025!$D$3:$D$1315, $A17)+SUMIFS(DataRegularSeason20242025!$AB$3:$AB$1315,DataRegularSeason20242025!$B$3:$B$1315, "&lt;=" &amp; FC$1, DataRegularSeason20242025!$E$3:$E$1315, $A17)</f>
        <v>16</v>
      </c>
      <c r="FD17">
        <f>SUMIFS(DataRegularSeason20242025!$AA$3:$AA$1315,DataRegularSeason20242025!$B$3:$B$1315, "&lt;=" &amp; FD$1, DataRegularSeason20242025!$D$3:$D$1315, $A17)+SUMIFS(DataRegularSeason20242025!$AB$3:$AB$1315,DataRegularSeason20242025!$B$3:$B$1315, "&lt;=" &amp; FD$1, DataRegularSeason20242025!$E$3:$E$1315, $A17)</f>
        <v>16</v>
      </c>
      <c r="FE17">
        <f>SUMIFS(DataRegularSeason20242025!$AA$3:$AA$1315,DataRegularSeason20242025!$B$3:$B$1315, "&lt;=" &amp; FE$1, DataRegularSeason20242025!$D$3:$D$1315, $A17)+SUMIFS(DataRegularSeason20242025!$AB$3:$AB$1315,DataRegularSeason20242025!$B$3:$B$1315, "&lt;=" &amp; FE$1, DataRegularSeason20242025!$E$3:$E$1315, $A17)</f>
        <v>16</v>
      </c>
      <c r="FF17">
        <f>SUMIFS(DataRegularSeason20242025!$AA$3:$AA$1315,DataRegularSeason20242025!$B$3:$B$1315, "&lt;=" &amp; FF$1, DataRegularSeason20242025!$D$3:$D$1315, $A17)+SUMIFS(DataRegularSeason20242025!$AB$3:$AB$1315,DataRegularSeason20242025!$B$3:$B$1315, "&lt;=" &amp; FF$1, DataRegularSeason20242025!$E$3:$E$1315, $A17)</f>
        <v>16</v>
      </c>
      <c r="FG17">
        <f>SUMIFS(DataRegularSeason20242025!$AA$3:$AA$1315,DataRegularSeason20242025!$B$3:$B$1315, "&lt;=" &amp; FG$1, DataRegularSeason20242025!$D$3:$D$1315, $A17)+SUMIFS(DataRegularSeason20242025!$AB$3:$AB$1315,DataRegularSeason20242025!$B$3:$B$1315, "&lt;=" &amp; FG$1, DataRegularSeason20242025!$E$3:$E$1315, $A17)</f>
        <v>16</v>
      </c>
      <c r="FH17">
        <f>SUMIFS(DataRegularSeason20242025!$AA$3:$AA$1315,DataRegularSeason20242025!$B$3:$B$1315, "&lt;=" &amp; FH$1, DataRegularSeason20242025!$D$3:$D$1315, $A17)+SUMIFS(DataRegularSeason20242025!$AB$3:$AB$1315,DataRegularSeason20242025!$B$3:$B$1315, "&lt;=" &amp; FH$1, DataRegularSeason20242025!$E$3:$E$1315, $A17)</f>
        <v>16</v>
      </c>
      <c r="FI17">
        <f>SUMIFS(DataRegularSeason20242025!$AA$3:$AA$1315,DataRegularSeason20242025!$B$3:$B$1315, "&lt;=" &amp; FI$1, DataRegularSeason20242025!$D$3:$D$1315, $A17)+SUMIFS(DataRegularSeason20242025!$AB$3:$AB$1315,DataRegularSeason20242025!$B$3:$B$1315, "&lt;=" &amp; FI$1, DataRegularSeason20242025!$E$3:$E$1315, $A17)</f>
        <v>16</v>
      </c>
      <c r="FJ17">
        <f>SUMIFS(DataRegularSeason20242025!$AA$3:$AA$1315,DataRegularSeason20242025!$B$3:$B$1315, "&lt;=" &amp; FJ$1, DataRegularSeason20242025!$D$3:$D$1315, $A17)+SUMIFS(DataRegularSeason20242025!$AB$3:$AB$1315,DataRegularSeason20242025!$B$3:$B$1315, "&lt;=" &amp; FJ$1, DataRegularSeason20242025!$E$3:$E$1315, $A17)</f>
        <v>16</v>
      </c>
      <c r="FK17">
        <f>SUMIFS(DataRegularSeason20242025!$AA$3:$AA$1315,DataRegularSeason20242025!$B$3:$B$1315, "&lt;=" &amp; FK$1, DataRegularSeason20242025!$D$3:$D$1315, $A17)+SUMIFS(DataRegularSeason20242025!$AB$3:$AB$1315,DataRegularSeason20242025!$B$3:$B$1315, "&lt;=" &amp; FK$1, DataRegularSeason20242025!$E$3:$E$1315, $A17)</f>
        <v>16</v>
      </c>
      <c r="FL17">
        <f>SUMIFS(DataRegularSeason20242025!$AA$3:$AA$1315,DataRegularSeason20242025!$B$3:$B$1315, "&lt;=" &amp; FL$1, DataRegularSeason20242025!$D$3:$D$1315, $A17)+SUMIFS(DataRegularSeason20242025!$AB$3:$AB$1315,DataRegularSeason20242025!$B$3:$B$1315, "&lt;=" &amp; FL$1, DataRegularSeason20242025!$E$3:$E$1315, $A17)</f>
        <v>16</v>
      </c>
      <c r="FM17">
        <f>SUMIFS(DataRegularSeason20242025!$AA$3:$AA$1315,DataRegularSeason20242025!$B$3:$B$1315, "&lt;=" &amp; FM$1, DataRegularSeason20242025!$D$3:$D$1315, $A17)+SUMIFS(DataRegularSeason20242025!$AB$3:$AB$1315,DataRegularSeason20242025!$B$3:$B$1315, "&lt;=" &amp; FM$1, DataRegularSeason20242025!$E$3:$E$1315, $A17)</f>
        <v>16</v>
      </c>
      <c r="FN17">
        <f>SUMIFS(DataRegularSeason20242025!$AA$3:$AA$1315,DataRegularSeason20242025!$B$3:$B$1315, "&lt;=" &amp; FN$1, DataRegularSeason20242025!$D$3:$D$1315, $A17)+SUMIFS(DataRegularSeason20242025!$AB$3:$AB$1315,DataRegularSeason20242025!$B$3:$B$1315, "&lt;=" &amp; FN$1, DataRegularSeason20242025!$E$3:$E$1315, $A17)</f>
        <v>16</v>
      </c>
      <c r="FO17">
        <f>SUMIFS(DataRegularSeason20242025!$AA$3:$AA$1315,DataRegularSeason20242025!$B$3:$B$1315, "&lt;=" &amp; FO$1, DataRegularSeason20242025!$D$3:$D$1315, $A17)+SUMIFS(DataRegularSeason20242025!$AB$3:$AB$1315,DataRegularSeason20242025!$B$3:$B$1315, "&lt;=" &amp; FO$1, DataRegularSeason20242025!$E$3:$E$1315, $A17)</f>
        <v>16</v>
      </c>
      <c r="FP17">
        <f>SUMIFS(DataRegularSeason20242025!$AA$3:$AA$1315,DataRegularSeason20242025!$B$3:$B$1315, "&lt;=" &amp; FP$1, DataRegularSeason20242025!$D$3:$D$1315, $A17)+SUMIFS(DataRegularSeason20242025!$AB$3:$AB$1315,DataRegularSeason20242025!$B$3:$B$1315, "&lt;=" &amp; FP$1, DataRegularSeason20242025!$E$3:$E$1315, $A17)</f>
        <v>16</v>
      </c>
      <c r="FQ17">
        <f>SUMIFS(DataRegularSeason20242025!$AA$3:$AA$1315,DataRegularSeason20242025!$B$3:$B$1315, "&lt;=" &amp; FQ$1, DataRegularSeason20242025!$D$3:$D$1315, $A17)+SUMIFS(DataRegularSeason20242025!$AB$3:$AB$1315,DataRegularSeason20242025!$B$3:$B$1315, "&lt;=" &amp; FQ$1, DataRegularSeason20242025!$E$3:$E$1315, $A17)</f>
        <v>16</v>
      </c>
      <c r="FR17">
        <f>SUMIFS(DataRegularSeason20242025!$AA$3:$AA$1315,DataRegularSeason20242025!$B$3:$B$1315, "&lt;=" &amp; FR$1, DataRegularSeason20242025!$D$3:$D$1315, $A17)+SUMIFS(DataRegularSeason20242025!$AB$3:$AB$1315,DataRegularSeason20242025!$B$3:$B$1315, "&lt;=" &amp; FR$1, DataRegularSeason20242025!$E$3:$E$1315, $A17)</f>
        <v>16</v>
      </c>
      <c r="FS17">
        <f>SUMIFS(DataRegularSeason20242025!$AA$3:$AA$1315,DataRegularSeason20242025!$B$3:$B$1315, "&lt;=" &amp; FS$1, DataRegularSeason20242025!$D$3:$D$1315, $A17)+SUMIFS(DataRegularSeason20242025!$AB$3:$AB$1315,DataRegularSeason20242025!$B$3:$B$1315, "&lt;=" &amp; FS$1, DataRegularSeason20242025!$E$3:$E$1315, $A17)</f>
        <v>16</v>
      </c>
      <c r="FT17">
        <f>SUMIFS(DataRegularSeason20242025!$AA$3:$AA$1315,DataRegularSeason20242025!$B$3:$B$1315, "&lt;=" &amp; FT$1, DataRegularSeason20242025!$D$3:$D$1315, $A17)+SUMIFS(DataRegularSeason20242025!$AB$3:$AB$1315,DataRegularSeason20242025!$B$3:$B$1315, "&lt;=" &amp; FT$1, DataRegularSeason20242025!$E$3:$E$1315, $A17)</f>
        <v>16</v>
      </c>
      <c r="FU17">
        <f>SUMIFS(DataRegularSeason20242025!$AA$3:$AA$1315,DataRegularSeason20242025!$B$3:$B$1315, "&lt;=" &amp; FU$1, DataRegularSeason20242025!$D$3:$D$1315, $A17)+SUMIFS(DataRegularSeason20242025!$AB$3:$AB$1315,DataRegularSeason20242025!$B$3:$B$1315, "&lt;=" &amp; FU$1, DataRegularSeason20242025!$E$3:$E$1315, $A17)</f>
        <v>16</v>
      </c>
      <c r="FV17">
        <f>SUMIFS(DataRegularSeason20242025!$AA$3:$AA$1315,DataRegularSeason20242025!$B$3:$B$1315, "&lt;=" &amp; FV$1, DataRegularSeason20242025!$D$3:$D$1315, $A17)+SUMIFS(DataRegularSeason20242025!$AB$3:$AB$1315,DataRegularSeason20242025!$B$3:$B$1315, "&lt;=" &amp; FV$1, DataRegularSeason20242025!$E$3:$E$1315, $A17)</f>
        <v>16</v>
      </c>
      <c r="FW17">
        <f>SUMIFS(DataRegularSeason20242025!$AA$3:$AA$1315,DataRegularSeason20242025!$B$3:$B$1315, "&lt;=" &amp; FW$1, DataRegularSeason20242025!$D$3:$D$1315, $A17)+SUMIFS(DataRegularSeason20242025!$AB$3:$AB$1315,DataRegularSeason20242025!$B$3:$B$1315, "&lt;=" &amp; FW$1, DataRegularSeason20242025!$E$3:$E$1315, $A17)</f>
        <v>16</v>
      </c>
      <c r="FX17">
        <f>SUMIFS(DataRegularSeason20242025!$AA$3:$AA$1315,DataRegularSeason20242025!$B$3:$B$1315, "&lt;=" &amp; FX$1, DataRegularSeason20242025!$D$3:$D$1315, $A17)+SUMIFS(DataRegularSeason20242025!$AB$3:$AB$1315,DataRegularSeason20242025!$B$3:$B$1315, "&lt;=" &amp; FX$1, DataRegularSeason20242025!$E$3:$E$1315, $A17)</f>
        <v>16</v>
      </c>
      <c r="FY17">
        <f>SUMIFS(DataRegularSeason20242025!$AA$3:$AA$1315,DataRegularSeason20242025!$B$3:$B$1315, "&lt;=" &amp; FY$1, DataRegularSeason20242025!$D$3:$D$1315, $A17)+SUMIFS(DataRegularSeason20242025!$AB$3:$AB$1315,DataRegularSeason20242025!$B$3:$B$1315, "&lt;=" &amp; FY$1, DataRegularSeason20242025!$E$3:$E$1315, $A17)</f>
        <v>16</v>
      </c>
      <c r="FZ17">
        <f>SUMIFS(DataRegularSeason20242025!$AA$3:$AA$1315,DataRegularSeason20242025!$B$3:$B$1315, "&lt;=" &amp; FZ$1, DataRegularSeason20242025!$D$3:$D$1315, $A17)+SUMIFS(DataRegularSeason20242025!$AB$3:$AB$1315,DataRegularSeason20242025!$B$3:$B$1315, "&lt;=" &amp; FZ$1, DataRegularSeason20242025!$E$3:$E$1315, $A17)</f>
        <v>16</v>
      </c>
      <c r="GA17">
        <f>SUMIFS(DataRegularSeason20242025!$AA$3:$AA$1315,DataRegularSeason20242025!$B$3:$B$1315, "&lt;=" &amp; GA$1, DataRegularSeason20242025!$D$3:$D$1315, $A17)+SUMIFS(DataRegularSeason20242025!$AB$3:$AB$1315,DataRegularSeason20242025!$B$3:$B$1315, "&lt;=" &amp; GA$1, DataRegularSeason20242025!$E$3:$E$1315, $A17)</f>
        <v>16</v>
      </c>
      <c r="GB17">
        <f>SUMIFS(DataRegularSeason20242025!$AA$3:$AA$1315,DataRegularSeason20242025!$B$3:$B$1315, "&lt;=" &amp; GB$1, DataRegularSeason20242025!$D$3:$D$1315, $A17)+SUMIFS(DataRegularSeason20242025!$AB$3:$AB$1315,DataRegularSeason20242025!$B$3:$B$1315, "&lt;=" &amp; GB$1, DataRegularSeason20242025!$E$3:$E$1315, $A17)</f>
        <v>16</v>
      </c>
      <c r="GC17">
        <f>SUMIFS(DataRegularSeason20242025!$AA$3:$AA$1315,DataRegularSeason20242025!$B$3:$B$1315, "&lt;=" &amp; GC$1, DataRegularSeason20242025!$D$3:$D$1315, $A17)+SUMIFS(DataRegularSeason20242025!$AB$3:$AB$1315,DataRegularSeason20242025!$B$3:$B$1315, "&lt;=" &amp; GC$1, DataRegularSeason20242025!$E$3:$E$1315, $A17)</f>
        <v>16</v>
      </c>
      <c r="GD17">
        <f>SUMIFS(DataRegularSeason20242025!$AA$3:$AA$1315,DataRegularSeason20242025!$B$3:$B$1315, "&lt;=" &amp; GD$1, DataRegularSeason20242025!$D$3:$D$1315, $A17)+SUMIFS(DataRegularSeason20242025!$AB$3:$AB$1315,DataRegularSeason20242025!$B$3:$B$1315, "&lt;=" &amp; GD$1, DataRegularSeason20242025!$E$3:$E$1315, $A17)</f>
        <v>16</v>
      </c>
      <c r="GE17">
        <f>SUMIFS(DataRegularSeason20242025!$AA$3:$AA$1315,DataRegularSeason20242025!$B$3:$B$1315, "&lt;=" &amp; GE$1, DataRegularSeason20242025!$D$3:$D$1315, $A17)+SUMIFS(DataRegularSeason20242025!$AB$3:$AB$1315,DataRegularSeason20242025!$B$3:$B$1315, "&lt;=" &amp; GE$1, DataRegularSeason20242025!$E$3:$E$1315, $A17)</f>
        <v>16</v>
      </c>
      <c r="GF17">
        <f>SUMIFS(DataRegularSeason20242025!$AA$3:$AA$1315,DataRegularSeason20242025!$B$3:$B$1315, "&lt;=" &amp; GF$1, DataRegularSeason20242025!$D$3:$D$1315, $A17)+SUMIFS(DataRegularSeason20242025!$AB$3:$AB$1315,DataRegularSeason20242025!$B$3:$B$1315, "&lt;=" &amp; GF$1, DataRegularSeason20242025!$E$3:$E$1315, $A17)</f>
        <v>16</v>
      </c>
      <c r="GG17">
        <f>SUMIFS(DataRegularSeason20242025!$AA$3:$AA$1315,DataRegularSeason20242025!$B$3:$B$1315, "&lt;=" &amp; GG$1, DataRegularSeason20242025!$D$3:$D$1315, $A17)+SUMIFS(DataRegularSeason20242025!$AB$3:$AB$1315,DataRegularSeason20242025!$B$3:$B$1315, "&lt;=" &amp; GG$1, DataRegularSeason20242025!$E$3:$E$1315, $A17)</f>
        <v>16</v>
      </c>
      <c r="GH17">
        <f>SUMIFS(DataRegularSeason20242025!$AA$3:$AA$1315,DataRegularSeason20242025!$B$3:$B$1315, "&lt;=" &amp; GH$1, DataRegularSeason20242025!$D$3:$D$1315, $A17)+SUMIFS(DataRegularSeason20242025!$AB$3:$AB$1315,DataRegularSeason20242025!$B$3:$B$1315, "&lt;=" &amp; GH$1, DataRegularSeason20242025!$E$3:$E$1315, $A17)</f>
        <v>16</v>
      </c>
      <c r="GI17">
        <f>SUMIFS(DataRegularSeason20242025!$AA$3:$AA$1315,DataRegularSeason20242025!$B$3:$B$1315, "&lt;=" &amp; GI$1, DataRegularSeason20242025!$D$3:$D$1315, $A17)+SUMIFS(DataRegularSeason20242025!$AB$3:$AB$1315,DataRegularSeason20242025!$B$3:$B$1315, "&lt;=" &amp; GI$1, DataRegularSeason20242025!$E$3:$E$1315, $A17)</f>
        <v>16</v>
      </c>
      <c r="GJ17">
        <f>SUMIFS(DataRegularSeason20242025!$AA$3:$AA$1315,DataRegularSeason20242025!$B$3:$B$1315, "&lt;=" &amp; GJ$1, DataRegularSeason20242025!$D$3:$D$1315, $A17)+SUMIFS(DataRegularSeason20242025!$AB$3:$AB$1315,DataRegularSeason20242025!$B$3:$B$1315, "&lt;=" &amp; GJ$1, DataRegularSeason20242025!$E$3:$E$1315, $A17)</f>
        <v>16</v>
      </c>
      <c r="GK17">
        <f>SUMIFS(DataRegularSeason20242025!$AA$3:$AA$1315,DataRegularSeason20242025!$B$3:$B$1315, "&lt;=" &amp; GK$1, DataRegularSeason20242025!$D$3:$D$1315, $A17)+SUMIFS(DataRegularSeason20242025!$AB$3:$AB$1315,DataRegularSeason20242025!$B$3:$B$1315, "&lt;=" &amp; GK$1, DataRegularSeason20242025!$E$3:$E$1315, $A17)</f>
        <v>16</v>
      </c>
      <c r="GL17">
        <f>SUMIFS(DataRegularSeason20242025!$AA$3:$AA$1315,DataRegularSeason20242025!$B$3:$B$1315, "&lt;=" &amp; GL$1, DataRegularSeason20242025!$D$3:$D$1315, $A17)+SUMIFS(DataRegularSeason20242025!$AB$3:$AB$1315,DataRegularSeason20242025!$B$3:$B$1315, "&lt;=" &amp; GL$1, DataRegularSeason20242025!$E$3:$E$1315, $A17)</f>
        <v>16</v>
      </c>
      <c r="GM17">
        <f>SUMIFS(DataRegularSeason20242025!$AA$3:$AA$1315,DataRegularSeason20242025!$B$3:$B$1315, "&lt;=" &amp; GM$1, DataRegularSeason20242025!$D$3:$D$1315, $A17)+SUMIFS(DataRegularSeason20242025!$AB$3:$AB$1315,DataRegularSeason20242025!$B$3:$B$1315, "&lt;=" &amp; GM$1, DataRegularSeason20242025!$E$3:$E$1315, $A17)</f>
        <v>16</v>
      </c>
      <c r="GN17">
        <f>SUMIFS(DataRegularSeason20242025!$AA$3:$AA$1315,DataRegularSeason20242025!$B$3:$B$1315, "&lt;=" &amp; GN$1, DataRegularSeason20242025!$D$3:$D$1315, $A17)+SUMIFS(DataRegularSeason20242025!$AB$3:$AB$1315,DataRegularSeason20242025!$B$3:$B$1315, "&lt;=" &amp; GN$1, DataRegularSeason20242025!$E$3:$E$1315, $A17)</f>
        <v>16</v>
      </c>
      <c r="GO17">
        <f>SUMIFS(DataRegularSeason20242025!$AA$3:$AA$1315,DataRegularSeason20242025!$B$3:$B$1315, "&lt;=" &amp; GO$1, DataRegularSeason20242025!$D$3:$D$1315, $A17)+SUMIFS(DataRegularSeason20242025!$AB$3:$AB$1315,DataRegularSeason20242025!$B$3:$B$1315, "&lt;=" &amp; GO$1, DataRegularSeason20242025!$E$3:$E$1315, $A17)</f>
        <v>16</v>
      </c>
      <c r="GP17">
        <f>SUMIFS(DataRegularSeason20242025!$AA$3:$AA$1315,DataRegularSeason20242025!$B$3:$B$1315, "&lt;=" &amp; GP$1, DataRegularSeason20242025!$D$3:$D$1315, $A17)+SUMIFS(DataRegularSeason20242025!$AB$3:$AB$1315,DataRegularSeason20242025!$B$3:$B$1315, "&lt;=" &amp; GP$1, DataRegularSeason20242025!$E$3:$E$1315, $A17)</f>
        <v>16</v>
      </c>
      <c r="GQ17">
        <f>SUMIFS(DataRegularSeason20242025!$AA$3:$AA$1315,DataRegularSeason20242025!$B$3:$B$1315, "&lt;=" &amp; GQ$1, DataRegularSeason20242025!$D$3:$D$1315, $A17)+SUMIFS(DataRegularSeason20242025!$AB$3:$AB$1315,DataRegularSeason20242025!$B$3:$B$1315, "&lt;=" &amp; GQ$1, DataRegularSeason20242025!$E$3:$E$1315, $A17)</f>
        <v>16</v>
      </c>
      <c r="GR17">
        <f>SUMIFS(DataRegularSeason20242025!$AA$3:$AA$1315,DataRegularSeason20242025!$B$3:$B$1315, "&lt;=" &amp; GR$1, DataRegularSeason20242025!$D$3:$D$1315, $A17)+SUMIFS(DataRegularSeason20242025!$AB$3:$AB$1315,DataRegularSeason20242025!$B$3:$B$1315, "&lt;=" &amp; GR$1, DataRegularSeason20242025!$E$3:$E$1315, $A17)</f>
        <v>16</v>
      </c>
      <c r="GS17">
        <f>SUMIFS(DataRegularSeason20242025!$AA$3:$AA$1315,DataRegularSeason20242025!$B$3:$B$1315, "&lt;=" &amp; GS$1, DataRegularSeason20242025!$D$3:$D$1315, $A17)+SUMIFS(DataRegularSeason20242025!$AB$3:$AB$1315,DataRegularSeason20242025!$B$3:$B$1315, "&lt;=" &amp; GS$1, DataRegularSeason20242025!$E$3:$E$1315, $A17)</f>
        <v>16</v>
      </c>
      <c r="GT17">
        <f>SUMIFS(DataRegularSeason20242025!$AA$3:$AA$1315,DataRegularSeason20242025!$B$3:$B$1315, "&lt;=" &amp; GT$1, DataRegularSeason20242025!$D$3:$D$1315, $A17)+SUMIFS(DataRegularSeason20242025!$AB$3:$AB$1315,DataRegularSeason20242025!$B$3:$B$1315, "&lt;=" &amp; GT$1, DataRegularSeason20242025!$E$3:$E$1315, $A17)</f>
        <v>16</v>
      </c>
      <c r="GU17">
        <f>SUMIFS(DataRegularSeason20242025!$AA$3:$AA$1315,DataRegularSeason20242025!$B$3:$B$1315, "&lt;=" &amp; GU$1, DataRegularSeason20242025!$D$3:$D$1315, $A17)+SUMIFS(DataRegularSeason20242025!$AB$3:$AB$1315,DataRegularSeason20242025!$B$3:$B$1315, "&lt;=" &amp; GU$1, DataRegularSeason20242025!$E$3:$E$1315, $A17)</f>
        <v>16</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32</v>
      </c>
      <c r="BC18">
        <f>SUMIFS(DataRegularSeason20242025!$AA$3:$AA$1315,DataRegularSeason20242025!$B$3:$B$1315, "&lt;=" &amp; BC$1, DataRegularSeason20242025!$D$3:$D$1315, $A18)+SUMIFS(DataRegularSeason20242025!$AB$3:$AB$1315,DataRegularSeason20242025!$B$3:$B$1315, "&lt;=" &amp; BC$1, DataRegularSeason20242025!$E$3:$E$1315, $A18)</f>
        <v>32</v>
      </c>
      <c r="BD18">
        <f>SUMIFS(DataRegularSeason20242025!$AA$3:$AA$1315,DataRegularSeason20242025!$B$3:$B$1315, "&lt;=" &amp; BD$1, DataRegularSeason20242025!$D$3:$D$1315, $A18)+SUMIFS(DataRegularSeason20242025!$AB$3:$AB$1315,DataRegularSeason20242025!$B$3:$B$1315, "&lt;=" &amp; BD$1, DataRegularSeason20242025!$E$3:$E$1315, $A18)</f>
        <v>32</v>
      </c>
      <c r="BE18">
        <f>SUMIFS(DataRegularSeason20242025!$AA$3:$AA$1315,DataRegularSeason20242025!$B$3:$B$1315, "&lt;=" &amp; BE$1, DataRegularSeason20242025!$D$3:$D$1315, $A18)+SUMIFS(DataRegularSeason20242025!$AB$3:$AB$1315,DataRegularSeason20242025!$B$3:$B$1315, "&lt;=" &amp; BE$1, DataRegularSeason20242025!$E$3:$E$1315, $A18)</f>
        <v>32</v>
      </c>
      <c r="BF18">
        <f>SUMIFS(DataRegularSeason20242025!$AA$3:$AA$1315,DataRegularSeason20242025!$B$3:$B$1315, "&lt;=" &amp; BF$1, DataRegularSeason20242025!$D$3:$D$1315, $A18)+SUMIFS(DataRegularSeason20242025!$AB$3:$AB$1315,DataRegularSeason20242025!$B$3:$B$1315, "&lt;=" &amp; BF$1, DataRegularSeason20242025!$E$3:$E$1315, $A18)</f>
        <v>32</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32</v>
      </c>
      <c r="BJ18">
        <f>SUMIFS(DataRegularSeason20242025!$AA$3:$AA$1315,DataRegularSeason20242025!$B$3:$B$1315, "&lt;=" &amp; BJ$1, DataRegularSeason20242025!$D$3:$D$1315, $A18)+SUMIFS(DataRegularSeason20242025!$AB$3:$AB$1315,DataRegularSeason20242025!$B$3:$B$1315, "&lt;=" &amp; BJ$1, DataRegularSeason20242025!$E$3:$E$1315, $A18)</f>
        <v>32</v>
      </c>
      <c r="BK18">
        <f>SUMIFS(DataRegularSeason20242025!$AA$3:$AA$1315,DataRegularSeason20242025!$B$3:$B$1315, "&lt;=" &amp; BK$1, DataRegularSeason20242025!$D$3:$D$1315, $A18)+SUMIFS(DataRegularSeason20242025!$AB$3:$AB$1315,DataRegularSeason20242025!$B$3:$B$1315, "&lt;=" &amp; BK$1, DataRegularSeason20242025!$E$3:$E$1315, $A18)</f>
        <v>32</v>
      </c>
      <c r="BL18">
        <f>SUMIFS(DataRegularSeason20242025!$AA$3:$AA$1315,DataRegularSeason20242025!$B$3:$B$1315, "&lt;=" &amp; BL$1, DataRegularSeason20242025!$D$3:$D$1315, $A18)+SUMIFS(DataRegularSeason20242025!$AB$3:$AB$1315,DataRegularSeason20242025!$B$3:$B$1315, "&lt;=" &amp; BL$1, DataRegularSeason20242025!$E$3:$E$1315, $A18)</f>
        <v>32</v>
      </c>
      <c r="BM18">
        <f>SUMIFS(DataRegularSeason20242025!$AA$3:$AA$1315,DataRegularSeason20242025!$B$3:$B$1315, "&lt;=" &amp; BM$1, DataRegularSeason20242025!$D$3:$D$1315, $A18)+SUMIFS(DataRegularSeason20242025!$AB$3:$AB$1315,DataRegularSeason20242025!$B$3:$B$1315, "&lt;=" &amp; BM$1, DataRegularSeason20242025!$E$3:$E$1315, $A18)</f>
        <v>32</v>
      </c>
      <c r="BN18">
        <f>SUMIFS(DataRegularSeason20242025!$AA$3:$AA$1315,DataRegularSeason20242025!$B$3:$B$1315, "&lt;=" &amp; BN$1, DataRegularSeason20242025!$D$3:$D$1315, $A18)+SUMIFS(DataRegularSeason20242025!$AB$3:$AB$1315,DataRegularSeason20242025!$B$3:$B$1315, "&lt;=" &amp; BN$1, DataRegularSeason20242025!$E$3:$E$1315, $A18)</f>
        <v>32</v>
      </c>
      <c r="BO18">
        <f>SUMIFS(DataRegularSeason20242025!$AA$3:$AA$1315,DataRegularSeason20242025!$B$3:$B$1315, "&lt;=" &amp; BO$1, DataRegularSeason20242025!$D$3:$D$1315, $A18)+SUMIFS(DataRegularSeason20242025!$AB$3:$AB$1315,DataRegularSeason20242025!$B$3:$B$1315, "&lt;=" &amp; BO$1, DataRegularSeason20242025!$E$3:$E$1315, $A18)</f>
        <v>32</v>
      </c>
      <c r="BP18">
        <f>SUMIFS(DataRegularSeason20242025!$AA$3:$AA$1315,DataRegularSeason20242025!$B$3:$B$1315, "&lt;=" &amp; BP$1, DataRegularSeason20242025!$D$3:$D$1315, $A18)+SUMIFS(DataRegularSeason20242025!$AB$3:$AB$1315,DataRegularSeason20242025!$B$3:$B$1315, "&lt;=" &amp; BP$1, DataRegularSeason20242025!$E$3:$E$1315, $A18)</f>
        <v>32</v>
      </c>
      <c r="BQ18">
        <f>SUMIFS(DataRegularSeason20242025!$AA$3:$AA$1315,DataRegularSeason20242025!$B$3:$B$1315, "&lt;=" &amp; BQ$1, DataRegularSeason20242025!$D$3:$D$1315, $A18)+SUMIFS(DataRegularSeason20242025!$AB$3:$AB$1315,DataRegularSeason20242025!$B$3:$B$1315, "&lt;=" &amp; BQ$1, DataRegularSeason20242025!$E$3:$E$1315, $A18)</f>
        <v>32</v>
      </c>
      <c r="BR18">
        <f>SUMIFS(DataRegularSeason20242025!$AA$3:$AA$1315,DataRegularSeason20242025!$B$3:$B$1315, "&lt;=" &amp; BR$1, DataRegularSeason20242025!$D$3:$D$1315, $A18)+SUMIFS(DataRegularSeason20242025!$AB$3:$AB$1315,DataRegularSeason20242025!$B$3:$B$1315, "&lt;=" &amp; BR$1, DataRegularSeason20242025!$E$3:$E$1315, $A18)</f>
        <v>32</v>
      </c>
      <c r="BS18">
        <f>SUMIFS(DataRegularSeason20242025!$AA$3:$AA$1315,DataRegularSeason20242025!$B$3:$B$1315, "&lt;=" &amp; BS$1, DataRegularSeason20242025!$D$3:$D$1315, $A18)+SUMIFS(DataRegularSeason20242025!$AB$3:$AB$1315,DataRegularSeason20242025!$B$3:$B$1315, "&lt;=" &amp; BS$1, DataRegularSeason20242025!$E$3:$E$1315, $A18)</f>
        <v>32</v>
      </c>
      <c r="BT18">
        <f>SUMIFS(DataRegularSeason20242025!$AA$3:$AA$1315,DataRegularSeason20242025!$B$3:$B$1315, "&lt;=" &amp; BT$1, DataRegularSeason20242025!$D$3:$D$1315, $A18)+SUMIFS(DataRegularSeason20242025!$AB$3:$AB$1315,DataRegularSeason20242025!$B$3:$B$1315, "&lt;=" &amp; BT$1, DataRegularSeason20242025!$E$3:$E$1315, $A18)</f>
        <v>32</v>
      </c>
      <c r="BU18">
        <f>SUMIFS(DataRegularSeason20242025!$AA$3:$AA$1315,DataRegularSeason20242025!$B$3:$B$1315, "&lt;=" &amp; BU$1, DataRegularSeason20242025!$D$3:$D$1315, $A18)+SUMIFS(DataRegularSeason20242025!$AB$3:$AB$1315,DataRegularSeason20242025!$B$3:$B$1315, "&lt;=" &amp; BU$1, DataRegularSeason20242025!$E$3:$E$1315, $A18)</f>
        <v>32</v>
      </c>
      <c r="BV18">
        <f>SUMIFS(DataRegularSeason20242025!$AA$3:$AA$1315,DataRegularSeason20242025!$B$3:$B$1315, "&lt;=" &amp; BV$1, DataRegularSeason20242025!$D$3:$D$1315, $A18)+SUMIFS(DataRegularSeason20242025!$AB$3:$AB$1315,DataRegularSeason20242025!$B$3:$B$1315, "&lt;=" &amp; BV$1, DataRegularSeason20242025!$E$3:$E$1315, $A18)</f>
        <v>32</v>
      </c>
      <c r="BW18">
        <f>SUMIFS(DataRegularSeason20242025!$AA$3:$AA$1315,DataRegularSeason20242025!$B$3:$B$1315, "&lt;=" &amp; BW$1, DataRegularSeason20242025!$D$3:$D$1315, $A18)+SUMIFS(DataRegularSeason20242025!$AB$3:$AB$1315,DataRegularSeason20242025!$B$3:$B$1315, "&lt;=" &amp; BW$1, DataRegularSeason20242025!$E$3:$E$1315, $A18)</f>
        <v>32</v>
      </c>
      <c r="BX18">
        <f>SUMIFS(DataRegularSeason20242025!$AA$3:$AA$1315,DataRegularSeason20242025!$B$3:$B$1315, "&lt;=" &amp; BX$1, DataRegularSeason20242025!$D$3:$D$1315, $A18)+SUMIFS(DataRegularSeason20242025!$AB$3:$AB$1315,DataRegularSeason20242025!$B$3:$B$1315, "&lt;=" &amp; BX$1, DataRegularSeason20242025!$E$3:$E$1315, $A18)</f>
        <v>32</v>
      </c>
      <c r="BY18">
        <f>SUMIFS(DataRegularSeason20242025!$AA$3:$AA$1315,DataRegularSeason20242025!$B$3:$B$1315, "&lt;=" &amp; BY$1, DataRegularSeason20242025!$D$3:$D$1315, $A18)+SUMIFS(DataRegularSeason20242025!$AB$3:$AB$1315,DataRegularSeason20242025!$B$3:$B$1315, "&lt;=" &amp; BY$1, DataRegularSeason20242025!$E$3:$E$1315, $A18)</f>
        <v>32</v>
      </c>
      <c r="BZ18">
        <f>SUMIFS(DataRegularSeason20242025!$AA$3:$AA$1315,DataRegularSeason20242025!$B$3:$B$1315, "&lt;=" &amp; BZ$1, DataRegularSeason20242025!$D$3:$D$1315, $A18)+SUMIFS(DataRegularSeason20242025!$AB$3:$AB$1315,DataRegularSeason20242025!$B$3:$B$1315, "&lt;=" &amp; BZ$1, DataRegularSeason20242025!$E$3:$E$1315, $A18)</f>
        <v>32</v>
      </c>
      <c r="CA18">
        <f>SUMIFS(DataRegularSeason20242025!$AA$3:$AA$1315,DataRegularSeason20242025!$B$3:$B$1315, "&lt;=" &amp; CA$1, DataRegularSeason20242025!$D$3:$D$1315, $A18)+SUMIFS(DataRegularSeason20242025!$AB$3:$AB$1315,DataRegularSeason20242025!$B$3:$B$1315, "&lt;=" &amp; CA$1, DataRegularSeason20242025!$E$3:$E$1315, $A18)</f>
        <v>32</v>
      </c>
      <c r="CB18">
        <f>SUMIFS(DataRegularSeason20242025!$AA$3:$AA$1315,DataRegularSeason20242025!$B$3:$B$1315, "&lt;=" &amp; CB$1, DataRegularSeason20242025!$D$3:$D$1315, $A18)+SUMIFS(DataRegularSeason20242025!$AB$3:$AB$1315,DataRegularSeason20242025!$B$3:$B$1315, "&lt;=" &amp; CB$1, DataRegularSeason20242025!$E$3:$E$1315, $A18)</f>
        <v>32</v>
      </c>
      <c r="CC18">
        <f>SUMIFS(DataRegularSeason20242025!$AA$3:$AA$1315,DataRegularSeason20242025!$B$3:$B$1315, "&lt;=" &amp; CC$1, DataRegularSeason20242025!$D$3:$D$1315, $A18)+SUMIFS(DataRegularSeason20242025!$AB$3:$AB$1315,DataRegularSeason20242025!$B$3:$B$1315, "&lt;=" &amp; CC$1, DataRegularSeason20242025!$E$3:$E$1315, $A18)</f>
        <v>32</v>
      </c>
      <c r="CD18">
        <f>SUMIFS(DataRegularSeason20242025!$AA$3:$AA$1315,DataRegularSeason20242025!$B$3:$B$1315, "&lt;=" &amp; CD$1, DataRegularSeason20242025!$D$3:$D$1315, $A18)+SUMIFS(DataRegularSeason20242025!$AB$3:$AB$1315,DataRegularSeason20242025!$B$3:$B$1315, "&lt;=" &amp; CD$1, DataRegularSeason20242025!$E$3:$E$1315, $A18)</f>
        <v>32</v>
      </c>
      <c r="CE18">
        <f>SUMIFS(DataRegularSeason20242025!$AA$3:$AA$1315,DataRegularSeason20242025!$B$3:$B$1315, "&lt;=" &amp; CE$1, DataRegularSeason20242025!$D$3:$D$1315, $A18)+SUMIFS(DataRegularSeason20242025!$AB$3:$AB$1315,DataRegularSeason20242025!$B$3:$B$1315, "&lt;=" &amp; CE$1, DataRegularSeason20242025!$E$3:$E$1315, $A18)</f>
        <v>32</v>
      </c>
      <c r="CF18">
        <f>SUMIFS(DataRegularSeason20242025!$AA$3:$AA$1315,DataRegularSeason20242025!$B$3:$B$1315, "&lt;=" &amp; CF$1, DataRegularSeason20242025!$D$3:$D$1315, $A18)+SUMIFS(DataRegularSeason20242025!$AB$3:$AB$1315,DataRegularSeason20242025!$B$3:$B$1315, "&lt;=" &amp; CF$1, DataRegularSeason20242025!$E$3:$E$1315, $A18)</f>
        <v>32</v>
      </c>
      <c r="CG18">
        <f>SUMIFS(DataRegularSeason20242025!$AA$3:$AA$1315,DataRegularSeason20242025!$B$3:$B$1315, "&lt;=" &amp; CG$1, DataRegularSeason20242025!$D$3:$D$1315, $A18)+SUMIFS(DataRegularSeason20242025!$AB$3:$AB$1315,DataRegularSeason20242025!$B$3:$B$1315, "&lt;=" &amp; CG$1, DataRegularSeason20242025!$E$3:$E$1315, $A18)</f>
        <v>32</v>
      </c>
      <c r="CH18">
        <f>SUMIFS(DataRegularSeason20242025!$AA$3:$AA$1315,DataRegularSeason20242025!$B$3:$B$1315, "&lt;=" &amp; CH$1, DataRegularSeason20242025!$D$3:$D$1315, $A18)+SUMIFS(DataRegularSeason20242025!$AB$3:$AB$1315,DataRegularSeason20242025!$B$3:$B$1315, "&lt;=" &amp; CH$1, DataRegularSeason20242025!$E$3:$E$1315, $A18)</f>
        <v>32</v>
      </c>
      <c r="CI18">
        <f>SUMIFS(DataRegularSeason20242025!$AA$3:$AA$1315,DataRegularSeason20242025!$B$3:$B$1315, "&lt;=" &amp; CI$1, DataRegularSeason20242025!$D$3:$D$1315, $A18)+SUMIFS(DataRegularSeason20242025!$AB$3:$AB$1315,DataRegularSeason20242025!$B$3:$B$1315, "&lt;=" &amp; CI$1, DataRegularSeason20242025!$E$3:$E$1315, $A18)</f>
        <v>32</v>
      </c>
      <c r="CJ18">
        <f>SUMIFS(DataRegularSeason20242025!$AA$3:$AA$1315,DataRegularSeason20242025!$B$3:$B$1315, "&lt;=" &amp; CJ$1, DataRegularSeason20242025!$D$3:$D$1315, $A18)+SUMIFS(DataRegularSeason20242025!$AB$3:$AB$1315,DataRegularSeason20242025!$B$3:$B$1315, "&lt;=" &amp; CJ$1, DataRegularSeason20242025!$E$3:$E$1315, $A18)</f>
        <v>32</v>
      </c>
      <c r="CK18">
        <f>SUMIFS(DataRegularSeason20242025!$AA$3:$AA$1315,DataRegularSeason20242025!$B$3:$B$1315, "&lt;=" &amp; CK$1, DataRegularSeason20242025!$D$3:$D$1315, $A18)+SUMIFS(DataRegularSeason20242025!$AB$3:$AB$1315,DataRegularSeason20242025!$B$3:$B$1315, "&lt;=" &amp; CK$1, DataRegularSeason20242025!$E$3:$E$1315, $A18)</f>
        <v>32</v>
      </c>
      <c r="CL18">
        <f>SUMIFS(DataRegularSeason20242025!$AA$3:$AA$1315,DataRegularSeason20242025!$B$3:$B$1315, "&lt;=" &amp; CL$1, DataRegularSeason20242025!$D$3:$D$1315, $A18)+SUMIFS(DataRegularSeason20242025!$AB$3:$AB$1315,DataRegularSeason20242025!$B$3:$B$1315, "&lt;=" &amp; CL$1, DataRegularSeason20242025!$E$3:$E$1315, $A18)</f>
        <v>32</v>
      </c>
      <c r="CM18">
        <f>SUMIFS(DataRegularSeason20242025!$AA$3:$AA$1315,DataRegularSeason20242025!$B$3:$B$1315, "&lt;=" &amp; CM$1, DataRegularSeason20242025!$D$3:$D$1315, $A18)+SUMIFS(DataRegularSeason20242025!$AB$3:$AB$1315,DataRegularSeason20242025!$B$3:$B$1315, "&lt;=" &amp; CM$1, DataRegularSeason20242025!$E$3:$E$1315, $A18)</f>
        <v>32</v>
      </c>
      <c r="CN18">
        <f>SUMIFS(DataRegularSeason20242025!$AA$3:$AA$1315,DataRegularSeason20242025!$B$3:$B$1315, "&lt;=" &amp; CN$1, DataRegularSeason20242025!$D$3:$D$1315, $A18)+SUMIFS(DataRegularSeason20242025!$AB$3:$AB$1315,DataRegularSeason20242025!$B$3:$B$1315, "&lt;=" &amp; CN$1, DataRegularSeason20242025!$E$3:$E$1315, $A18)</f>
        <v>32</v>
      </c>
      <c r="CO18">
        <f>SUMIFS(DataRegularSeason20242025!$AA$3:$AA$1315,DataRegularSeason20242025!$B$3:$B$1315, "&lt;=" &amp; CO$1, DataRegularSeason20242025!$D$3:$D$1315, $A18)+SUMIFS(DataRegularSeason20242025!$AB$3:$AB$1315,DataRegularSeason20242025!$B$3:$B$1315, "&lt;=" &amp; CO$1, DataRegularSeason20242025!$E$3:$E$1315, $A18)</f>
        <v>32</v>
      </c>
      <c r="CP18">
        <f>SUMIFS(DataRegularSeason20242025!$AA$3:$AA$1315,DataRegularSeason20242025!$B$3:$B$1315, "&lt;=" &amp; CP$1, DataRegularSeason20242025!$D$3:$D$1315, $A18)+SUMIFS(DataRegularSeason20242025!$AB$3:$AB$1315,DataRegularSeason20242025!$B$3:$B$1315, "&lt;=" &amp; CP$1, DataRegularSeason20242025!$E$3:$E$1315, $A18)</f>
        <v>32</v>
      </c>
      <c r="CQ18">
        <f>SUMIFS(DataRegularSeason20242025!$AA$3:$AA$1315,DataRegularSeason20242025!$B$3:$B$1315, "&lt;=" &amp; CQ$1, DataRegularSeason20242025!$D$3:$D$1315, $A18)+SUMIFS(DataRegularSeason20242025!$AB$3:$AB$1315,DataRegularSeason20242025!$B$3:$B$1315, "&lt;=" &amp; CQ$1, DataRegularSeason20242025!$E$3:$E$1315, $A18)</f>
        <v>32</v>
      </c>
      <c r="CR18">
        <f>SUMIFS(DataRegularSeason20242025!$AA$3:$AA$1315,DataRegularSeason20242025!$B$3:$B$1315, "&lt;=" &amp; CR$1, DataRegularSeason20242025!$D$3:$D$1315, $A18)+SUMIFS(DataRegularSeason20242025!$AB$3:$AB$1315,DataRegularSeason20242025!$B$3:$B$1315, "&lt;=" &amp; CR$1, DataRegularSeason20242025!$E$3:$E$1315, $A18)</f>
        <v>32</v>
      </c>
      <c r="CS18">
        <f>SUMIFS(DataRegularSeason20242025!$AA$3:$AA$1315,DataRegularSeason20242025!$B$3:$B$1315, "&lt;=" &amp; CS$1, DataRegularSeason20242025!$D$3:$D$1315, $A18)+SUMIFS(DataRegularSeason20242025!$AB$3:$AB$1315,DataRegularSeason20242025!$B$3:$B$1315, "&lt;=" &amp; CS$1, DataRegularSeason20242025!$E$3:$E$1315, $A18)</f>
        <v>32</v>
      </c>
      <c r="CT18">
        <f>SUMIFS(DataRegularSeason20242025!$AA$3:$AA$1315,DataRegularSeason20242025!$B$3:$B$1315, "&lt;=" &amp; CT$1, DataRegularSeason20242025!$D$3:$D$1315, $A18)+SUMIFS(DataRegularSeason20242025!$AB$3:$AB$1315,DataRegularSeason20242025!$B$3:$B$1315, "&lt;=" &amp; CT$1, DataRegularSeason20242025!$E$3:$E$1315, $A18)</f>
        <v>32</v>
      </c>
      <c r="CU18">
        <f>SUMIFS(DataRegularSeason20242025!$AA$3:$AA$1315,DataRegularSeason20242025!$B$3:$B$1315, "&lt;=" &amp; CU$1, DataRegularSeason20242025!$D$3:$D$1315, $A18)+SUMIFS(DataRegularSeason20242025!$AB$3:$AB$1315,DataRegularSeason20242025!$B$3:$B$1315, "&lt;=" &amp; CU$1, DataRegularSeason20242025!$E$3:$E$1315, $A18)</f>
        <v>32</v>
      </c>
      <c r="CV18">
        <f>SUMIFS(DataRegularSeason20242025!$AA$3:$AA$1315,DataRegularSeason20242025!$B$3:$B$1315, "&lt;=" &amp; CV$1, DataRegularSeason20242025!$D$3:$D$1315, $A18)+SUMIFS(DataRegularSeason20242025!$AB$3:$AB$1315,DataRegularSeason20242025!$B$3:$B$1315, "&lt;=" &amp; CV$1, DataRegularSeason20242025!$E$3:$E$1315, $A18)</f>
        <v>32</v>
      </c>
      <c r="CW18">
        <f>SUMIFS(DataRegularSeason20242025!$AA$3:$AA$1315,DataRegularSeason20242025!$B$3:$B$1315, "&lt;=" &amp; CW$1, DataRegularSeason20242025!$D$3:$D$1315, $A18)+SUMIFS(DataRegularSeason20242025!$AB$3:$AB$1315,DataRegularSeason20242025!$B$3:$B$1315, "&lt;=" &amp; CW$1, DataRegularSeason20242025!$E$3:$E$1315, $A18)</f>
        <v>32</v>
      </c>
      <c r="CX18">
        <f>SUMIFS(DataRegularSeason20242025!$AA$3:$AA$1315,DataRegularSeason20242025!$B$3:$B$1315, "&lt;=" &amp; CX$1, DataRegularSeason20242025!$D$3:$D$1315, $A18)+SUMIFS(DataRegularSeason20242025!$AB$3:$AB$1315,DataRegularSeason20242025!$B$3:$B$1315, "&lt;=" &amp; CX$1, DataRegularSeason20242025!$E$3:$E$1315, $A18)</f>
        <v>32</v>
      </c>
      <c r="CY18">
        <f>SUMIFS(DataRegularSeason20242025!$AA$3:$AA$1315,DataRegularSeason20242025!$B$3:$B$1315, "&lt;=" &amp; CY$1, DataRegularSeason20242025!$D$3:$D$1315, $A18)+SUMIFS(DataRegularSeason20242025!$AB$3:$AB$1315,DataRegularSeason20242025!$B$3:$B$1315, "&lt;=" &amp; CY$1, DataRegularSeason20242025!$E$3:$E$1315, $A18)</f>
        <v>32</v>
      </c>
      <c r="CZ18">
        <f>SUMIFS(DataRegularSeason20242025!$AA$3:$AA$1315,DataRegularSeason20242025!$B$3:$B$1315, "&lt;=" &amp; CZ$1, DataRegularSeason20242025!$D$3:$D$1315, $A18)+SUMIFS(DataRegularSeason20242025!$AB$3:$AB$1315,DataRegularSeason20242025!$B$3:$B$1315, "&lt;=" &amp; CZ$1, DataRegularSeason20242025!$E$3:$E$1315, $A18)</f>
        <v>32</v>
      </c>
      <c r="DA18">
        <f>SUMIFS(DataRegularSeason20242025!$AA$3:$AA$1315,DataRegularSeason20242025!$B$3:$B$1315, "&lt;=" &amp; DA$1, DataRegularSeason20242025!$D$3:$D$1315, $A18)+SUMIFS(DataRegularSeason20242025!$AB$3:$AB$1315,DataRegularSeason20242025!$B$3:$B$1315, "&lt;=" &amp; DA$1, DataRegularSeason20242025!$E$3:$E$1315, $A18)</f>
        <v>32</v>
      </c>
      <c r="DB18">
        <f>SUMIFS(DataRegularSeason20242025!$AA$3:$AA$1315,DataRegularSeason20242025!$B$3:$B$1315, "&lt;=" &amp; DB$1, DataRegularSeason20242025!$D$3:$D$1315, $A18)+SUMIFS(DataRegularSeason20242025!$AB$3:$AB$1315,DataRegularSeason20242025!$B$3:$B$1315, "&lt;=" &amp; DB$1, DataRegularSeason20242025!$E$3:$E$1315, $A18)</f>
        <v>32</v>
      </c>
      <c r="DC18">
        <f>SUMIFS(DataRegularSeason20242025!$AA$3:$AA$1315,DataRegularSeason20242025!$B$3:$B$1315, "&lt;=" &amp; DC$1, DataRegularSeason20242025!$D$3:$D$1315, $A18)+SUMIFS(DataRegularSeason20242025!$AB$3:$AB$1315,DataRegularSeason20242025!$B$3:$B$1315, "&lt;=" &amp; DC$1, DataRegularSeason20242025!$E$3:$E$1315, $A18)</f>
        <v>32</v>
      </c>
      <c r="DD18">
        <f>SUMIFS(DataRegularSeason20242025!$AA$3:$AA$1315,DataRegularSeason20242025!$B$3:$B$1315, "&lt;=" &amp; DD$1, DataRegularSeason20242025!$D$3:$D$1315, $A18)+SUMIFS(DataRegularSeason20242025!$AB$3:$AB$1315,DataRegularSeason20242025!$B$3:$B$1315, "&lt;=" &amp; DD$1, DataRegularSeason20242025!$E$3:$E$1315, $A18)</f>
        <v>32</v>
      </c>
      <c r="DE18">
        <f>SUMIFS(DataRegularSeason20242025!$AA$3:$AA$1315,DataRegularSeason20242025!$B$3:$B$1315, "&lt;=" &amp; DE$1, DataRegularSeason20242025!$D$3:$D$1315, $A18)+SUMIFS(DataRegularSeason20242025!$AB$3:$AB$1315,DataRegularSeason20242025!$B$3:$B$1315, "&lt;=" &amp; DE$1, DataRegularSeason20242025!$E$3:$E$1315, $A18)</f>
        <v>32</v>
      </c>
      <c r="DF18">
        <f>SUMIFS(DataRegularSeason20242025!$AA$3:$AA$1315,DataRegularSeason20242025!$B$3:$B$1315, "&lt;=" &amp; DF$1, DataRegularSeason20242025!$D$3:$D$1315, $A18)+SUMIFS(DataRegularSeason20242025!$AB$3:$AB$1315,DataRegularSeason20242025!$B$3:$B$1315, "&lt;=" &amp; DF$1, DataRegularSeason20242025!$E$3:$E$1315, $A18)</f>
        <v>32</v>
      </c>
      <c r="DG18">
        <f>SUMIFS(DataRegularSeason20242025!$AA$3:$AA$1315,DataRegularSeason20242025!$B$3:$B$1315, "&lt;=" &amp; DG$1, DataRegularSeason20242025!$D$3:$D$1315, $A18)+SUMIFS(DataRegularSeason20242025!$AB$3:$AB$1315,DataRegularSeason20242025!$B$3:$B$1315, "&lt;=" &amp; DG$1, DataRegularSeason20242025!$E$3:$E$1315, $A18)</f>
        <v>32</v>
      </c>
      <c r="DH18">
        <f>SUMIFS(DataRegularSeason20242025!$AA$3:$AA$1315,DataRegularSeason20242025!$B$3:$B$1315, "&lt;=" &amp; DH$1, DataRegularSeason20242025!$D$3:$D$1315, $A18)+SUMIFS(DataRegularSeason20242025!$AB$3:$AB$1315,DataRegularSeason20242025!$B$3:$B$1315, "&lt;=" &amp; DH$1, DataRegularSeason20242025!$E$3:$E$1315, $A18)</f>
        <v>32</v>
      </c>
      <c r="DI18">
        <f>SUMIFS(DataRegularSeason20242025!$AA$3:$AA$1315,DataRegularSeason20242025!$B$3:$B$1315, "&lt;=" &amp; DI$1, DataRegularSeason20242025!$D$3:$D$1315, $A18)+SUMIFS(DataRegularSeason20242025!$AB$3:$AB$1315,DataRegularSeason20242025!$B$3:$B$1315, "&lt;=" &amp; DI$1, DataRegularSeason20242025!$E$3:$E$1315, $A18)</f>
        <v>32</v>
      </c>
      <c r="DJ18">
        <f>SUMIFS(DataRegularSeason20242025!$AA$3:$AA$1315,DataRegularSeason20242025!$B$3:$B$1315, "&lt;=" &amp; DJ$1, DataRegularSeason20242025!$D$3:$D$1315, $A18)+SUMIFS(DataRegularSeason20242025!$AB$3:$AB$1315,DataRegularSeason20242025!$B$3:$B$1315, "&lt;=" &amp; DJ$1, DataRegularSeason20242025!$E$3:$E$1315, $A18)</f>
        <v>32</v>
      </c>
      <c r="DK18">
        <f>SUMIFS(DataRegularSeason20242025!$AA$3:$AA$1315,DataRegularSeason20242025!$B$3:$B$1315, "&lt;=" &amp; DK$1, DataRegularSeason20242025!$D$3:$D$1315, $A18)+SUMIFS(DataRegularSeason20242025!$AB$3:$AB$1315,DataRegularSeason20242025!$B$3:$B$1315, "&lt;=" &amp; DK$1, DataRegularSeason20242025!$E$3:$E$1315, $A18)</f>
        <v>32</v>
      </c>
      <c r="DL18">
        <f>SUMIFS(DataRegularSeason20242025!$AA$3:$AA$1315,DataRegularSeason20242025!$B$3:$B$1315, "&lt;=" &amp; DL$1, DataRegularSeason20242025!$D$3:$D$1315, $A18)+SUMIFS(DataRegularSeason20242025!$AB$3:$AB$1315,DataRegularSeason20242025!$B$3:$B$1315, "&lt;=" &amp; DL$1, DataRegularSeason20242025!$E$3:$E$1315, $A18)</f>
        <v>32</v>
      </c>
      <c r="DM18">
        <f>SUMIFS(DataRegularSeason20242025!$AA$3:$AA$1315,DataRegularSeason20242025!$B$3:$B$1315, "&lt;=" &amp; DM$1, DataRegularSeason20242025!$D$3:$D$1315, $A18)+SUMIFS(DataRegularSeason20242025!$AB$3:$AB$1315,DataRegularSeason20242025!$B$3:$B$1315, "&lt;=" &amp; DM$1, DataRegularSeason20242025!$E$3:$E$1315, $A18)</f>
        <v>32</v>
      </c>
      <c r="DN18">
        <f>SUMIFS(DataRegularSeason20242025!$AA$3:$AA$1315,DataRegularSeason20242025!$B$3:$B$1315, "&lt;=" &amp; DN$1, DataRegularSeason20242025!$D$3:$D$1315, $A18)+SUMIFS(DataRegularSeason20242025!$AB$3:$AB$1315,DataRegularSeason20242025!$B$3:$B$1315, "&lt;=" &amp; DN$1, DataRegularSeason20242025!$E$3:$E$1315, $A18)</f>
        <v>32</v>
      </c>
      <c r="DO18">
        <f>SUMIFS(DataRegularSeason20242025!$AA$3:$AA$1315,DataRegularSeason20242025!$B$3:$B$1315, "&lt;=" &amp; DO$1, DataRegularSeason20242025!$D$3:$D$1315, $A18)+SUMIFS(DataRegularSeason20242025!$AB$3:$AB$1315,DataRegularSeason20242025!$B$3:$B$1315, "&lt;=" &amp; DO$1, DataRegularSeason20242025!$E$3:$E$1315, $A18)</f>
        <v>32</v>
      </c>
      <c r="DP18">
        <f>SUMIFS(DataRegularSeason20242025!$AA$3:$AA$1315,DataRegularSeason20242025!$B$3:$B$1315, "&lt;=" &amp; DP$1, DataRegularSeason20242025!$D$3:$D$1315, $A18)+SUMIFS(DataRegularSeason20242025!$AB$3:$AB$1315,DataRegularSeason20242025!$B$3:$B$1315, "&lt;=" &amp; DP$1, DataRegularSeason20242025!$E$3:$E$1315, $A18)</f>
        <v>32</v>
      </c>
      <c r="DQ18">
        <f>SUMIFS(DataRegularSeason20242025!$AA$3:$AA$1315,DataRegularSeason20242025!$B$3:$B$1315, "&lt;=" &amp; DQ$1, DataRegularSeason20242025!$D$3:$D$1315, $A18)+SUMIFS(DataRegularSeason20242025!$AB$3:$AB$1315,DataRegularSeason20242025!$B$3:$B$1315, "&lt;=" &amp; DQ$1, DataRegularSeason20242025!$E$3:$E$1315, $A18)</f>
        <v>32</v>
      </c>
      <c r="DR18">
        <f>SUMIFS(DataRegularSeason20242025!$AA$3:$AA$1315,DataRegularSeason20242025!$B$3:$B$1315, "&lt;=" &amp; DR$1, DataRegularSeason20242025!$D$3:$D$1315, $A18)+SUMIFS(DataRegularSeason20242025!$AB$3:$AB$1315,DataRegularSeason20242025!$B$3:$B$1315, "&lt;=" &amp; DR$1, DataRegularSeason20242025!$E$3:$E$1315, $A18)</f>
        <v>32</v>
      </c>
      <c r="DS18">
        <f>SUMIFS(DataRegularSeason20242025!$AA$3:$AA$1315,DataRegularSeason20242025!$B$3:$B$1315, "&lt;=" &amp; DS$1, DataRegularSeason20242025!$D$3:$D$1315, $A18)+SUMIFS(DataRegularSeason20242025!$AB$3:$AB$1315,DataRegularSeason20242025!$B$3:$B$1315, "&lt;=" &amp; DS$1, DataRegularSeason20242025!$E$3:$E$1315, $A18)</f>
        <v>32</v>
      </c>
      <c r="DT18">
        <f>SUMIFS(DataRegularSeason20242025!$AA$3:$AA$1315,DataRegularSeason20242025!$B$3:$B$1315, "&lt;=" &amp; DT$1, DataRegularSeason20242025!$D$3:$D$1315, $A18)+SUMIFS(DataRegularSeason20242025!$AB$3:$AB$1315,DataRegularSeason20242025!$B$3:$B$1315, "&lt;=" &amp; DT$1, DataRegularSeason20242025!$E$3:$E$1315, $A18)</f>
        <v>32</v>
      </c>
      <c r="DU18">
        <f>SUMIFS(DataRegularSeason20242025!$AA$3:$AA$1315,DataRegularSeason20242025!$B$3:$B$1315, "&lt;=" &amp; DU$1, DataRegularSeason20242025!$D$3:$D$1315, $A18)+SUMIFS(DataRegularSeason20242025!$AB$3:$AB$1315,DataRegularSeason20242025!$B$3:$B$1315, "&lt;=" &amp; DU$1, DataRegularSeason20242025!$E$3:$E$1315, $A18)</f>
        <v>32</v>
      </c>
      <c r="DV18">
        <f>SUMIFS(DataRegularSeason20242025!$AA$3:$AA$1315,DataRegularSeason20242025!$B$3:$B$1315, "&lt;=" &amp; DV$1, DataRegularSeason20242025!$D$3:$D$1315, $A18)+SUMIFS(DataRegularSeason20242025!$AB$3:$AB$1315,DataRegularSeason20242025!$B$3:$B$1315, "&lt;=" &amp; DV$1, DataRegularSeason20242025!$E$3:$E$1315, $A18)</f>
        <v>32</v>
      </c>
      <c r="DW18">
        <f>SUMIFS(DataRegularSeason20242025!$AA$3:$AA$1315,DataRegularSeason20242025!$B$3:$B$1315, "&lt;=" &amp; DW$1, DataRegularSeason20242025!$D$3:$D$1315, $A18)+SUMIFS(DataRegularSeason20242025!$AB$3:$AB$1315,DataRegularSeason20242025!$B$3:$B$1315, "&lt;=" &amp; DW$1, DataRegularSeason20242025!$E$3:$E$1315, $A18)</f>
        <v>32</v>
      </c>
      <c r="DX18">
        <f>SUMIFS(DataRegularSeason20242025!$AA$3:$AA$1315,DataRegularSeason20242025!$B$3:$B$1315, "&lt;=" &amp; DX$1, DataRegularSeason20242025!$D$3:$D$1315, $A18)+SUMIFS(DataRegularSeason20242025!$AB$3:$AB$1315,DataRegularSeason20242025!$B$3:$B$1315, "&lt;=" &amp; DX$1, DataRegularSeason20242025!$E$3:$E$1315, $A18)</f>
        <v>32</v>
      </c>
      <c r="DY18">
        <f>SUMIFS(DataRegularSeason20242025!$AA$3:$AA$1315,DataRegularSeason20242025!$B$3:$B$1315, "&lt;=" &amp; DY$1, DataRegularSeason20242025!$D$3:$D$1315, $A18)+SUMIFS(DataRegularSeason20242025!$AB$3:$AB$1315,DataRegularSeason20242025!$B$3:$B$1315, "&lt;=" &amp; DY$1, DataRegularSeason20242025!$E$3:$E$1315, $A18)</f>
        <v>32</v>
      </c>
      <c r="DZ18">
        <f>SUMIFS(DataRegularSeason20242025!$AA$3:$AA$1315,DataRegularSeason20242025!$B$3:$B$1315, "&lt;=" &amp; DZ$1, DataRegularSeason20242025!$D$3:$D$1315, $A18)+SUMIFS(DataRegularSeason20242025!$AB$3:$AB$1315,DataRegularSeason20242025!$B$3:$B$1315, "&lt;=" &amp; DZ$1, DataRegularSeason20242025!$E$3:$E$1315, $A18)</f>
        <v>32</v>
      </c>
      <c r="EA18">
        <f>SUMIFS(DataRegularSeason20242025!$AA$3:$AA$1315,DataRegularSeason20242025!$B$3:$B$1315, "&lt;=" &amp; EA$1, DataRegularSeason20242025!$D$3:$D$1315, $A18)+SUMIFS(DataRegularSeason20242025!$AB$3:$AB$1315,DataRegularSeason20242025!$B$3:$B$1315, "&lt;=" &amp; EA$1, DataRegularSeason20242025!$E$3:$E$1315, $A18)</f>
        <v>32</v>
      </c>
      <c r="EB18">
        <f>SUMIFS(DataRegularSeason20242025!$AA$3:$AA$1315,DataRegularSeason20242025!$B$3:$B$1315, "&lt;=" &amp; EB$1, DataRegularSeason20242025!$D$3:$D$1315, $A18)+SUMIFS(DataRegularSeason20242025!$AB$3:$AB$1315,DataRegularSeason20242025!$B$3:$B$1315, "&lt;=" &amp; EB$1, DataRegularSeason20242025!$E$3:$E$1315, $A18)</f>
        <v>32</v>
      </c>
      <c r="EC18">
        <f>SUMIFS(DataRegularSeason20242025!$AA$3:$AA$1315,DataRegularSeason20242025!$B$3:$B$1315, "&lt;=" &amp; EC$1, DataRegularSeason20242025!$D$3:$D$1315, $A18)+SUMIFS(DataRegularSeason20242025!$AB$3:$AB$1315,DataRegularSeason20242025!$B$3:$B$1315, "&lt;=" &amp; EC$1, DataRegularSeason20242025!$E$3:$E$1315, $A18)</f>
        <v>32</v>
      </c>
      <c r="ED18">
        <f>SUMIFS(DataRegularSeason20242025!$AA$3:$AA$1315,DataRegularSeason20242025!$B$3:$B$1315, "&lt;=" &amp; ED$1, DataRegularSeason20242025!$D$3:$D$1315, $A18)+SUMIFS(DataRegularSeason20242025!$AB$3:$AB$1315,DataRegularSeason20242025!$B$3:$B$1315, "&lt;=" &amp; ED$1, DataRegularSeason20242025!$E$3:$E$1315, $A18)</f>
        <v>32</v>
      </c>
      <c r="EE18">
        <f>SUMIFS(DataRegularSeason20242025!$AA$3:$AA$1315,DataRegularSeason20242025!$B$3:$B$1315, "&lt;=" &amp; EE$1, DataRegularSeason20242025!$D$3:$D$1315, $A18)+SUMIFS(DataRegularSeason20242025!$AB$3:$AB$1315,DataRegularSeason20242025!$B$3:$B$1315, "&lt;=" &amp; EE$1, DataRegularSeason20242025!$E$3:$E$1315, $A18)</f>
        <v>32</v>
      </c>
      <c r="EF18">
        <f>SUMIFS(DataRegularSeason20242025!$AA$3:$AA$1315,DataRegularSeason20242025!$B$3:$B$1315, "&lt;=" &amp; EF$1, DataRegularSeason20242025!$D$3:$D$1315, $A18)+SUMIFS(DataRegularSeason20242025!$AB$3:$AB$1315,DataRegularSeason20242025!$B$3:$B$1315, "&lt;=" &amp; EF$1, DataRegularSeason20242025!$E$3:$E$1315, $A18)</f>
        <v>32</v>
      </c>
      <c r="EG18">
        <f>SUMIFS(DataRegularSeason20242025!$AA$3:$AA$1315,DataRegularSeason20242025!$B$3:$B$1315, "&lt;=" &amp; EG$1, DataRegularSeason20242025!$D$3:$D$1315, $A18)+SUMIFS(DataRegularSeason20242025!$AB$3:$AB$1315,DataRegularSeason20242025!$B$3:$B$1315, "&lt;=" &amp; EG$1, DataRegularSeason20242025!$E$3:$E$1315, $A18)</f>
        <v>32</v>
      </c>
      <c r="EH18">
        <f>SUMIFS(DataRegularSeason20242025!$AA$3:$AA$1315,DataRegularSeason20242025!$B$3:$B$1315, "&lt;=" &amp; EH$1, DataRegularSeason20242025!$D$3:$D$1315, $A18)+SUMIFS(DataRegularSeason20242025!$AB$3:$AB$1315,DataRegularSeason20242025!$B$3:$B$1315, "&lt;=" &amp; EH$1, DataRegularSeason20242025!$E$3:$E$1315, $A18)</f>
        <v>32</v>
      </c>
      <c r="EI18">
        <f>SUMIFS(DataRegularSeason20242025!$AA$3:$AA$1315,DataRegularSeason20242025!$B$3:$B$1315, "&lt;=" &amp; EI$1, DataRegularSeason20242025!$D$3:$D$1315, $A18)+SUMIFS(DataRegularSeason20242025!$AB$3:$AB$1315,DataRegularSeason20242025!$B$3:$B$1315, "&lt;=" &amp; EI$1, DataRegularSeason20242025!$E$3:$E$1315, $A18)</f>
        <v>32</v>
      </c>
      <c r="EJ18">
        <f>SUMIFS(DataRegularSeason20242025!$AA$3:$AA$1315,DataRegularSeason20242025!$B$3:$B$1315, "&lt;=" &amp; EJ$1, DataRegularSeason20242025!$D$3:$D$1315, $A18)+SUMIFS(DataRegularSeason20242025!$AB$3:$AB$1315,DataRegularSeason20242025!$B$3:$B$1315, "&lt;=" &amp; EJ$1, DataRegularSeason20242025!$E$3:$E$1315, $A18)</f>
        <v>32</v>
      </c>
      <c r="EK18">
        <f>SUMIFS(DataRegularSeason20242025!$AA$3:$AA$1315,DataRegularSeason20242025!$B$3:$B$1315, "&lt;=" &amp; EK$1, DataRegularSeason20242025!$D$3:$D$1315, $A18)+SUMIFS(DataRegularSeason20242025!$AB$3:$AB$1315,DataRegularSeason20242025!$B$3:$B$1315, "&lt;=" &amp; EK$1, DataRegularSeason20242025!$E$3:$E$1315, $A18)</f>
        <v>32</v>
      </c>
      <c r="EL18">
        <f>SUMIFS(DataRegularSeason20242025!$AA$3:$AA$1315,DataRegularSeason20242025!$B$3:$B$1315, "&lt;=" &amp; EL$1, DataRegularSeason20242025!$D$3:$D$1315, $A18)+SUMIFS(DataRegularSeason20242025!$AB$3:$AB$1315,DataRegularSeason20242025!$B$3:$B$1315, "&lt;=" &amp; EL$1, DataRegularSeason20242025!$E$3:$E$1315, $A18)</f>
        <v>32</v>
      </c>
      <c r="EM18">
        <f>SUMIFS(DataRegularSeason20242025!$AA$3:$AA$1315,DataRegularSeason20242025!$B$3:$B$1315, "&lt;=" &amp; EM$1, DataRegularSeason20242025!$D$3:$D$1315, $A18)+SUMIFS(DataRegularSeason20242025!$AB$3:$AB$1315,DataRegularSeason20242025!$B$3:$B$1315, "&lt;=" &amp; EM$1, DataRegularSeason20242025!$E$3:$E$1315, $A18)</f>
        <v>32</v>
      </c>
      <c r="EN18">
        <f>SUMIFS(DataRegularSeason20242025!$AA$3:$AA$1315,DataRegularSeason20242025!$B$3:$B$1315, "&lt;=" &amp; EN$1, DataRegularSeason20242025!$D$3:$D$1315, $A18)+SUMIFS(DataRegularSeason20242025!$AB$3:$AB$1315,DataRegularSeason20242025!$B$3:$B$1315, "&lt;=" &amp; EN$1, DataRegularSeason20242025!$E$3:$E$1315, $A18)</f>
        <v>32</v>
      </c>
      <c r="EO18">
        <f>SUMIFS(DataRegularSeason20242025!$AA$3:$AA$1315,DataRegularSeason20242025!$B$3:$B$1315, "&lt;=" &amp; EO$1, DataRegularSeason20242025!$D$3:$D$1315, $A18)+SUMIFS(DataRegularSeason20242025!$AB$3:$AB$1315,DataRegularSeason20242025!$B$3:$B$1315, "&lt;=" &amp; EO$1, DataRegularSeason20242025!$E$3:$E$1315, $A18)</f>
        <v>32</v>
      </c>
      <c r="EP18">
        <f>SUMIFS(DataRegularSeason20242025!$AA$3:$AA$1315,DataRegularSeason20242025!$B$3:$B$1315, "&lt;=" &amp; EP$1, DataRegularSeason20242025!$D$3:$D$1315, $A18)+SUMIFS(DataRegularSeason20242025!$AB$3:$AB$1315,DataRegularSeason20242025!$B$3:$B$1315, "&lt;=" &amp; EP$1, DataRegularSeason20242025!$E$3:$E$1315, $A18)</f>
        <v>32</v>
      </c>
      <c r="EQ18">
        <f>SUMIFS(DataRegularSeason20242025!$AA$3:$AA$1315,DataRegularSeason20242025!$B$3:$B$1315, "&lt;=" &amp; EQ$1, DataRegularSeason20242025!$D$3:$D$1315, $A18)+SUMIFS(DataRegularSeason20242025!$AB$3:$AB$1315,DataRegularSeason20242025!$B$3:$B$1315, "&lt;=" &amp; EQ$1, DataRegularSeason20242025!$E$3:$E$1315, $A18)</f>
        <v>32</v>
      </c>
      <c r="ER18">
        <f>SUMIFS(DataRegularSeason20242025!$AA$3:$AA$1315,DataRegularSeason20242025!$B$3:$B$1315, "&lt;=" &amp; ER$1, DataRegularSeason20242025!$D$3:$D$1315, $A18)+SUMIFS(DataRegularSeason20242025!$AB$3:$AB$1315,DataRegularSeason20242025!$B$3:$B$1315, "&lt;=" &amp; ER$1, DataRegularSeason20242025!$E$3:$E$1315, $A18)</f>
        <v>32</v>
      </c>
      <c r="ES18">
        <f>SUMIFS(DataRegularSeason20242025!$AA$3:$AA$1315,DataRegularSeason20242025!$B$3:$B$1315, "&lt;=" &amp; ES$1, DataRegularSeason20242025!$D$3:$D$1315, $A18)+SUMIFS(DataRegularSeason20242025!$AB$3:$AB$1315,DataRegularSeason20242025!$B$3:$B$1315, "&lt;=" &amp; ES$1, DataRegularSeason20242025!$E$3:$E$1315, $A18)</f>
        <v>32</v>
      </c>
      <c r="ET18">
        <f>SUMIFS(DataRegularSeason20242025!$AA$3:$AA$1315,DataRegularSeason20242025!$B$3:$B$1315, "&lt;=" &amp; ET$1, DataRegularSeason20242025!$D$3:$D$1315, $A18)+SUMIFS(DataRegularSeason20242025!$AB$3:$AB$1315,DataRegularSeason20242025!$B$3:$B$1315, "&lt;=" &amp; ET$1, DataRegularSeason20242025!$E$3:$E$1315, $A18)</f>
        <v>32</v>
      </c>
      <c r="EU18">
        <f>SUMIFS(DataRegularSeason20242025!$AA$3:$AA$1315,DataRegularSeason20242025!$B$3:$B$1315, "&lt;=" &amp; EU$1, DataRegularSeason20242025!$D$3:$D$1315, $A18)+SUMIFS(DataRegularSeason20242025!$AB$3:$AB$1315,DataRegularSeason20242025!$B$3:$B$1315, "&lt;=" &amp; EU$1, DataRegularSeason20242025!$E$3:$E$1315, $A18)</f>
        <v>32</v>
      </c>
      <c r="EV18">
        <f>SUMIFS(DataRegularSeason20242025!$AA$3:$AA$1315,DataRegularSeason20242025!$B$3:$B$1315, "&lt;=" &amp; EV$1, DataRegularSeason20242025!$D$3:$D$1315, $A18)+SUMIFS(DataRegularSeason20242025!$AB$3:$AB$1315,DataRegularSeason20242025!$B$3:$B$1315, "&lt;=" &amp; EV$1, DataRegularSeason20242025!$E$3:$E$1315, $A18)</f>
        <v>32</v>
      </c>
      <c r="EW18">
        <f>SUMIFS(DataRegularSeason20242025!$AA$3:$AA$1315,DataRegularSeason20242025!$B$3:$B$1315, "&lt;=" &amp; EW$1, DataRegularSeason20242025!$D$3:$D$1315, $A18)+SUMIFS(DataRegularSeason20242025!$AB$3:$AB$1315,DataRegularSeason20242025!$B$3:$B$1315, "&lt;=" &amp; EW$1, DataRegularSeason20242025!$E$3:$E$1315, $A18)</f>
        <v>32</v>
      </c>
      <c r="EX18">
        <f>SUMIFS(DataRegularSeason20242025!$AA$3:$AA$1315,DataRegularSeason20242025!$B$3:$B$1315, "&lt;=" &amp; EX$1, DataRegularSeason20242025!$D$3:$D$1315, $A18)+SUMIFS(DataRegularSeason20242025!$AB$3:$AB$1315,DataRegularSeason20242025!$B$3:$B$1315, "&lt;=" &amp; EX$1, DataRegularSeason20242025!$E$3:$E$1315, $A18)</f>
        <v>32</v>
      </c>
      <c r="EY18">
        <f>SUMIFS(DataRegularSeason20242025!$AA$3:$AA$1315,DataRegularSeason20242025!$B$3:$B$1315, "&lt;=" &amp; EY$1, DataRegularSeason20242025!$D$3:$D$1315, $A18)+SUMIFS(DataRegularSeason20242025!$AB$3:$AB$1315,DataRegularSeason20242025!$B$3:$B$1315, "&lt;=" &amp; EY$1, DataRegularSeason20242025!$E$3:$E$1315, $A18)</f>
        <v>32</v>
      </c>
      <c r="EZ18">
        <f>SUMIFS(DataRegularSeason20242025!$AA$3:$AA$1315,DataRegularSeason20242025!$B$3:$B$1315, "&lt;=" &amp; EZ$1, DataRegularSeason20242025!$D$3:$D$1315, $A18)+SUMIFS(DataRegularSeason20242025!$AB$3:$AB$1315,DataRegularSeason20242025!$B$3:$B$1315, "&lt;=" &amp; EZ$1, DataRegularSeason20242025!$E$3:$E$1315, $A18)</f>
        <v>32</v>
      </c>
      <c r="FA18">
        <f>SUMIFS(DataRegularSeason20242025!$AA$3:$AA$1315,DataRegularSeason20242025!$B$3:$B$1315, "&lt;=" &amp; FA$1, DataRegularSeason20242025!$D$3:$D$1315, $A18)+SUMIFS(DataRegularSeason20242025!$AB$3:$AB$1315,DataRegularSeason20242025!$B$3:$B$1315, "&lt;=" &amp; FA$1, DataRegularSeason20242025!$E$3:$E$1315, $A18)</f>
        <v>32</v>
      </c>
      <c r="FB18">
        <f>SUMIFS(DataRegularSeason20242025!$AA$3:$AA$1315,DataRegularSeason20242025!$B$3:$B$1315, "&lt;=" &amp; FB$1, DataRegularSeason20242025!$D$3:$D$1315, $A18)+SUMIFS(DataRegularSeason20242025!$AB$3:$AB$1315,DataRegularSeason20242025!$B$3:$B$1315, "&lt;=" &amp; FB$1, DataRegularSeason20242025!$E$3:$E$1315, $A18)</f>
        <v>32</v>
      </c>
      <c r="FC18">
        <f>SUMIFS(DataRegularSeason20242025!$AA$3:$AA$1315,DataRegularSeason20242025!$B$3:$B$1315, "&lt;=" &amp; FC$1, DataRegularSeason20242025!$D$3:$D$1315, $A18)+SUMIFS(DataRegularSeason20242025!$AB$3:$AB$1315,DataRegularSeason20242025!$B$3:$B$1315, "&lt;=" &amp; FC$1, DataRegularSeason20242025!$E$3:$E$1315, $A18)</f>
        <v>32</v>
      </c>
      <c r="FD18">
        <f>SUMIFS(DataRegularSeason20242025!$AA$3:$AA$1315,DataRegularSeason20242025!$B$3:$B$1315, "&lt;=" &amp; FD$1, DataRegularSeason20242025!$D$3:$D$1315, $A18)+SUMIFS(DataRegularSeason20242025!$AB$3:$AB$1315,DataRegularSeason20242025!$B$3:$B$1315, "&lt;=" &amp; FD$1, DataRegularSeason20242025!$E$3:$E$1315, $A18)</f>
        <v>32</v>
      </c>
      <c r="FE18">
        <f>SUMIFS(DataRegularSeason20242025!$AA$3:$AA$1315,DataRegularSeason20242025!$B$3:$B$1315, "&lt;=" &amp; FE$1, DataRegularSeason20242025!$D$3:$D$1315, $A18)+SUMIFS(DataRegularSeason20242025!$AB$3:$AB$1315,DataRegularSeason20242025!$B$3:$B$1315, "&lt;=" &amp; FE$1, DataRegularSeason20242025!$E$3:$E$1315, $A18)</f>
        <v>32</v>
      </c>
      <c r="FF18">
        <f>SUMIFS(DataRegularSeason20242025!$AA$3:$AA$1315,DataRegularSeason20242025!$B$3:$B$1315, "&lt;=" &amp; FF$1, DataRegularSeason20242025!$D$3:$D$1315, $A18)+SUMIFS(DataRegularSeason20242025!$AB$3:$AB$1315,DataRegularSeason20242025!$B$3:$B$1315, "&lt;=" &amp; FF$1, DataRegularSeason20242025!$E$3:$E$1315, $A18)</f>
        <v>32</v>
      </c>
      <c r="FG18">
        <f>SUMIFS(DataRegularSeason20242025!$AA$3:$AA$1315,DataRegularSeason20242025!$B$3:$B$1315, "&lt;=" &amp; FG$1, DataRegularSeason20242025!$D$3:$D$1315, $A18)+SUMIFS(DataRegularSeason20242025!$AB$3:$AB$1315,DataRegularSeason20242025!$B$3:$B$1315, "&lt;=" &amp; FG$1, DataRegularSeason20242025!$E$3:$E$1315, $A18)</f>
        <v>32</v>
      </c>
      <c r="FH18">
        <f>SUMIFS(DataRegularSeason20242025!$AA$3:$AA$1315,DataRegularSeason20242025!$B$3:$B$1315, "&lt;=" &amp; FH$1, DataRegularSeason20242025!$D$3:$D$1315, $A18)+SUMIFS(DataRegularSeason20242025!$AB$3:$AB$1315,DataRegularSeason20242025!$B$3:$B$1315, "&lt;=" &amp; FH$1, DataRegularSeason20242025!$E$3:$E$1315, $A18)</f>
        <v>32</v>
      </c>
      <c r="FI18">
        <f>SUMIFS(DataRegularSeason20242025!$AA$3:$AA$1315,DataRegularSeason20242025!$B$3:$B$1315, "&lt;=" &amp; FI$1, DataRegularSeason20242025!$D$3:$D$1315, $A18)+SUMIFS(DataRegularSeason20242025!$AB$3:$AB$1315,DataRegularSeason20242025!$B$3:$B$1315, "&lt;=" &amp; FI$1, DataRegularSeason20242025!$E$3:$E$1315, $A18)</f>
        <v>32</v>
      </c>
      <c r="FJ18">
        <f>SUMIFS(DataRegularSeason20242025!$AA$3:$AA$1315,DataRegularSeason20242025!$B$3:$B$1315, "&lt;=" &amp; FJ$1, DataRegularSeason20242025!$D$3:$D$1315, $A18)+SUMIFS(DataRegularSeason20242025!$AB$3:$AB$1315,DataRegularSeason20242025!$B$3:$B$1315, "&lt;=" &amp; FJ$1, DataRegularSeason20242025!$E$3:$E$1315, $A18)</f>
        <v>32</v>
      </c>
      <c r="FK18">
        <f>SUMIFS(DataRegularSeason20242025!$AA$3:$AA$1315,DataRegularSeason20242025!$B$3:$B$1315, "&lt;=" &amp; FK$1, DataRegularSeason20242025!$D$3:$D$1315, $A18)+SUMIFS(DataRegularSeason20242025!$AB$3:$AB$1315,DataRegularSeason20242025!$B$3:$B$1315, "&lt;=" &amp; FK$1, DataRegularSeason20242025!$E$3:$E$1315, $A18)</f>
        <v>32</v>
      </c>
      <c r="FL18">
        <f>SUMIFS(DataRegularSeason20242025!$AA$3:$AA$1315,DataRegularSeason20242025!$B$3:$B$1315, "&lt;=" &amp; FL$1, DataRegularSeason20242025!$D$3:$D$1315, $A18)+SUMIFS(DataRegularSeason20242025!$AB$3:$AB$1315,DataRegularSeason20242025!$B$3:$B$1315, "&lt;=" &amp; FL$1, DataRegularSeason20242025!$E$3:$E$1315, $A18)</f>
        <v>32</v>
      </c>
      <c r="FM18">
        <f>SUMIFS(DataRegularSeason20242025!$AA$3:$AA$1315,DataRegularSeason20242025!$B$3:$B$1315, "&lt;=" &amp; FM$1, DataRegularSeason20242025!$D$3:$D$1315, $A18)+SUMIFS(DataRegularSeason20242025!$AB$3:$AB$1315,DataRegularSeason20242025!$B$3:$B$1315, "&lt;=" &amp; FM$1, DataRegularSeason20242025!$E$3:$E$1315, $A18)</f>
        <v>32</v>
      </c>
      <c r="FN18">
        <f>SUMIFS(DataRegularSeason20242025!$AA$3:$AA$1315,DataRegularSeason20242025!$B$3:$B$1315, "&lt;=" &amp; FN$1, DataRegularSeason20242025!$D$3:$D$1315, $A18)+SUMIFS(DataRegularSeason20242025!$AB$3:$AB$1315,DataRegularSeason20242025!$B$3:$B$1315, "&lt;=" &amp; FN$1, DataRegularSeason20242025!$E$3:$E$1315, $A18)</f>
        <v>32</v>
      </c>
      <c r="FO18">
        <f>SUMIFS(DataRegularSeason20242025!$AA$3:$AA$1315,DataRegularSeason20242025!$B$3:$B$1315, "&lt;=" &amp; FO$1, DataRegularSeason20242025!$D$3:$D$1315, $A18)+SUMIFS(DataRegularSeason20242025!$AB$3:$AB$1315,DataRegularSeason20242025!$B$3:$B$1315, "&lt;=" &amp; FO$1, DataRegularSeason20242025!$E$3:$E$1315, $A18)</f>
        <v>32</v>
      </c>
      <c r="FP18">
        <f>SUMIFS(DataRegularSeason20242025!$AA$3:$AA$1315,DataRegularSeason20242025!$B$3:$B$1315, "&lt;=" &amp; FP$1, DataRegularSeason20242025!$D$3:$D$1315, $A18)+SUMIFS(DataRegularSeason20242025!$AB$3:$AB$1315,DataRegularSeason20242025!$B$3:$B$1315, "&lt;=" &amp; FP$1, DataRegularSeason20242025!$E$3:$E$1315, $A18)</f>
        <v>32</v>
      </c>
      <c r="FQ18">
        <f>SUMIFS(DataRegularSeason20242025!$AA$3:$AA$1315,DataRegularSeason20242025!$B$3:$B$1315, "&lt;=" &amp; FQ$1, DataRegularSeason20242025!$D$3:$D$1315, $A18)+SUMIFS(DataRegularSeason20242025!$AB$3:$AB$1315,DataRegularSeason20242025!$B$3:$B$1315, "&lt;=" &amp; FQ$1, DataRegularSeason20242025!$E$3:$E$1315, $A18)</f>
        <v>32</v>
      </c>
      <c r="FR18">
        <f>SUMIFS(DataRegularSeason20242025!$AA$3:$AA$1315,DataRegularSeason20242025!$B$3:$B$1315, "&lt;=" &amp; FR$1, DataRegularSeason20242025!$D$3:$D$1315, $A18)+SUMIFS(DataRegularSeason20242025!$AB$3:$AB$1315,DataRegularSeason20242025!$B$3:$B$1315, "&lt;=" &amp; FR$1, DataRegularSeason20242025!$E$3:$E$1315, $A18)</f>
        <v>32</v>
      </c>
      <c r="FS18">
        <f>SUMIFS(DataRegularSeason20242025!$AA$3:$AA$1315,DataRegularSeason20242025!$B$3:$B$1315, "&lt;=" &amp; FS$1, DataRegularSeason20242025!$D$3:$D$1315, $A18)+SUMIFS(DataRegularSeason20242025!$AB$3:$AB$1315,DataRegularSeason20242025!$B$3:$B$1315, "&lt;=" &amp; FS$1, DataRegularSeason20242025!$E$3:$E$1315, $A18)</f>
        <v>32</v>
      </c>
      <c r="FT18">
        <f>SUMIFS(DataRegularSeason20242025!$AA$3:$AA$1315,DataRegularSeason20242025!$B$3:$B$1315, "&lt;=" &amp; FT$1, DataRegularSeason20242025!$D$3:$D$1315, $A18)+SUMIFS(DataRegularSeason20242025!$AB$3:$AB$1315,DataRegularSeason20242025!$B$3:$B$1315, "&lt;=" &amp; FT$1, DataRegularSeason20242025!$E$3:$E$1315, $A18)</f>
        <v>32</v>
      </c>
      <c r="FU18">
        <f>SUMIFS(DataRegularSeason20242025!$AA$3:$AA$1315,DataRegularSeason20242025!$B$3:$B$1315, "&lt;=" &amp; FU$1, DataRegularSeason20242025!$D$3:$D$1315, $A18)+SUMIFS(DataRegularSeason20242025!$AB$3:$AB$1315,DataRegularSeason20242025!$B$3:$B$1315, "&lt;=" &amp; FU$1, DataRegularSeason20242025!$E$3:$E$1315, $A18)</f>
        <v>32</v>
      </c>
      <c r="FV18">
        <f>SUMIFS(DataRegularSeason20242025!$AA$3:$AA$1315,DataRegularSeason20242025!$B$3:$B$1315, "&lt;=" &amp; FV$1, DataRegularSeason20242025!$D$3:$D$1315, $A18)+SUMIFS(DataRegularSeason20242025!$AB$3:$AB$1315,DataRegularSeason20242025!$B$3:$B$1315, "&lt;=" &amp; FV$1, DataRegularSeason20242025!$E$3:$E$1315, $A18)</f>
        <v>32</v>
      </c>
      <c r="FW18">
        <f>SUMIFS(DataRegularSeason20242025!$AA$3:$AA$1315,DataRegularSeason20242025!$B$3:$B$1315, "&lt;=" &amp; FW$1, DataRegularSeason20242025!$D$3:$D$1315, $A18)+SUMIFS(DataRegularSeason20242025!$AB$3:$AB$1315,DataRegularSeason20242025!$B$3:$B$1315, "&lt;=" &amp; FW$1, DataRegularSeason20242025!$E$3:$E$1315, $A18)</f>
        <v>32</v>
      </c>
      <c r="FX18">
        <f>SUMIFS(DataRegularSeason20242025!$AA$3:$AA$1315,DataRegularSeason20242025!$B$3:$B$1315, "&lt;=" &amp; FX$1, DataRegularSeason20242025!$D$3:$D$1315, $A18)+SUMIFS(DataRegularSeason20242025!$AB$3:$AB$1315,DataRegularSeason20242025!$B$3:$B$1315, "&lt;=" &amp; FX$1, DataRegularSeason20242025!$E$3:$E$1315, $A18)</f>
        <v>32</v>
      </c>
      <c r="FY18">
        <f>SUMIFS(DataRegularSeason20242025!$AA$3:$AA$1315,DataRegularSeason20242025!$B$3:$B$1315, "&lt;=" &amp; FY$1, DataRegularSeason20242025!$D$3:$D$1315, $A18)+SUMIFS(DataRegularSeason20242025!$AB$3:$AB$1315,DataRegularSeason20242025!$B$3:$B$1315, "&lt;=" &amp; FY$1, DataRegularSeason20242025!$E$3:$E$1315, $A18)</f>
        <v>32</v>
      </c>
      <c r="FZ18">
        <f>SUMIFS(DataRegularSeason20242025!$AA$3:$AA$1315,DataRegularSeason20242025!$B$3:$B$1315, "&lt;=" &amp; FZ$1, DataRegularSeason20242025!$D$3:$D$1315, $A18)+SUMIFS(DataRegularSeason20242025!$AB$3:$AB$1315,DataRegularSeason20242025!$B$3:$B$1315, "&lt;=" &amp; FZ$1, DataRegularSeason20242025!$E$3:$E$1315, $A18)</f>
        <v>32</v>
      </c>
      <c r="GA18">
        <f>SUMIFS(DataRegularSeason20242025!$AA$3:$AA$1315,DataRegularSeason20242025!$B$3:$B$1315, "&lt;=" &amp; GA$1, DataRegularSeason20242025!$D$3:$D$1315, $A18)+SUMIFS(DataRegularSeason20242025!$AB$3:$AB$1315,DataRegularSeason20242025!$B$3:$B$1315, "&lt;=" &amp; GA$1, DataRegularSeason20242025!$E$3:$E$1315, $A18)</f>
        <v>32</v>
      </c>
      <c r="GB18">
        <f>SUMIFS(DataRegularSeason20242025!$AA$3:$AA$1315,DataRegularSeason20242025!$B$3:$B$1315, "&lt;=" &amp; GB$1, DataRegularSeason20242025!$D$3:$D$1315, $A18)+SUMIFS(DataRegularSeason20242025!$AB$3:$AB$1315,DataRegularSeason20242025!$B$3:$B$1315, "&lt;=" &amp; GB$1, DataRegularSeason20242025!$E$3:$E$1315, $A18)</f>
        <v>32</v>
      </c>
      <c r="GC18">
        <f>SUMIFS(DataRegularSeason20242025!$AA$3:$AA$1315,DataRegularSeason20242025!$B$3:$B$1315, "&lt;=" &amp; GC$1, DataRegularSeason20242025!$D$3:$D$1315, $A18)+SUMIFS(DataRegularSeason20242025!$AB$3:$AB$1315,DataRegularSeason20242025!$B$3:$B$1315, "&lt;=" &amp; GC$1, DataRegularSeason20242025!$E$3:$E$1315, $A18)</f>
        <v>32</v>
      </c>
      <c r="GD18">
        <f>SUMIFS(DataRegularSeason20242025!$AA$3:$AA$1315,DataRegularSeason20242025!$B$3:$B$1315, "&lt;=" &amp; GD$1, DataRegularSeason20242025!$D$3:$D$1315, $A18)+SUMIFS(DataRegularSeason20242025!$AB$3:$AB$1315,DataRegularSeason20242025!$B$3:$B$1315, "&lt;=" &amp; GD$1, DataRegularSeason20242025!$E$3:$E$1315, $A18)</f>
        <v>32</v>
      </c>
      <c r="GE18">
        <f>SUMIFS(DataRegularSeason20242025!$AA$3:$AA$1315,DataRegularSeason20242025!$B$3:$B$1315, "&lt;=" &amp; GE$1, DataRegularSeason20242025!$D$3:$D$1315, $A18)+SUMIFS(DataRegularSeason20242025!$AB$3:$AB$1315,DataRegularSeason20242025!$B$3:$B$1315, "&lt;=" &amp; GE$1, DataRegularSeason20242025!$E$3:$E$1315, $A18)</f>
        <v>32</v>
      </c>
      <c r="GF18">
        <f>SUMIFS(DataRegularSeason20242025!$AA$3:$AA$1315,DataRegularSeason20242025!$B$3:$B$1315, "&lt;=" &amp; GF$1, DataRegularSeason20242025!$D$3:$D$1315, $A18)+SUMIFS(DataRegularSeason20242025!$AB$3:$AB$1315,DataRegularSeason20242025!$B$3:$B$1315, "&lt;=" &amp; GF$1, DataRegularSeason20242025!$E$3:$E$1315, $A18)</f>
        <v>32</v>
      </c>
      <c r="GG18">
        <f>SUMIFS(DataRegularSeason20242025!$AA$3:$AA$1315,DataRegularSeason20242025!$B$3:$B$1315, "&lt;=" &amp; GG$1, DataRegularSeason20242025!$D$3:$D$1315, $A18)+SUMIFS(DataRegularSeason20242025!$AB$3:$AB$1315,DataRegularSeason20242025!$B$3:$B$1315, "&lt;=" &amp; GG$1, DataRegularSeason20242025!$E$3:$E$1315, $A18)</f>
        <v>32</v>
      </c>
      <c r="GH18">
        <f>SUMIFS(DataRegularSeason20242025!$AA$3:$AA$1315,DataRegularSeason20242025!$B$3:$B$1315, "&lt;=" &amp; GH$1, DataRegularSeason20242025!$D$3:$D$1315, $A18)+SUMIFS(DataRegularSeason20242025!$AB$3:$AB$1315,DataRegularSeason20242025!$B$3:$B$1315, "&lt;=" &amp; GH$1, DataRegularSeason20242025!$E$3:$E$1315, $A18)</f>
        <v>32</v>
      </c>
      <c r="GI18">
        <f>SUMIFS(DataRegularSeason20242025!$AA$3:$AA$1315,DataRegularSeason20242025!$B$3:$B$1315, "&lt;=" &amp; GI$1, DataRegularSeason20242025!$D$3:$D$1315, $A18)+SUMIFS(DataRegularSeason20242025!$AB$3:$AB$1315,DataRegularSeason20242025!$B$3:$B$1315, "&lt;=" &amp; GI$1, DataRegularSeason20242025!$E$3:$E$1315, $A18)</f>
        <v>32</v>
      </c>
      <c r="GJ18">
        <f>SUMIFS(DataRegularSeason20242025!$AA$3:$AA$1315,DataRegularSeason20242025!$B$3:$B$1315, "&lt;=" &amp; GJ$1, DataRegularSeason20242025!$D$3:$D$1315, $A18)+SUMIFS(DataRegularSeason20242025!$AB$3:$AB$1315,DataRegularSeason20242025!$B$3:$B$1315, "&lt;=" &amp; GJ$1, DataRegularSeason20242025!$E$3:$E$1315, $A18)</f>
        <v>32</v>
      </c>
      <c r="GK18">
        <f>SUMIFS(DataRegularSeason20242025!$AA$3:$AA$1315,DataRegularSeason20242025!$B$3:$B$1315, "&lt;=" &amp; GK$1, DataRegularSeason20242025!$D$3:$D$1315, $A18)+SUMIFS(DataRegularSeason20242025!$AB$3:$AB$1315,DataRegularSeason20242025!$B$3:$B$1315, "&lt;=" &amp; GK$1, DataRegularSeason20242025!$E$3:$E$1315, $A18)</f>
        <v>32</v>
      </c>
      <c r="GL18">
        <f>SUMIFS(DataRegularSeason20242025!$AA$3:$AA$1315,DataRegularSeason20242025!$B$3:$B$1315, "&lt;=" &amp; GL$1, DataRegularSeason20242025!$D$3:$D$1315, $A18)+SUMIFS(DataRegularSeason20242025!$AB$3:$AB$1315,DataRegularSeason20242025!$B$3:$B$1315, "&lt;=" &amp; GL$1, DataRegularSeason20242025!$E$3:$E$1315, $A18)</f>
        <v>32</v>
      </c>
      <c r="GM18">
        <f>SUMIFS(DataRegularSeason20242025!$AA$3:$AA$1315,DataRegularSeason20242025!$B$3:$B$1315, "&lt;=" &amp; GM$1, DataRegularSeason20242025!$D$3:$D$1315, $A18)+SUMIFS(DataRegularSeason20242025!$AB$3:$AB$1315,DataRegularSeason20242025!$B$3:$B$1315, "&lt;=" &amp; GM$1, DataRegularSeason20242025!$E$3:$E$1315, $A18)</f>
        <v>32</v>
      </c>
      <c r="GN18">
        <f>SUMIFS(DataRegularSeason20242025!$AA$3:$AA$1315,DataRegularSeason20242025!$B$3:$B$1315, "&lt;=" &amp; GN$1, DataRegularSeason20242025!$D$3:$D$1315, $A18)+SUMIFS(DataRegularSeason20242025!$AB$3:$AB$1315,DataRegularSeason20242025!$B$3:$B$1315, "&lt;=" &amp; GN$1, DataRegularSeason20242025!$E$3:$E$1315, $A18)</f>
        <v>32</v>
      </c>
      <c r="GO18">
        <f>SUMIFS(DataRegularSeason20242025!$AA$3:$AA$1315,DataRegularSeason20242025!$B$3:$B$1315, "&lt;=" &amp; GO$1, DataRegularSeason20242025!$D$3:$D$1315, $A18)+SUMIFS(DataRegularSeason20242025!$AB$3:$AB$1315,DataRegularSeason20242025!$B$3:$B$1315, "&lt;=" &amp; GO$1, DataRegularSeason20242025!$E$3:$E$1315, $A18)</f>
        <v>32</v>
      </c>
      <c r="GP18">
        <f>SUMIFS(DataRegularSeason20242025!$AA$3:$AA$1315,DataRegularSeason20242025!$B$3:$B$1315, "&lt;=" &amp; GP$1, DataRegularSeason20242025!$D$3:$D$1315, $A18)+SUMIFS(DataRegularSeason20242025!$AB$3:$AB$1315,DataRegularSeason20242025!$B$3:$B$1315, "&lt;=" &amp; GP$1, DataRegularSeason20242025!$E$3:$E$1315, $A18)</f>
        <v>32</v>
      </c>
      <c r="GQ18">
        <f>SUMIFS(DataRegularSeason20242025!$AA$3:$AA$1315,DataRegularSeason20242025!$B$3:$B$1315, "&lt;=" &amp; GQ$1, DataRegularSeason20242025!$D$3:$D$1315, $A18)+SUMIFS(DataRegularSeason20242025!$AB$3:$AB$1315,DataRegularSeason20242025!$B$3:$B$1315, "&lt;=" &amp; GQ$1, DataRegularSeason20242025!$E$3:$E$1315, $A18)</f>
        <v>32</v>
      </c>
      <c r="GR18">
        <f>SUMIFS(DataRegularSeason20242025!$AA$3:$AA$1315,DataRegularSeason20242025!$B$3:$B$1315, "&lt;=" &amp; GR$1, DataRegularSeason20242025!$D$3:$D$1315, $A18)+SUMIFS(DataRegularSeason20242025!$AB$3:$AB$1315,DataRegularSeason20242025!$B$3:$B$1315, "&lt;=" &amp; GR$1, DataRegularSeason20242025!$E$3:$E$1315, $A18)</f>
        <v>32</v>
      </c>
      <c r="GS18">
        <f>SUMIFS(DataRegularSeason20242025!$AA$3:$AA$1315,DataRegularSeason20242025!$B$3:$B$1315, "&lt;=" &amp; GS$1, DataRegularSeason20242025!$D$3:$D$1315, $A18)+SUMIFS(DataRegularSeason20242025!$AB$3:$AB$1315,DataRegularSeason20242025!$B$3:$B$1315, "&lt;=" &amp; GS$1, DataRegularSeason20242025!$E$3:$E$1315, $A18)</f>
        <v>32</v>
      </c>
      <c r="GT18">
        <f>SUMIFS(DataRegularSeason20242025!$AA$3:$AA$1315,DataRegularSeason20242025!$B$3:$B$1315, "&lt;=" &amp; GT$1, DataRegularSeason20242025!$D$3:$D$1315, $A18)+SUMIFS(DataRegularSeason20242025!$AB$3:$AB$1315,DataRegularSeason20242025!$B$3:$B$1315, "&lt;=" &amp; GT$1, DataRegularSeason20242025!$E$3:$E$1315, $A18)</f>
        <v>32</v>
      </c>
      <c r="GU18">
        <f>SUMIFS(DataRegularSeason20242025!$AA$3:$AA$1315,DataRegularSeason20242025!$B$3:$B$1315, "&lt;=" &amp; GU$1, DataRegularSeason20242025!$D$3:$D$1315, $A18)+SUMIFS(DataRegularSeason20242025!$AB$3:$AB$1315,DataRegularSeason20242025!$B$3:$B$1315, "&lt;=" &amp; GU$1, DataRegularSeason20242025!$E$3:$E$1315, $A18)</f>
        <v>32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27</v>
      </c>
      <c r="BB19">
        <f>SUMIFS(DataRegularSeason20242025!$AA$3:$AA$1315,DataRegularSeason20242025!$B$3:$B$1315, "&lt;=" &amp; BB$1, DataRegularSeason20242025!$D$3:$D$1315, $A19)+SUMIFS(DataRegularSeason20242025!$AB$3:$AB$1315,DataRegularSeason20242025!$B$3:$B$1315, "&lt;=" &amp; BB$1, DataRegularSeason20242025!$E$3:$E$1315, $A19)</f>
        <v>27</v>
      </c>
      <c r="BC19">
        <f>SUMIFS(DataRegularSeason20242025!$AA$3:$AA$1315,DataRegularSeason20242025!$B$3:$B$1315, "&lt;=" &amp; BC$1, DataRegularSeason20242025!$D$3:$D$1315, $A19)+SUMIFS(DataRegularSeason20242025!$AB$3:$AB$1315,DataRegularSeason20242025!$B$3:$B$1315, "&lt;=" &amp; BC$1, DataRegularSeason20242025!$E$3:$E$1315, $A19)</f>
        <v>27</v>
      </c>
      <c r="BD19">
        <f>SUMIFS(DataRegularSeason20242025!$AA$3:$AA$1315,DataRegularSeason20242025!$B$3:$B$1315, "&lt;=" &amp; BD$1, DataRegularSeason20242025!$D$3:$D$1315, $A19)+SUMIFS(DataRegularSeason20242025!$AB$3:$AB$1315,DataRegularSeason20242025!$B$3:$B$1315, "&lt;=" &amp; BD$1, DataRegularSeason20242025!$E$3:$E$1315, $A19)</f>
        <v>27</v>
      </c>
      <c r="BE19">
        <f>SUMIFS(DataRegularSeason20242025!$AA$3:$AA$1315,DataRegularSeason20242025!$B$3:$B$1315, "&lt;=" &amp; BE$1, DataRegularSeason20242025!$D$3:$D$1315, $A19)+SUMIFS(DataRegularSeason20242025!$AB$3:$AB$1315,DataRegularSeason20242025!$B$3:$B$1315, "&lt;=" &amp; BE$1, DataRegularSeason20242025!$E$3:$E$1315, $A19)</f>
        <v>27</v>
      </c>
      <c r="BF19">
        <f>SUMIFS(DataRegularSeason20242025!$AA$3:$AA$1315,DataRegularSeason20242025!$B$3:$B$1315, "&lt;=" &amp; BF$1, DataRegularSeason20242025!$D$3:$D$1315, $A19)+SUMIFS(DataRegularSeason20242025!$AB$3:$AB$1315,DataRegularSeason20242025!$B$3:$B$1315, "&lt;=" &amp; BF$1, DataRegularSeason20242025!$E$3:$E$1315, $A19)</f>
        <v>27</v>
      </c>
      <c r="BG19">
        <f>SUMIFS(DataRegularSeason20242025!$AA$3:$AA$1315,DataRegularSeason20242025!$B$3:$B$1315, "&lt;=" &amp; BG$1, DataRegularSeason20242025!$D$3:$D$1315, $A19)+SUMIFS(DataRegularSeason20242025!$AB$3:$AB$1315,DataRegularSeason20242025!$B$3:$B$1315, "&lt;=" &amp; BG$1, DataRegularSeason20242025!$E$3:$E$1315, $A19)</f>
        <v>27</v>
      </c>
      <c r="BH19">
        <f>SUMIFS(DataRegularSeason20242025!$AA$3:$AA$1315,DataRegularSeason20242025!$B$3:$B$1315, "&lt;=" &amp; BH$1, DataRegularSeason20242025!$D$3:$D$1315, $A19)+SUMIFS(DataRegularSeason20242025!$AB$3:$AB$1315,DataRegularSeason20242025!$B$3:$B$1315, "&lt;=" &amp; BH$1, DataRegularSeason20242025!$E$3:$E$1315, $A19)</f>
        <v>27</v>
      </c>
      <c r="BI19">
        <f>SUMIFS(DataRegularSeason20242025!$AA$3:$AA$1315,DataRegularSeason20242025!$B$3:$B$1315, "&lt;=" &amp; BI$1, DataRegularSeason20242025!$D$3:$D$1315, $A19)+SUMIFS(DataRegularSeason20242025!$AB$3:$AB$1315,DataRegularSeason20242025!$B$3:$B$1315, "&lt;=" &amp; BI$1, DataRegularSeason20242025!$E$3:$E$1315, $A19)</f>
        <v>27</v>
      </c>
      <c r="BJ19">
        <f>SUMIFS(DataRegularSeason20242025!$AA$3:$AA$1315,DataRegularSeason20242025!$B$3:$B$1315, "&lt;=" &amp; BJ$1, DataRegularSeason20242025!$D$3:$D$1315, $A19)+SUMIFS(DataRegularSeason20242025!$AB$3:$AB$1315,DataRegularSeason20242025!$B$3:$B$1315, "&lt;=" &amp; BJ$1, DataRegularSeason20242025!$E$3:$E$1315, $A19)</f>
        <v>27</v>
      </c>
      <c r="BK19">
        <f>SUMIFS(DataRegularSeason20242025!$AA$3:$AA$1315,DataRegularSeason20242025!$B$3:$B$1315, "&lt;=" &amp; BK$1, DataRegularSeason20242025!$D$3:$D$1315, $A19)+SUMIFS(DataRegularSeason20242025!$AB$3:$AB$1315,DataRegularSeason20242025!$B$3:$B$1315, "&lt;=" &amp; BK$1, DataRegularSeason20242025!$E$3:$E$1315, $A19)</f>
        <v>27</v>
      </c>
      <c r="BL19">
        <f>SUMIFS(DataRegularSeason20242025!$AA$3:$AA$1315,DataRegularSeason20242025!$B$3:$B$1315, "&lt;=" &amp; BL$1, DataRegularSeason20242025!$D$3:$D$1315, $A19)+SUMIFS(DataRegularSeason20242025!$AB$3:$AB$1315,DataRegularSeason20242025!$B$3:$B$1315, "&lt;=" &amp; BL$1, DataRegularSeason20242025!$E$3:$E$1315, $A19)</f>
        <v>27</v>
      </c>
      <c r="BM19">
        <f>SUMIFS(DataRegularSeason20242025!$AA$3:$AA$1315,DataRegularSeason20242025!$B$3:$B$1315, "&lt;=" &amp; BM$1, DataRegularSeason20242025!$D$3:$D$1315, $A19)+SUMIFS(DataRegularSeason20242025!$AB$3:$AB$1315,DataRegularSeason20242025!$B$3:$B$1315, "&lt;=" &amp; BM$1, DataRegularSeason20242025!$E$3:$E$1315, $A19)</f>
        <v>27</v>
      </c>
      <c r="BN19">
        <f>SUMIFS(DataRegularSeason20242025!$AA$3:$AA$1315,DataRegularSeason20242025!$B$3:$B$1315, "&lt;=" &amp; BN$1, DataRegularSeason20242025!$D$3:$D$1315, $A19)+SUMIFS(DataRegularSeason20242025!$AB$3:$AB$1315,DataRegularSeason20242025!$B$3:$B$1315, "&lt;=" &amp; BN$1, DataRegularSeason20242025!$E$3:$E$1315, $A19)</f>
        <v>27</v>
      </c>
      <c r="BO19">
        <f>SUMIFS(DataRegularSeason20242025!$AA$3:$AA$1315,DataRegularSeason20242025!$B$3:$B$1315, "&lt;=" &amp; BO$1, DataRegularSeason20242025!$D$3:$D$1315, $A19)+SUMIFS(DataRegularSeason20242025!$AB$3:$AB$1315,DataRegularSeason20242025!$B$3:$B$1315, "&lt;=" &amp; BO$1, DataRegularSeason20242025!$E$3:$E$1315, $A19)</f>
        <v>27</v>
      </c>
      <c r="BP19">
        <f>SUMIFS(DataRegularSeason20242025!$AA$3:$AA$1315,DataRegularSeason20242025!$B$3:$B$1315, "&lt;=" &amp; BP$1, DataRegularSeason20242025!$D$3:$D$1315, $A19)+SUMIFS(DataRegularSeason20242025!$AB$3:$AB$1315,DataRegularSeason20242025!$B$3:$B$1315, "&lt;=" &amp; BP$1, DataRegularSeason20242025!$E$3:$E$1315, $A19)</f>
        <v>27</v>
      </c>
      <c r="BQ19">
        <f>SUMIFS(DataRegularSeason20242025!$AA$3:$AA$1315,DataRegularSeason20242025!$B$3:$B$1315, "&lt;=" &amp; BQ$1, DataRegularSeason20242025!$D$3:$D$1315, $A19)+SUMIFS(DataRegularSeason20242025!$AB$3:$AB$1315,DataRegularSeason20242025!$B$3:$B$1315, "&lt;=" &amp; BQ$1, DataRegularSeason20242025!$E$3:$E$1315, $A19)</f>
        <v>27</v>
      </c>
      <c r="BR19">
        <f>SUMIFS(DataRegularSeason20242025!$AA$3:$AA$1315,DataRegularSeason20242025!$B$3:$B$1315, "&lt;=" &amp; BR$1, DataRegularSeason20242025!$D$3:$D$1315, $A19)+SUMIFS(DataRegularSeason20242025!$AB$3:$AB$1315,DataRegularSeason20242025!$B$3:$B$1315, "&lt;=" &amp; BR$1, DataRegularSeason20242025!$E$3:$E$1315, $A19)</f>
        <v>27</v>
      </c>
      <c r="BS19">
        <f>SUMIFS(DataRegularSeason20242025!$AA$3:$AA$1315,DataRegularSeason20242025!$B$3:$B$1315, "&lt;=" &amp; BS$1, DataRegularSeason20242025!$D$3:$D$1315, $A19)+SUMIFS(DataRegularSeason20242025!$AB$3:$AB$1315,DataRegularSeason20242025!$B$3:$B$1315, "&lt;=" &amp; BS$1, DataRegularSeason20242025!$E$3:$E$1315, $A19)</f>
        <v>27</v>
      </c>
      <c r="BT19">
        <f>SUMIFS(DataRegularSeason20242025!$AA$3:$AA$1315,DataRegularSeason20242025!$B$3:$B$1315, "&lt;=" &amp; BT$1, DataRegularSeason20242025!$D$3:$D$1315, $A19)+SUMIFS(DataRegularSeason20242025!$AB$3:$AB$1315,DataRegularSeason20242025!$B$3:$B$1315, "&lt;=" &amp; BT$1, DataRegularSeason20242025!$E$3:$E$1315, $A19)</f>
        <v>27</v>
      </c>
      <c r="BU19">
        <f>SUMIFS(DataRegularSeason20242025!$AA$3:$AA$1315,DataRegularSeason20242025!$B$3:$B$1315, "&lt;=" &amp; BU$1, DataRegularSeason20242025!$D$3:$D$1315, $A19)+SUMIFS(DataRegularSeason20242025!$AB$3:$AB$1315,DataRegularSeason20242025!$B$3:$B$1315, "&lt;=" &amp; BU$1, DataRegularSeason20242025!$E$3:$E$1315, $A19)</f>
        <v>27</v>
      </c>
      <c r="BV19">
        <f>SUMIFS(DataRegularSeason20242025!$AA$3:$AA$1315,DataRegularSeason20242025!$B$3:$B$1315, "&lt;=" &amp; BV$1, DataRegularSeason20242025!$D$3:$D$1315, $A19)+SUMIFS(DataRegularSeason20242025!$AB$3:$AB$1315,DataRegularSeason20242025!$B$3:$B$1315, "&lt;=" &amp; BV$1, DataRegularSeason20242025!$E$3:$E$1315, $A19)</f>
        <v>27</v>
      </c>
      <c r="BW19">
        <f>SUMIFS(DataRegularSeason20242025!$AA$3:$AA$1315,DataRegularSeason20242025!$B$3:$B$1315, "&lt;=" &amp; BW$1, DataRegularSeason20242025!$D$3:$D$1315, $A19)+SUMIFS(DataRegularSeason20242025!$AB$3:$AB$1315,DataRegularSeason20242025!$B$3:$B$1315, "&lt;=" &amp; BW$1, DataRegularSeason20242025!$E$3:$E$1315, $A19)</f>
        <v>27</v>
      </c>
      <c r="BX19">
        <f>SUMIFS(DataRegularSeason20242025!$AA$3:$AA$1315,DataRegularSeason20242025!$B$3:$B$1315, "&lt;=" &amp; BX$1, DataRegularSeason20242025!$D$3:$D$1315, $A19)+SUMIFS(DataRegularSeason20242025!$AB$3:$AB$1315,DataRegularSeason20242025!$B$3:$B$1315, "&lt;=" &amp; BX$1, DataRegularSeason20242025!$E$3:$E$1315, $A19)</f>
        <v>27</v>
      </c>
      <c r="BY19">
        <f>SUMIFS(DataRegularSeason20242025!$AA$3:$AA$1315,DataRegularSeason20242025!$B$3:$B$1315, "&lt;=" &amp; BY$1, DataRegularSeason20242025!$D$3:$D$1315, $A19)+SUMIFS(DataRegularSeason20242025!$AB$3:$AB$1315,DataRegularSeason20242025!$B$3:$B$1315, "&lt;=" &amp; BY$1, DataRegularSeason20242025!$E$3:$E$1315, $A19)</f>
        <v>27</v>
      </c>
      <c r="BZ19">
        <f>SUMIFS(DataRegularSeason20242025!$AA$3:$AA$1315,DataRegularSeason20242025!$B$3:$B$1315, "&lt;=" &amp; BZ$1, DataRegularSeason20242025!$D$3:$D$1315, $A19)+SUMIFS(DataRegularSeason20242025!$AB$3:$AB$1315,DataRegularSeason20242025!$B$3:$B$1315, "&lt;=" &amp; BZ$1, DataRegularSeason20242025!$E$3:$E$1315, $A19)</f>
        <v>27</v>
      </c>
      <c r="CA19">
        <f>SUMIFS(DataRegularSeason20242025!$AA$3:$AA$1315,DataRegularSeason20242025!$B$3:$B$1315, "&lt;=" &amp; CA$1, DataRegularSeason20242025!$D$3:$D$1315, $A19)+SUMIFS(DataRegularSeason20242025!$AB$3:$AB$1315,DataRegularSeason20242025!$B$3:$B$1315, "&lt;=" &amp; CA$1, DataRegularSeason20242025!$E$3:$E$1315, $A19)</f>
        <v>27</v>
      </c>
      <c r="CB19">
        <f>SUMIFS(DataRegularSeason20242025!$AA$3:$AA$1315,DataRegularSeason20242025!$B$3:$B$1315, "&lt;=" &amp; CB$1, DataRegularSeason20242025!$D$3:$D$1315, $A19)+SUMIFS(DataRegularSeason20242025!$AB$3:$AB$1315,DataRegularSeason20242025!$B$3:$B$1315, "&lt;=" &amp; CB$1, DataRegularSeason20242025!$E$3:$E$1315, $A19)</f>
        <v>27</v>
      </c>
      <c r="CC19">
        <f>SUMIFS(DataRegularSeason20242025!$AA$3:$AA$1315,DataRegularSeason20242025!$B$3:$B$1315, "&lt;=" &amp; CC$1, DataRegularSeason20242025!$D$3:$D$1315, $A19)+SUMIFS(DataRegularSeason20242025!$AB$3:$AB$1315,DataRegularSeason20242025!$B$3:$B$1315, "&lt;=" &amp; CC$1, DataRegularSeason20242025!$E$3:$E$1315, $A19)</f>
        <v>27</v>
      </c>
      <c r="CD19">
        <f>SUMIFS(DataRegularSeason20242025!$AA$3:$AA$1315,DataRegularSeason20242025!$B$3:$B$1315, "&lt;=" &amp; CD$1, DataRegularSeason20242025!$D$3:$D$1315, $A19)+SUMIFS(DataRegularSeason20242025!$AB$3:$AB$1315,DataRegularSeason20242025!$B$3:$B$1315, "&lt;=" &amp; CD$1, DataRegularSeason20242025!$E$3:$E$1315, $A19)</f>
        <v>27</v>
      </c>
      <c r="CE19">
        <f>SUMIFS(DataRegularSeason20242025!$AA$3:$AA$1315,DataRegularSeason20242025!$B$3:$B$1315, "&lt;=" &amp; CE$1, DataRegularSeason20242025!$D$3:$D$1315, $A19)+SUMIFS(DataRegularSeason20242025!$AB$3:$AB$1315,DataRegularSeason20242025!$B$3:$B$1315, "&lt;=" &amp; CE$1, DataRegularSeason20242025!$E$3:$E$1315, $A19)</f>
        <v>27</v>
      </c>
      <c r="CF19">
        <f>SUMIFS(DataRegularSeason20242025!$AA$3:$AA$1315,DataRegularSeason20242025!$B$3:$B$1315, "&lt;=" &amp; CF$1, DataRegularSeason20242025!$D$3:$D$1315, $A19)+SUMIFS(DataRegularSeason20242025!$AB$3:$AB$1315,DataRegularSeason20242025!$B$3:$B$1315, "&lt;=" &amp; CF$1, DataRegularSeason20242025!$E$3:$E$1315, $A19)</f>
        <v>27</v>
      </c>
      <c r="CG19">
        <f>SUMIFS(DataRegularSeason20242025!$AA$3:$AA$1315,DataRegularSeason20242025!$B$3:$B$1315, "&lt;=" &amp; CG$1, DataRegularSeason20242025!$D$3:$D$1315, $A19)+SUMIFS(DataRegularSeason20242025!$AB$3:$AB$1315,DataRegularSeason20242025!$B$3:$B$1315, "&lt;=" &amp; CG$1, DataRegularSeason20242025!$E$3:$E$1315, $A19)</f>
        <v>27</v>
      </c>
      <c r="CH19">
        <f>SUMIFS(DataRegularSeason20242025!$AA$3:$AA$1315,DataRegularSeason20242025!$B$3:$B$1315, "&lt;=" &amp; CH$1, DataRegularSeason20242025!$D$3:$D$1315, $A19)+SUMIFS(DataRegularSeason20242025!$AB$3:$AB$1315,DataRegularSeason20242025!$B$3:$B$1315, "&lt;=" &amp; CH$1, DataRegularSeason20242025!$E$3:$E$1315, $A19)</f>
        <v>27</v>
      </c>
      <c r="CI19">
        <f>SUMIFS(DataRegularSeason20242025!$AA$3:$AA$1315,DataRegularSeason20242025!$B$3:$B$1315, "&lt;=" &amp; CI$1, DataRegularSeason20242025!$D$3:$D$1315, $A19)+SUMIFS(DataRegularSeason20242025!$AB$3:$AB$1315,DataRegularSeason20242025!$B$3:$B$1315, "&lt;=" &amp; CI$1, DataRegularSeason20242025!$E$3:$E$1315, $A19)</f>
        <v>27</v>
      </c>
      <c r="CJ19">
        <f>SUMIFS(DataRegularSeason20242025!$AA$3:$AA$1315,DataRegularSeason20242025!$B$3:$B$1315, "&lt;=" &amp; CJ$1, DataRegularSeason20242025!$D$3:$D$1315, $A19)+SUMIFS(DataRegularSeason20242025!$AB$3:$AB$1315,DataRegularSeason20242025!$B$3:$B$1315, "&lt;=" &amp; CJ$1, DataRegularSeason20242025!$E$3:$E$1315, $A19)</f>
        <v>27</v>
      </c>
      <c r="CK19">
        <f>SUMIFS(DataRegularSeason20242025!$AA$3:$AA$1315,DataRegularSeason20242025!$B$3:$B$1315, "&lt;=" &amp; CK$1, DataRegularSeason20242025!$D$3:$D$1315, $A19)+SUMIFS(DataRegularSeason20242025!$AB$3:$AB$1315,DataRegularSeason20242025!$B$3:$B$1315, "&lt;=" &amp; CK$1, DataRegularSeason20242025!$E$3:$E$1315, $A19)</f>
        <v>27</v>
      </c>
      <c r="CL19">
        <f>SUMIFS(DataRegularSeason20242025!$AA$3:$AA$1315,DataRegularSeason20242025!$B$3:$B$1315, "&lt;=" &amp; CL$1, DataRegularSeason20242025!$D$3:$D$1315, $A19)+SUMIFS(DataRegularSeason20242025!$AB$3:$AB$1315,DataRegularSeason20242025!$B$3:$B$1315, "&lt;=" &amp; CL$1, DataRegularSeason20242025!$E$3:$E$1315, $A19)</f>
        <v>27</v>
      </c>
      <c r="CM19">
        <f>SUMIFS(DataRegularSeason20242025!$AA$3:$AA$1315,DataRegularSeason20242025!$B$3:$B$1315, "&lt;=" &amp; CM$1, DataRegularSeason20242025!$D$3:$D$1315, $A19)+SUMIFS(DataRegularSeason20242025!$AB$3:$AB$1315,DataRegularSeason20242025!$B$3:$B$1315, "&lt;=" &amp; CM$1, DataRegularSeason20242025!$E$3:$E$1315, $A19)</f>
        <v>27</v>
      </c>
      <c r="CN19">
        <f>SUMIFS(DataRegularSeason20242025!$AA$3:$AA$1315,DataRegularSeason20242025!$B$3:$B$1315, "&lt;=" &amp; CN$1, DataRegularSeason20242025!$D$3:$D$1315, $A19)+SUMIFS(DataRegularSeason20242025!$AB$3:$AB$1315,DataRegularSeason20242025!$B$3:$B$1315, "&lt;=" &amp; CN$1, DataRegularSeason20242025!$E$3:$E$1315, $A19)</f>
        <v>27</v>
      </c>
      <c r="CO19">
        <f>SUMIFS(DataRegularSeason20242025!$AA$3:$AA$1315,DataRegularSeason20242025!$B$3:$B$1315, "&lt;=" &amp; CO$1, DataRegularSeason20242025!$D$3:$D$1315, $A19)+SUMIFS(DataRegularSeason20242025!$AB$3:$AB$1315,DataRegularSeason20242025!$B$3:$B$1315, "&lt;=" &amp; CO$1, DataRegularSeason20242025!$E$3:$E$1315, $A19)</f>
        <v>27</v>
      </c>
      <c r="CP19">
        <f>SUMIFS(DataRegularSeason20242025!$AA$3:$AA$1315,DataRegularSeason20242025!$B$3:$B$1315, "&lt;=" &amp; CP$1, DataRegularSeason20242025!$D$3:$D$1315, $A19)+SUMIFS(DataRegularSeason20242025!$AB$3:$AB$1315,DataRegularSeason20242025!$B$3:$B$1315, "&lt;=" &amp; CP$1, DataRegularSeason20242025!$E$3:$E$1315, $A19)</f>
        <v>27</v>
      </c>
      <c r="CQ19">
        <f>SUMIFS(DataRegularSeason20242025!$AA$3:$AA$1315,DataRegularSeason20242025!$B$3:$B$1315, "&lt;=" &amp; CQ$1, DataRegularSeason20242025!$D$3:$D$1315, $A19)+SUMIFS(DataRegularSeason20242025!$AB$3:$AB$1315,DataRegularSeason20242025!$B$3:$B$1315, "&lt;=" &amp; CQ$1, DataRegularSeason20242025!$E$3:$E$1315, $A19)</f>
        <v>27</v>
      </c>
      <c r="CR19">
        <f>SUMIFS(DataRegularSeason20242025!$AA$3:$AA$1315,DataRegularSeason20242025!$B$3:$B$1315, "&lt;=" &amp; CR$1, DataRegularSeason20242025!$D$3:$D$1315, $A19)+SUMIFS(DataRegularSeason20242025!$AB$3:$AB$1315,DataRegularSeason20242025!$B$3:$B$1315, "&lt;=" &amp; CR$1, DataRegularSeason20242025!$E$3:$E$1315, $A19)</f>
        <v>27</v>
      </c>
      <c r="CS19">
        <f>SUMIFS(DataRegularSeason20242025!$AA$3:$AA$1315,DataRegularSeason20242025!$B$3:$B$1315, "&lt;=" &amp; CS$1, DataRegularSeason20242025!$D$3:$D$1315, $A19)+SUMIFS(DataRegularSeason20242025!$AB$3:$AB$1315,DataRegularSeason20242025!$B$3:$B$1315, "&lt;=" &amp; CS$1, DataRegularSeason20242025!$E$3:$E$1315, $A19)</f>
        <v>27</v>
      </c>
      <c r="CT19">
        <f>SUMIFS(DataRegularSeason20242025!$AA$3:$AA$1315,DataRegularSeason20242025!$B$3:$B$1315, "&lt;=" &amp; CT$1, DataRegularSeason20242025!$D$3:$D$1315, $A19)+SUMIFS(DataRegularSeason20242025!$AB$3:$AB$1315,DataRegularSeason20242025!$B$3:$B$1315, "&lt;=" &amp; CT$1, DataRegularSeason20242025!$E$3:$E$1315, $A19)</f>
        <v>27</v>
      </c>
      <c r="CU19">
        <f>SUMIFS(DataRegularSeason20242025!$AA$3:$AA$1315,DataRegularSeason20242025!$B$3:$B$1315, "&lt;=" &amp; CU$1, DataRegularSeason20242025!$D$3:$D$1315, $A19)+SUMIFS(DataRegularSeason20242025!$AB$3:$AB$1315,DataRegularSeason20242025!$B$3:$B$1315, "&lt;=" &amp; CU$1, DataRegularSeason20242025!$E$3:$E$1315, $A19)</f>
        <v>27</v>
      </c>
      <c r="CV19">
        <f>SUMIFS(DataRegularSeason20242025!$AA$3:$AA$1315,DataRegularSeason20242025!$B$3:$B$1315, "&lt;=" &amp; CV$1, DataRegularSeason20242025!$D$3:$D$1315, $A19)+SUMIFS(DataRegularSeason20242025!$AB$3:$AB$1315,DataRegularSeason20242025!$B$3:$B$1315, "&lt;=" &amp; CV$1, DataRegularSeason20242025!$E$3:$E$1315, $A19)</f>
        <v>27</v>
      </c>
      <c r="CW19">
        <f>SUMIFS(DataRegularSeason20242025!$AA$3:$AA$1315,DataRegularSeason20242025!$B$3:$B$1315, "&lt;=" &amp; CW$1, DataRegularSeason20242025!$D$3:$D$1315, $A19)+SUMIFS(DataRegularSeason20242025!$AB$3:$AB$1315,DataRegularSeason20242025!$B$3:$B$1315, "&lt;=" &amp; CW$1, DataRegularSeason20242025!$E$3:$E$1315, $A19)</f>
        <v>27</v>
      </c>
      <c r="CX19">
        <f>SUMIFS(DataRegularSeason20242025!$AA$3:$AA$1315,DataRegularSeason20242025!$B$3:$B$1315, "&lt;=" &amp; CX$1, DataRegularSeason20242025!$D$3:$D$1315, $A19)+SUMIFS(DataRegularSeason20242025!$AB$3:$AB$1315,DataRegularSeason20242025!$B$3:$B$1315, "&lt;=" &amp; CX$1, DataRegularSeason20242025!$E$3:$E$1315, $A19)</f>
        <v>27</v>
      </c>
      <c r="CY19">
        <f>SUMIFS(DataRegularSeason20242025!$AA$3:$AA$1315,DataRegularSeason20242025!$B$3:$B$1315, "&lt;=" &amp; CY$1, DataRegularSeason20242025!$D$3:$D$1315, $A19)+SUMIFS(DataRegularSeason20242025!$AB$3:$AB$1315,DataRegularSeason20242025!$B$3:$B$1315, "&lt;=" &amp; CY$1, DataRegularSeason20242025!$E$3:$E$1315, $A19)</f>
        <v>27</v>
      </c>
      <c r="CZ19">
        <f>SUMIFS(DataRegularSeason20242025!$AA$3:$AA$1315,DataRegularSeason20242025!$B$3:$B$1315, "&lt;=" &amp; CZ$1, DataRegularSeason20242025!$D$3:$D$1315, $A19)+SUMIFS(DataRegularSeason20242025!$AB$3:$AB$1315,DataRegularSeason20242025!$B$3:$B$1315, "&lt;=" &amp; CZ$1, DataRegularSeason20242025!$E$3:$E$1315, $A19)</f>
        <v>27</v>
      </c>
      <c r="DA19">
        <f>SUMIFS(DataRegularSeason20242025!$AA$3:$AA$1315,DataRegularSeason20242025!$B$3:$B$1315, "&lt;=" &amp; DA$1, DataRegularSeason20242025!$D$3:$D$1315, $A19)+SUMIFS(DataRegularSeason20242025!$AB$3:$AB$1315,DataRegularSeason20242025!$B$3:$B$1315, "&lt;=" &amp; DA$1, DataRegularSeason20242025!$E$3:$E$1315, $A19)</f>
        <v>27</v>
      </c>
      <c r="DB19">
        <f>SUMIFS(DataRegularSeason20242025!$AA$3:$AA$1315,DataRegularSeason20242025!$B$3:$B$1315, "&lt;=" &amp; DB$1, DataRegularSeason20242025!$D$3:$D$1315, $A19)+SUMIFS(DataRegularSeason20242025!$AB$3:$AB$1315,DataRegularSeason20242025!$B$3:$B$1315, "&lt;=" &amp; DB$1, DataRegularSeason20242025!$E$3:$E$1315, $A19)</f>
        <v>27</v>
      </c>
      <c r="DC19">
        <f>SUMIFS(DataRegularSeason20242025!$AA$3:$AA$1315,DataRegularSeason20242025!$B$3:$B$1315, "&lt;=" &amp; DC$1, DataRegularSeason20242025!$D$3:$D$1315, $A19)+SUMIFS(DataRegularSeason20242025!$AB$3:$AB$1315,DataRegularSeason20242025!$B$3:$B$1315, "&lt;=" &amp; DC$1, DataRegularSeason20242025!$E$3:$E$1315, $A19)</f>
        <v>27</v>
      </c>
      <c r="DD19">
        <f>SUMIFS(DataRegularSeason20242025!$AA$3:$AA$1315,DataRegularSeason20242025!$B$3:$B$1315, "&lt;=" &amp; DD$1, DataRegularSeason20242025!$D$3:$D$1315, $A19)+SUMIFS(DataRegularSeason20242025!$AB$3:$AB$1315,DataRegularSeason20242025!$B$3:$B$1315, "&lt;=" &amp; DD$1, DataRegularSeason20242025!$E$3:$E$1315, $A19)</f>
        <v>27</v>
      </c>
      <c r="DE19">
        <f>SUMIFS(DataRegularSeason20242025!$AA$3:$AA$1315,DataRegularSeason20242025!$B$3:$B$1315, "&lt;=" &amp; DE$1, DataRegularSeason20242025!$D$3:$D$1315, $A19)+SUMIFS(DataRegularSeason20242025!$AB$3:$AB$1315,DataRegularSeason20242025!$B$3:$B$1315, "&lt;=" &amp; DE$1, DataRegularSeason20242025!$E$3:$E$1315, $A19)</f>
        <v>27</v>
      </c>
      <c r="DF19">
        <f>SUMIFS(DataRegularSeason20242025!$AA$3:$AA$1315,DataRegularSeason20242025!$B$3:$B$1315, "&lt;=" &amp; DF$1, DataRegularSeason20242025!$D$3:$D$1315, $A19)+SUMIFS(DataRegularSeason20242025!$AB$3:$AB$1315,DataRegularSeason20242025!$B$3:$B$1315, "&lt;=" &amp; DF$1, DataRegularSeason20242025!$E$3:$E$1315, $A19)</f>
        <v>27</v>
      </c>
      <c r="DG19">
        <f>SUMIFS(DataRegularSeason20242025!$AA$3:$AA$1315,DataRegularSeason20242025!$B$3:$B$1315, "&lt;=" &amp; DG$1, DataRegularSeason20242025!$D$3:$D$1315, $A19)+SUMIFS(DataRegularSeason20242025!$AB$3:$AB$1315,DataRegularSeason20242025!$B$3:$B$1315, "&lt;=" &amp; DG$1, DataRegularSeason20242025!$E$3:$E$1315, $A19)</f>
        <v>27</v>
      </c>
      <c r="DH19">
        <f>SUMIFS(DataRegularSeason20242025!$AA$3:$AA$1315,DataRegularSeason20242025!$B$3:$B$1315, "&lt;=" &amp; DH$1, DataRegularSeason20242025!$D$3:$D$1315, $A19)+SUMIFS(DataRegularSeason20242025!$AB$3:$AB$1315,DataRegularSeason20242025!$B$3:$B$1315, "&lt;=" &amp; DH$1, DataRegularSeason20242025!$E$3:$E$1315, $A19)</f>
        <v>27</v>
      </c>
      <c r="DI19">
        <f>SUMIFS(DataRegularSeason20242025!$AA$3:$AA$1315,DataRegularSeason20242025!$B$3:$B$1315, "&lt;=" &amp; DI$1, DataRegularSeason20242025!$D$3:$D$1315, $A19)+SUMIFS(DataRegularSeason20242025!$AB$3:$AB$1315,DataRegularSeason20242025!$B$3:$B$1315, "&lt;=" &amp; DI$1, DataRegularSeason20242025!$E$3:$E$1315, $A19)</f>
        <v>27</v>
      </c>
      <c r="DJ19">
        <f>SUMIFS(DataRegularSeason20242025!$AA$3:$AA$1315,DataRegularSeason20242025!$B$3:$B$1315, "&lt;=" &amp; DJ$1, DataRegularSeason20242025!$D$3:$D$1315, $A19)+SUMIFS(DataRegularSeason20242025!$AB$3:$AB$1315,DataRegularSeason20242025!$B$3:$B$1315, "&lt;=" &amp; DJ$1, DataRegularSeason20242025!$E$3:$E$1315, $A19)</f>
        <v>27</v>
      </c>
      <c r="DK19">
        <f>SUMIFS(DataRegularSeason20242025!$AA$3:$AA$1315,DataRegularSeason20242025!$B$3:$B$1315, "&lt;=" &amp; DK$1, DataRegularSeason20242025!$D$3:$D$1315, $A19)+SUMIFS(DataRegularSeason20242025!$AB$3:$AB$1315,DataRegularSeason20242025!$B$3:$B$1315, "&lt;=" &amp; DK$1, DataRegularSeason20242025!$E$3:$E$1315, $A19)</f>
        <v>27</v>
      </c>
      <c r="DL19">
        <f>SUMIFS(DataRegularSeason20242025!$AA$3:$AA$1315,DataRegularSeason20242025!$B$3:$B$1315, "&lt;=" &amp; DL$1, DataRegularSeason20242025!$D$3:$D$1315, $A19)+SUMIFS(DataRegularSeason20242025!$AB$3:$AB$1315,DataRegularSeason20242025!$B$3:$B$1315, "&lt;=" &amp; DL$1, DataRegularSeason20242025!$E$3:$E$1315, $A19)</f>
        <v>27</v>
      </c>
      <c r="DM19">
        <f>SUMIFS(DataRegularSeason20242025!$AA$3:$AA$1315,DataRegularSeason20242025!$B$3:$B$1315, "&lt;=" &amp; DM$1, DataRegularSeason20242025!$D$3:$D$1315, $A19)+SUMIFS(DataRegularSeason20242025!$AB$3:$AB$1315,DataRegularSeason20242025!$B$3:$B$1315, "&lt;=" &amp; DM$1, DataRegularSeason20242025!$E$3:$E$1315, $A19)</f>
        <v>27</v>
      </c>
      <c r="DN19">
        <f>SUMIFS(DataRegularSeason20242025!$AA$3:$AA$1315,DataRegularSeason20242025!$B$3:$B$1315, "&lt;=" &amp; DN$1, DataRegularSeason20242025!$D$3:$D$1315, $A19)+SUMIFS(DataRegularSeason20242025!$AB$3:$AB$1315,DataRegularSeason20242025!$B$3:$B$1315, "&lt;=" &amp; DN$1, DataRegularSeason20242025!$E$3:$E$1315, $A19)</f>
        <v>27</v>
      </c>
      <c r="DO19">
        <f>SUMIFS(DataRegularSeason20242025!$AA$3:$AA$1315,DataRegularSeason20242025!$B$3:$B$1315, "&lt;=" &amp; DO$1, DataRegularSeason20242025!$D$3:$D$1315, $A19)+SUMIFS(DataRegularSeason20242025!$AB$3:$AB$1315,DataRegularSeason20242025!$B$3:$B$1315, "&lt;=" &amp; DO$1, DataRegularSeason20242025!$E$3:$E$1315, $A19)</f>
        <v>27</v>
      </c>
      <c r="DP19">
        <f>SUMIFS(DataRegularSeason20242025!$AA$3:$AA$1315,DataRegularSeason20242025!$B$3:$B$1315, "&lt;=" &amp; DP$1, DataRegularSeason20242025!$D$3:$D$1315, $A19)+SUMIFS(DataRegularSeason20242025!$AB$3:$AB$1315,DataRegularSeason20242025!$B$3:$B$1315, "&lt;=" &amp; DP$1, DataRegularSeason20242025!$E$3:$E$1315, $A19)</f>
        <v>27</v>
      </c>
      <c r="DQ19">
        <f>SUMIFS(DataRegularSeason20242025!$AA$3:$AA$1315,DataRegularSeason20242025!$B$3:$B$1315, "&lt;=" &amp; DQ$1, DataRegularSeason20242025!$D$3:$D$1315, $A19)+SUMIFS(DataRegularSeason20242025!$AB$3:$AB$1315,DataRegularSeason20242025!$B$3:$B$1315, "&lt;=" &amp; DQ$1, DataRegularSeason20242025!$E$3:$E$1315, $A19)</f>
        <v>27</v>
      </c>
      <c r="DR19">
        <f>SUMIFS(DataRegularSeason20242025!$AA$3:$AA$1315,DataRegularSeason20242025!$B$3:$B$1315, "&lt;=" &amp; DR$1, DataRegularSeason20242025!$D$3:$D$1315, $A19)+SUMIFS(DataRegularSeason20242025!$AB$3:$AB$1315,DataRegularSeason20242025!$B$3:$B$1315, "&lt;=" &amp; DR$1, DataRegularSeason20242025!$E$3:$E$1315, $A19)</f>
        <v>27</v>
      </c>
      <c r="DS19">
        <f>SUMIFS(DataRegularSeason20242025!$AA$3:$AA$1315,DataRegularSeason20242025!$B$3:$B$1315, "&lt;=" &amp; DS$1, DataRegularSeason20242025!$D$3:$D$1315, $A19)+SUMIFS(DataRegularSeason20242025!$AB$3:$AB$1315,DataRegularSeason20242025!$B$3:$B$1315, "&lt;=" &amp; DS$1, DataRegularSeason20242025!$E$3:$E$1315, $A19)</f>
        <v>27</v>
      </c>
      <c r="DT19">
        <f>SUMIFS(DataRegularSeason20242025!$AA$3:$AA$1315,DataRegularSeason20242025!$B$3:$B$1315, "&lt;=" &amp; DT$1, DataRegularSeason20242025!$D$3:$D$1315, $A19)+SUMIFS(DataRegularSeason20242025!$AB$3:$AB$1315,DataRegularSeason20242025!$B$3:$B$1315, "&lt;=" &amp; DT$1, DataRegularSeason20242025!$E$3:$E$1315, $A19)</f>
        <v>27</v>
      </c>
      <c r="DU19">
        <f>SUMIFS(DataRegularSeason20242025!$AA$3:$AA$1315,DataRegularSeason20242025!$B$3:$B$1315, "&lt;=" &amp; DU$1, DataRegularSeason20242025!$D$3:$D$1315, $A19)+SUMIFS(DataRegularSeason20242025!$AB$3:$AB$1315,DataRegularSeason20242025!$B$3:$B$1315, "&lt;=" &amp; DU$1, DataRegularSeason20242025!$E$3:$E$1315, $A19)</f>
        <v>27</v>
      </c>
      <c r="DV19">
        <f>SUMIFS(DataRegularSeason20242025!$AA$3:$AA$1315,DataRegularSeason20242025!$B$3:$B$1315, "&lt;=" &amp; DV$1, DataRegularSeason20242025!$D$3:$D$1315, $A19)+SUMIFS(DataRegularSeason20242025!$AB$3:$AB$1315,DataRegularSeason20242025!$B$3:$B$1315, "&lt;=" &amp; DV$1, DataRegularSeason20242025!$E$3:$E$1315, $A19)</f>
        <v>27</v>
      </c>
      <c r="DW19">
        <f>SUMIFS(DataRegularSeason20242025!$AA$3:$AA$1315,DataRegularSeason20242025!$B$3:$B$1315, "&lt;=" &amp; DW$1, DataRegularSeason20242025!$D$3:$D$1315, $A19)+SUMIFS(DataRegularSeason20242025!$AB$3:$AB$1315,DataRegularSeason20242025!$B$3:$B$1315, "&lt;=" &amp; DW$1, DataRegularSeason20242025!$E$3:$E$1315, $A19)</f>
        <v>27</v>
      </c>
      <c r="DX19">
        <f>SUMIFS(DataRegularSeason20242025!$AA$3:$AA$1315,DataRegularSeason20242025!$B$3:$B$1315, "&lt;=" &amp; DX$1, DataRegularSeason20242025!$D$3:$D$1315, $A19)+SUMIFS(DataRegularSeason20242025!$AB$3:$AB$1315,DataRegularSeason20242025!$B$3:$B$1315, "&lt;=" &amp; DX$1, DataRegularSeason20242025!$E$3:$E$1315, $A19)</f>
        <v>27</v>
      </c>
      <c r="DY19">
        <f>SUMIFS(DataRegularSeason20242025!$AA$3:$AA$1315,DataRegularSeason20242025!$B$3:$B$1315, "&lt;=" &amp; DY$1, DataRegularSeason20242025!$D$3:$D$1315, $A19)+SUMIFS(DataRegularSeason20242025!$AB$3:$AB$1315,DataRegularSeason20242025!$B$3:$B$1315, "&lt;=" &amp; DY$1, DataRegularSeason20242025!$E$3:$E$1315, $A19)</f>
        <v>27</v>
      </c>
      <c r="DZ19">
        <f>SUMIFS(DataRegularSeason20242025!$AA$3:$AA$1315,DataRegularSeason20242025!$B$3:$B$1315, "&lt;=" &amp; DZ$1, DataRegularSeason20242025!$D$3:$D$1315, $A19)+SUMIFS(DataRegularSeason20242025!$AB$3:$AB$1315,DataRegularSeason20242025!$B$3:$B$1315, "&lt;=" &amp; DZ$1, DataRegularSeason20242025!$E$3:$E$1315, $A19)</f>
        <v>27</v>
      </c>
      <c r="EA19">
        <f>SUMIFS(DataRegularSeason20242025!$AA$3:$AA$1315,DataRegularSeason20242025!$B$3:$B$1315, "&lt;=" &amp; EA$1, DataRegularSeason20242025!$D$3:$D$1315, $A19)+SUMIFS(DataRegularSeason20242025!$AB$3:$AB$1315,DataRegularSeason20242025!$B$3:$B$1315, "&lt;=" &amp; EA$1, DataRegularSeason20242025!$E$3:$E$1315, $A19)</f>
        <v>27</v>
      </c>
      <c r="EB19">
        <f>SUMIFS(DataRegularSeason20242025!$AA$3:$AA$1315,DataRegularSeason20242025!$B$3:$B$1315, "&lt;=" &amp; EB$1, DataRegularSeason20242025!$D$3:$D$1315, $A19)+SUMIFS(DataRegularSeason20242025!$AB$3:$AB$1315,DataRegularSeason20242025!$B$3:$B$1315, "&lt;=" &amp; EB$1, DataRegularSeason20242025!$E$3:$E$1315, $A19)</f>
        <v>27</v>
      </c>
      <c r="EC19">
        <f>SUMIFS(DataRegularSeason20242025!$AA$3:$AA$1315,DataRegularSeason20242025!$B$3:$B$1315, "&lt;=" &amp; EC$1, DataRegularSeason20242025!$D$3:$D$1315, $A19)+SUMIFS(DataRegularSeason20242025!$AB$3:$AB$1315,DataRegularSeason20242025!$B$3:$B$1315, "&lt;=" &amp; EC$1, DataRegularSeason20242025!$E$3:$E$1315, $A19)</f>
        <v>27</v>
      </c>
      <c r="ED19">
        <f>SUMIFS(DataRegularSeason20242025!$AA$3:$AA$1315,DataRegularSeason20242025!$B$3:$B$1315, "&lt;=" &amp; ED$1, DataRegularSeason20242025!$D$3:$D$1315, $A19)+SUMIFS(DataRegularSeason20242025!$AB$3:$AB$1315,DataRegularSeason20242025!$B$3:$B$1315, "&lt;=" &amp; ED$1, DataRegularSeason20242025!$E$3:$E$1315, $A19)</f>
        <v>27</v>
      </c>
      <c r="EE19">
        <f>SUMIFS(DataRegularSeason20242025!$AA$3:$AA$1315,DataRegularSeason20242025!$B$3:$B$1315, "&lt;=" &amp; EE$1, DataRegularSeason20242025!$D$3:$D$1315, $A19)+SUMIFS(DataRegularSeason20242025!$AB$3:$AB$1315,DataRegularSeason20242025!$B$3:$B$1315, "&lt;=" &amp; EE$1, DataRegularSeason20242025!$E$3:$E$1315, $A19)</f>
        <v>27</v>
      </c>
      <c r="EF19">
        <f>SUMIFS(DataRegularSeason20242025!$AA$3:$AA$1315,DataRegularSeason20242025!$B$3:$B$1315, "&lt;=" &amp; EF$1, DataRegularSeason20242025!$D$3:$D$1315, $A19)+SUMIFS(DataRegularSeason20242025!$AB$3:$AB$1315,DataRegularSeason20242025!$B$3:$B$1315, "&lt;=" &amp; EF$1, DataRegularSeason20242025!$E$3:$E$1315, $A19)</f>
        <v>27</v>
      </c>
      <c r="EG19">
        <f>SUMIFS(DataRegularSeason20242025!$AA$3:$AA$1315,DataRegularSeason20242025!$B$3:$B$1315, "&lt;=" &amp; EG$1, DataRegularSeason20242025!$D$3:$D$1315, $A19)+SUMIFS(DataRegularSeason20242025!$AB$3:$AB$1315,DataRegularSeason20242025!$B$3:$B$1315, "&lt;=" &amp; EG$1, DataRegularSeason20242025!$E$3:$E$1315, $A19)</f>
        <v>27</v>
      </c>
      <c r="EH19">
        <f>SUMIFS(DataRegularSeason20242025!$AA$3:$AA$1315,DataRegularSeason20242025!$B$3:$B$1315, "&lt;=" &amp; EH$1, DataRegularSeason20242025!$D$3:$D$1315, $A19)+SUMIFS(DataRegularSeason20242025!$AB$3:$AB$1315,DataRegularSeason20242025!$B$3:$B$1315, "&lt;=" &amp; EH$1, DataRegularSeason20242025!$E$3:$E$1315, $A19)</f>
        <v>27</v>
      </c>
      <c r="EI19">
        <f>SUMIFS(DataRegularSeason20242025!$AA$3:$AA$1315,DataRegularSeason20242025!$B$3:$B$1315, "&lt;=" &amp; EI$1, DataRegularSeason20242025!$D$3:$D$1315, $A19)+SUMIFS(DataRegularSeason20242025!$AB$3:$AB$1315,DataRegularSeason20242025!$B$3:$B$1315, "&lt;=" &amp; EI$1, DataRegularSeason20242025!$E$3:$E$1315, $A19)</f>
        <v>27</v>
      </c>
      <c r="EJ19">
        <f>SUMIFS(DataRegularSeason20242025!$AA$3:$AA$1315,DataRegularSeason20242025!$B$3:$B$1315, "&lt;=" &amp; EJ$1, DataRegularSeason20242025!$D$3:$D$1315, $A19)+SUMIFS(DataRegularSeason20242025!$AB$3:$AB$1315,DataRegularSeason20242025!$B$3:$B$1315, "&lt;=" &amp; EJ$1, DataRegularSeason20242025!$E$3:$E$1315, $A19)</f>
        <v>27</v>
      </c>
      <c r="EK19">
        <f>SUMIFS(DataRegularSeason20242025!$AA$3:$AA$1315,DataRegularSeason20242025!$B$3:$B$1315, "&lt;=" &amp; EK$1, DataRegularSeason20242025!$D$3:$D$1315, $A19)+SUMIFS(DataRegularSeason20242025!$AB$3:$AB$1315,DataRegularSeason20242025!$B$3:$B$1315, "&lt;=" &amp; EK$1, DataRegularSeason20242025!$E$3:$E$1315, $A19)</f>
        <v>27</v>
      </c>
      <c r="EL19">
        <f>SUMIFS(DataRegularSeason20242025!$AA$3:$AA$1315,DataRegularSeason20242025!$B$3:$B$1315, "&lt;=" &amp; EL$1, DataRegularSeason20242025!$D$3:$D$1315, $A19)+SUMIFS(DataRegularSeason20242025!$AB$3:$AB$1315,DataRegularSeason20242025!$B$3:$B$1315, "&lt;=" &amp; EL$1, DataRegularSeason20242025!$E$3:$E$1315, $A19)</f>
        <v>27</v>
      </c>
      <c r="EM19">
        <f>SUMIFS(DataRegularSeason20242025!$AA$3:$AA$1315,DataRegularSeason20242025!$B$3:$B$1315, "&lt;=" &amp; EM$1, DataRegularSeason20242025!$D$3:$D$1315, $A19)+SUMIFS(DataRegularSeason20242025!$AB$3:$AB$1315,DataRegularSeason20242025!$B$3:$B$1315, "&lt;=" &amp; EM$1, DataRegularSeason20242025!$E$3:$E$1315, $A19)</f>
        <v>27</v>
      </c>
      <c r="EN19">
        <f>SUMIFS(DataRegularSeason20242025!$AA$3:$AA$1315,DataRegularSeason20242025!$B$3:$B$1315, "&lt;=" &amp; EN$1, DataRegularSeason20242025!$D$3:$D$1315, $A19)+SUMIFS(DataRegularSeason20242025!$AB$3:$AB$1315,DataRegularSeason20242025!$B$3:$B$1315, "&lt;=" &amp; EN$1, DataRegularSeason20242025!$E$3:$E$1315, $A19)</f>
        <v>27</v>
      </c>
      <c r="EO19">
        <f>SUMIFS(DataRegularSeason20242025!$AA$3:$AA$1315,DataRegularSeason20242025!$B$3:$B$1315, "&lt;=" &amp; EO$1, DataRegularSeason20242025!$D$3:$D$1315, $A19)+SUMIFS(DataRegularSeason20242025!$AB$3:$AB$1315,DataRegularSeason20242025!$B$3:$B$1315, "&lt;=" &amp; EO$1, DataRegularSeason20242025!$E$3:$E$1315, $A19)</f>
        <v>27</v>
      </c>
      <c r="EP19">
        <f>SUMIFS(DataRegularSeason20242025!$AA$3:$AA$1315,DataRegularSeason20242025!$B$3:$B$1315, "&lt;=" &amp; EP$1, DataRegularSeason20242025!$D$3:$D$1315, $A19)+SUMIFS(DataRegularSeason20242025!$AB$3:$AB$1315,DataRegularSeason20242025!$B$3:$B$1315, "&lt;=" &amp; EP$1, DataRegularSeason20242025!$E$3:$E$1315, $A19)</f>
        <v>27</v>
      </c>
      <c r="EQ19">
        <f>SUMIFS(DataRegularSeason20242025!$AA$3:$AA$1315,DataRegularSeason20242025!$B$3:$B$1315, "&lt;=" &amp; EQ$1, DataRegularSeason20242025!$D$3:$D$1315, $A19)+SUMIFS(DataRegularSeason20242025!$AB$3:$AB$1315,DataRegularSeason20242025!$B$3:$B$1315, "&lt;=" &amp; EQ$1, DataRegularSeason20242025!$E$3:$E$1315, $A19)</f>
        <v>27</v>
      </c>
      <c r="ER19">
        <f>SUMIFS(DataRegularSeason20242025!$AA$3:$AA$1315,DataRegularSeason20242025!$B$3:$B$1315, "&lt;=" &amp; ER$1, DataRegularSeason20242025!$D$3:$D$1315, $A19)+SUMIFS(DataRegularSeason20242025!$AB$3:$AB$1315,DataRegularSeason20242025!$B$3:$B$1315, "&lt;=" &amp; ER$1, DataRegularSeason20242025!$E$3:$E$1315, $A19)</f>
        <v>27</v>
      </c>
      <c r="ES19">
        <f>SUMIFS(DataRegularSeason20242025!$AA$3:$AA$1315,DataRegularSeason20242025!$B$3:$B$1315, "&lt;=" &amp; ES$1, DataRegularSeason20242025!$D$3:$D$1315, $A19)+SUMIFS(DataRegularSeason20242025!$AB$3:$AB$1315,DataRegularSeason20242025!$B$3:$B$1315, "&lt;=" &amp; ES$1, DataRegularSeason20242025!$E$3:$E$1315, $A19)</f>
        <v>27</v>
      </c>
      <c r="ET19">
        <f>SUMIFS(DataRegularSeason20242025!$AA$3:$AA$1315,DataRegularSeason20242025!$B$3:$B$1315, "&lt;=" &amp; ET$1, DataRegularSeason20242025!$D$3:$D$1315, $A19)+SUMIFS(DataRegularSeason20242025!$AB$3:$AB$1315,DataRegularSeason20242025!$B$3:$B$1315, "&lt;=" &amp; ET$1, DataRegularSeason20242025!$E$3:$E$1315, $A19)</f>
        <v>27</v>
      </c>
      <c r="EU19">
        <f>SUMIFS(DataRegularSeason20242025!$AA$3:$AA$1315,DataRegularSeason20242025!$B$3:$B$1315, "&lt;=" &amp; EU$1, DataRegularSeason20242025!$D$3:$D$1315, $A19)+SUMIFS(DataRegularSeason20242025!$AB$3:$AB$1315,DataRegularSeason20242025!$B$3:$B$1315, "&lt;=" &amp; EU$1, DataRegularSeason20242025!$E$3:$E$1315, $A19)</f>
        <v>27</v>
      </c>
      <c r="EV19">
        <f>SUMIFS(DataRegularSeason20242025!$AA$3:$AA$1315,DataRegularSeason20242025!$B$3:$B$1315, "&lt;=" &amp; EV$1, DataRegularSeason20242025!$D$3:$D$1315, $A19)+SUMIFS(DataRegularSeason20242025!$AB$3:$AB$1315,DataRegularSeason20242025!$B$3:$B$1315, "&lt;=" &amp; EV$1, DataRegularSeason20242025!$E$3:$E$1315, $A19)</f>
        <v>27</v>
      </c>
      <c r="EW19">
        <f>SUMIFS(DataRegularSeason20242025!$AA$3:$AA$1315,DataRegularSeason20242025!$B$3:$B$1315, "&lt;=" &amp; EW$1, DataRegularSeason20242025!$D$3:$D$1315, $A19)+SUMIFS(DataRegularSeason20242025!$AB$3:$AB$1315,DataRegularSeason20242025!$B$3:$B$1315, "&lt;=" &amp; EW$1, DataRegularSeason20242025!$E$3:$E$1315, $A19)</f>
        <v>27</v>
      </c>
      <c r="EX19">
        <f>SUMIFS(DataRegularSeason20242025!$AA$3:$AA$1315,DataRegularSeason20242025!$B$3:$B$1315, "&lt;=" &amp; EX$1, DataRegularSeason20242025!$D$3:$D$1315, $A19)+SUMIFS(DataRegularSeason20242025!$AB$3:$AB$1315,DataRegularSeason20242025!$B$3:$B$1315, "&lt;=" &amp; EX$1, DataRegularSeason20242025!$E$3:$E$1315, $A19)</f>
        <v>27</v>
      </c>
      <c r="EY19">
        <f>SUMIFS(DataRegularSeason20242025!$AA$3:$AA$1315,DataRegularSeason20242025!$B$3:$B$1315, "&lt;=" &amp; EY$1, DataRegularSeason20242025!$D$3:$D$1315, $A19)+SUMIFS(DataRegularSeason20242025!$AB$3:$AB$1315,DataRegularSeason20242025!$B$3:$B$1315, "&lt;=" &amp; EY$1, DataRegularSeason20242025!$E$3:$E$1315, $A19)</f>
        <v>27</v>
      </c>
      <c r="EZ19">
        <f>SUMIFS(DataRegularSeason20242025!$AA$3:$AA$1315,DataRegularSeason20242025!$B$3:$B$1315, "&lt;=" &amp; EZ$1, DataRegularSeason20242025!$D$3:$D$1315, $A19)+SUMIFS(DataRegularSeason20242025!$AB$3:$AB$1315,DataRegularSeason20242025!$B$3:$B$1315, "&lt;=" &amp; EZ$1, DataRegularSeason20242025!$E$3:$E$1315, $A19)</f>
        <v>27</v>
      </c>
      <c r="FA19">
        <f>SUMIFS(DataRegularSeason20242025!$AA$3:$AA$1315,DataRegularSeason20242025!$B$3:$B$1315, "&lt;=" &amp; FA$1, DataRegularSeason20242025!$D$3:$D$1315, $A19)+SUMIFS(DataRegularSeason20242025!$AB$3:$AB$1315,DataRegularSeason20242025!$B$3:$B$1315, "&lt;=" &amp; FA$1, DataRegularSeason20242025!$E$3:$E$1315, $A19)</f>
        <v>27</v>
      </c>
      <c r="FB19">
        <f>SUMIFS(DataRegularSeason20242025!$AA$3:$AA$1315,DataRegularSeason20242025!$B$3:$B$1315, "&lt;=" &amp; FB$1, DataRegularSeason20242025!$D$3:$D$1315, $A19)+SUMIFS(DataRegularSeason20242025!$AB$3:$AB$1315,DataRegularSeason20242025!$B$3:$B$1315, "&lt;=" &amp; FB$1, DataRegularSeason20242025!$E$3:$E$1315, $A19)</f>
        <v>27</v>
      </c>
      <c r="FC19">
        <f>SUMIFS(DataRegularSeason20242025!$AA$3:$AA$1315,DataRegularSeason20242025!$B$3:$B$1315, "&lt;=" &amp; FC$1, DataRegularSeason20242025!$D$3:$D$1315, $A19)+SUMIFS(DataRegularSeason20242025!$AB$3:$AB$1315,DataRegularSeason20242025!$B$3:$B$1315, "&lt;=" &amp; FC$1, DataRegularSeason20242025!$E$3:$E$1315, $A19)</f>
        <v>27</v>
      </c>
      <c r="FD19">
        <f>SUMIFS(DataRegularSeason20242025!$AA$3:$AA$1315,DataRegularSeason20242025!$B$3:$B$1315, "&lt;=" &amp; FD$1, DataRegularSeason20242025!$D$3:$D$1315, $A19)+SUMIFS(DataRegularSeason20242025!$AB$3:$AB$1315,DataRegularSeason20242025!$B$3:$B$1315, "&lt;=" &amp; FD$1, DataRegularSeason20242025!$E$3:$E$1315, $A19)</f>
        <v>27</v>
      </c>
      <c r="FE19">
        <f>SUMIFS(DataRegularSeason20242025!$AA$3:$AA$1315,DataRegularSeason20242025!$B$3:$B$1315, "&lt;=" &amp; FE$1, DataRegularSeason20242025!$D$3:$D$1315, $A19)+SUMIFS(DataRegularSeason20242025!$AB$3:$AB$1315,DataRegularSeason20242025!$B$3:$B$1315, "&lt;=" &amp; FE$1, DataRegularSeason20242025!$E$3:$E$1315, $A19)</f>
        <v>27</v>
      </c>
      <c r="FF19">
        <f>SUMIFS(DataRegularSeason20242025!$AA$3:$AA$1315,DataRegularSeason20242025!$B$3:$B$1315, "&lt;=" &amp; FF$1, DataRegularSeason20242025!$D$3:$D$1315, $A19)+SUMIFS(DataRegularSeason20242025!$AB$3:$AB$1315,DataRegularSeason20242025!$B$3:$B$1315, "&lt;=" &amp; FF$1, DataRegularSeason20242025!$E$3:$E$1315, $A19)</f>
        <v>27</v>
      </c>
      <c r="FG19">
        <f>SUMIFS(DataRegularSeason20242025!$AA$3:$AA$1315,DataRegularSeason20242025!$B$3:$B$1315, "&lt;=" &amp; FG$1, DataRegularSeason20242025!$D$3:$D$1315, $A19)+SUMIFS(DataRegularSeason20242025!$AB$3:$AB$1315,DataRegularSeason20242025!$B$3:$B$1315, "&lt;=" &amp; FG$1, DataRegularSeason20242025!$E$3:$E$1315, $A19)</f>
        <v>27</v>
      </c>
      <c r="FH19">
        <f>SUMIFS(DataRegularSeason20242025!$AA$3:$AA$1315,DataRegularSeason20242025!$B$3:$B$1315, "&lt;=" &amp; FH$1, DataRegularSeason20242025!$D$3:$D$1315, $A19)+SUMIFS(DataRegularSeason20242025!$AB$3:$AB$1315,DataRegularSeason20242025!$B$3:$B$1315, "&lt;=" &amp; FH$1, DataRegularSeason20242025!$E$3:$E$1315, $A19)</f>
        <v>27</v>
      </c>
      <c r="FI19">
        <f>SUMIFS(DataRegularSeason20242025!$AA$3:$AA$1315,DataRegularSeason20242025!$B$3:$B$1315, "&lt;=" &amp; FI$1, DataRegularSeason20242025!$D$3:$D$1315, $A19)+SUMIFS(DataRegularSeason20242025!$AB$3:$AB$1315,DataRegularSeason20242025!$B$3:$B$1315, "&lt;=" &amp; FI$1, DataRegularSeason20242025!$E$3:$E$1315, $A19)</f>
        <v>27</v>
      </c>
      <c r="FJ19">
        <f>SUMIFS(DataRegularSeason20242025!$AA$3:$AA$1315,DataRegularSeason20242025!$B$3:$B$1315, "&lt;=" &amp; FJ$1, DataRegularSeason20242025!$D$3:$D$1315, $A19)+SUMIFS(DataRegularSeason20242025!$AB$3:$AB$1315,DataRegularSeason20242025!$B$3:$B$1315, "&lt;=" &amp; FJ$1, DataRegularSeason20242025!$E$3:$E$1315, $A19)</f>
        <v>27</v>
      </c>
      <c r="FK19">
        <f>SUMIFS(DataRegularSeason20242025!$AA$3:$AA$1315,DataRegularSeason20242025!$B$3:$B$1315, "&lt;=" &amp; FK$1, DataRegularSeason20242025!$D$3:$D$1315, $A19)+SUMIFS(DataRegularSeason20242025!$AB$3:$AB$1315,DataRegularSeason20242025!$B$3:$B$1315, "&lt;=" &amp; FK$1, DataRegularSeason20242025!$E$3:$E$1315, $A19)</f>
        <v>27</v>
      </c>
      <c r="FL19">
        <f>SUMIFS(DataRegularSeason20242025!$AA$3:$AA$1315,DataRegularSeason20242025!$B$3:$B$1315, "&lt;=" &amp; FL$1, DataRegularSeason20242025!$D$3:$D$1315, $A19)+SUMIFS(DataRegularSeason20242025!$AB$3:$AB$1315,DataRegularSeason20242025!$B$3:$B$1315, "&lt;=" &amp; FL$1, DataRegularSeason20242025!$E$3:$E$1315, $A19)</f>
        <v>27</v>
      </c>
      <c r="FM19">
        <f>SUMIFS(DataRegularSeason20242025!$AA$3:$AA$1315,DataRegularSeason20242025!$B$3:$B$1315, "&lt;=" &amp; FM$1, DataRegularSeason20242025!$D$3:$D$1315, $A19)+SUMIFS(DataRegularSeason20242025!$AB$3:$AB$1315,DataRegularSeason20242025!$B$3:$B$1315, "&lt;=" &amp; FM$1, DataRegularSeason20242025!$E$3:$E$1315, $A19)</f>
        <v>27</v>
      </c>
      <c r="FN19">
        <f>SUMIFS(DataRegularSeason20242025!$AA$3:$AA$1315,DataRegularSeason20242025!$B$3:$B$1315, "&lt;=" &amp; FN$1, DataRegularSeason20242025!$D$3:$D$1315, $A19)+SUMIFS(DataRegularSeason20242025!$AB$3:$AB$1315,DataRegularSeason20242025!$B$3:$B$1315, "&lt;=" &amp; FN$1, DataRegularSeason20242025!$E$3:$E$1315, $A19)</f>
        <v>27</v>
      </c>
      <c r="FO19">
        <f>SUMIFS(DataRegularSeason20242025!$AA$3:$AA$1315,DataRegularSeason20242025!$B$3:$B$1315, "&lt;=" &amp; FO$1, DataRegularSeason20242025!$D$3:$D$1315, $A19)+SUMIFS(DataRegularSeason20242025!$AB$3:$AB$1315,DataRegularSeason20242025!$B$3:$B$1315, "&lt;=" &amp; FO$1, DataRegularSeason20242025!$E$3:$E$1315, $A19)</f>
        <v>27</v>
      </c>
      <c r="FP19">
        <f>SUMIFS(DataRegularSeason20242025!$AA$3:$AA$1315,DataRegularSeason20242025!$B$3:$B$1315, "&lt;=" &amp; FP$1, DataRegularSeason20242025!$D$3:$D$1315, $A19)+SUMIFS(DataRegularSeason20242025!$AB$3:$AB$1315,DataRegularSeason20242025!$B$3:$B$1315, "&lt;=" &amp; FP$1, DataRegularSeason20242025!$E$3:$E$1315, $A19)</f>
        <v>27</v>
      </c>
      <c r="FQ19">
        <f>SUMIFS(DataRegularSeason20242025!$AA$3:$AA$1315,DataRegularSeason20242025!$B$3:$B$1315, "&lt;=" &amp; FQ$1, DataRegularSeason20242025!$D$3:$D$1315, $A19)+SUMIFS(DataRegularSeason20242025!$AB$3:$AB$1315,DataRegularSeason20242025!$B$3:$B$1315, "&lt;=" &amp; FQ$1, DataRegularSeason20242025!$E$3:$E$1315, $A19)</f>
        <v>27</v>
      </c>
      <c r="FR19">
        <f>SUMIFS(DataRegularSeason20242025!$AA$3:$AA$1315,DataRegularSeason20242025!$B$3:$B$1315, "&lt;=" &amp; FR$1, DataRegularSeason20242025!$D$3:$D$1315, $A19)+SUMIFS(DataRegularSeason20242025!$AB$3:$AB$1315,DataRegularSeason20242025!$B$3:$B$1315, "&lt;=" &amp; FR$1, DataRegularSeason20242025!$E$3:$E$1315, $A19)</f>
        <v>27</v>
      </c>
      <c r="FS19">
        <f>SUMIFS(DataRegularSeason20242025!$AA$3:$AA$1315,DataRegularSeason20242025!$B$3:$B$1315, "&lt;=" &amp; FS$1, DataRegularSeason20242025!$D$3:$D$1315, $A19)+SUMIFS(DataRegularSeason20242025!$AB$3:$AB$1315,DataRegularSeason20242025!$B$3:$B$1315, "&lt;=" &amp; FS$1, DataRegularSeason20242025!$E$3:$E$1315, $A19)</f>
        <v>27</v>
      </c>
      <c r="FT19">
        <f>SUMIFS(DataRegularSeason20242025!$AA$3:$AA$1315,DataRegularSeason20242025!$B$3:$B$1315, "&lt;=" &amp; FT$1, DataRegularSeason20242025!$D$3:$D$1315, $A19)+SUMIFS(DataRegularSeason20242025!$AB$3:$AB$1315,DataRegularSeason20242025!$B$3:$B$1315, "&lt;=" &amp; FT$1, DataRegularSeason20242025!$E$3:$E$1315, $A19)</f>
        <v>27</v>
      </c>
      <c r="FU19">
        <f>SUMIFS(DataRegularSeason20242025!$AA$3:$AA$1315,DataRegularSeason20242025!$B$3:$B$1315, "&lt;=" &amp; FU$1, DataRegularSeason20242025!$D$3:$D$1315, $A19)+SUMIFS(DataRegularSeason20242025!$AB$3:$AB$1315,DataRegularSeason20242025!$B$3:$B$1315, "&lt;=" &amp; FU$1, DataRegularSeason20242025!$E$3:$E$1315, $A19)</f>
        <v>27</v>
      </c>
      <c r="FV19">
        <f>SUMIFS(DataRegularSeason20242025!$AA$3:$AA$1315,DataRegularSeason20242025!$B$3:$B$1315, "&lt;=" &amp; FV$1, DataRegularSeason20242025!$D$3:$D$1315, $A19)+SUMIFS(DataRegularSeason20242025!$AB$3:$AB$1315,DataRegularSeason20242025!$B$3:$B$1315, "&lt;=" &amp; FV$1, DataRegularSeason20242025!$E$3:$E$1315, $A19)</f>
        <v>27</v>
      </c>
      <c r="FW19">
        <f>SUMIFS(DataRegularSeason20242025!$AA$3:$AA$1315,DataRegularSeason20242025!$B$3:$B$1315, "&lt;=" &amp; FW$1, DataRegularSeason20242025!$D$3:$D$1315, $A19)+SUMIFS(DataRegularSeason20242025!$AB$3:$AB$1315,DataRegularSeason20242025!$B$3:$B$1315, "&lt;=" &amp; FW$1, DataRegularSeason20242025!$E$3:$E$1315, $A19)</f>
        <v>27</v>
      </c>
      <c r="FX19">
        <f>SUMIFS(DataRegularSeason20242025!$AA$3:$AA$1315,DataRegularSeason20242025!$B$3:$B$1315, "&lt;=" &amp; FX$1, DataRegularSeason20242025!$D$3:$D$1315, $A19)+SUMIFS(DataRegularSeason20242025!$AB$3:$AB$1315,DataRegularSeason20242025!$B$3:$B$1315, "&lt;=" &amp; FX$1, DataRegularSeason20242025!$E$3:$E$1315, $A19)</f>
        <v>27</v>
      </c>
      <c r="FY19">
        <f>SUMIFS(DataRegularSeason20242025!$AA$3:$AA$1315,DataRegularSeason20242025!$B$3:$B$1315, "&lt;=" &amp; FY$1, DataRegularSeason20242025!$D$3:$D$1315, $A19)+SUMIFS(DataRegularSeason20242025!$AB$3:$AB$1315,DataRegularSeason20242025!$B$3:$B$1315, "&lt;=" &amp; FY$1, DataRegularSeason20242025!$E$3:$E$1315, $A19)</f>
        <v>27</v>
      </c>
      <c r="FZ19">
        <f>SUMIFS(DataRegularSeason20242025!$AA$3:$AA$1315,DataRegularSeason20242025!$B$3:$B$1315, "&lt;=" &amp; FZ$1, DataRegularSeason20242025!$D$3:$D$1315, $A19)+SUMIFS(DataRegularSeason20242025!$AB$3:$AB$1315,DataRegularSeason20242025!$B$3:$B$1315, "&lt;=" &amp; FZ$1, DataRegularSeason20242025!$E$3:$E$1315, $A19)</f>
        <v>27</v>
      </c>
      <c r="GA19">
        <f>SUMIFS(DataRegularSeason20242025!$AA$3:$AA$1315,DataRegularSeason20242025!$B$3:$B$1315, "&lt;=" &amp; GA$1, DataRegularSeason20242025!$D$3:$D$1315, $A19)+SUMIFS(DataRegularSeason20242025!$AB$3:$AB$1315,DataRegularSeason20242025!$B$3:$B$1315, "&lt;=" &amp; GA$1, DataRegularSeason20242025!$E$3:$E$1315, $A19)</f>
        <v>27</v>
      </c>
      <c r="GB19">
        <f>SUMIFS(DataRegularSeason20242025!$AA$3:$AA$1315,DataRegularSeason20242025!$B$3:$B$1315, "&lt;=" &amp; GB$1, DataRegularSeason20242025!$D$3:$D$1315, $A19)+SUMIFS(DataRegularSeason20242025!$AB$3:$AB$1315,DataRegularSeason20242025!$B$3:$B$1315, "&lt;=" &amp; GB$1, DataRegularSeason20242025!$E$3:$E$1315, $A19)</f>
        <v>27</v>
      </c>
      <c r="GC19">
        <f>SUMIFS(DataRegularSeason20242025!$AA$3:$AA$1315,DataRegularSeason20242025!$B$3:$B$1315, "&lt;=" &amp; GC$1, DataRegularSeason20242025!$D$3:$D$1315, $A19)+SUMIFS(DataRegularSeason20242025!$AB$3:$AB$1315,DataRegularSeason20242025!$B$3:$B$1315, "&lt;=" &amp; GC$1, DataRegularSeason20242025!$E$3:$E$1315, $A19)</f>
        <v>27</v>
      </c>
      <c r="GD19">
        <f>SUMIFS(DataRegularSeason20242025!$AA$3:$AA$1315,DataRegularSeason20242025!$B$3:$B$1315, "&lt;=" &amp; GD$1, DataRegularSeason20242025!$D$3:$D$1315, $A19)+SUMIFS(DataRegularSeason20242025!$AB$3:$AB$1315,DataRegularSeason20242025!$B$3:$B$1315, "&lt;=" &amp; GD$1, DataRegularSeason20242025!$E$3:$E$1315, $A19)</f>
        <v>27</v>
      </c>
      <c r="GE19">
        <f>SUMIFS(DataRegularSeason20242025!$AA$3:$AA$1315,DataRegularSeason20242025!$B$3:$B$1315, "&lt;=" &amp; GE$1, DataRegularSeason20242025!$D$3:$D$1315, $A19)+SUMIFS(DataRegularSeason20242025!$AB$3:$AB$1315,DataRegularSeason20242025!$B$3:$B$1315, "&lt;=" &amp; GE$1, DataRegularSeason20242025!$E$3:$E$1315, $A19)</f>
        <v>27</v>
      </c>
      <c r="GF19">
        <f>SUMIFS(DataRegularSeason20242025!$AA$3:$AA$1315,DataRegularSeason20242025!$B$3:$B$1315, "&lt;=" &amp; GF$1, DataRegularSeason20242025!$D$3:$D$1315, $A19)+SUMIFS(DataRegularSeason20242025!$AB$3:$AB$1315,DataRegularSeason20242025!$B$3:$B$1315, "&lt;=" &amp; GF$1, DataRegularSeason20242025!$E$3:$E$1315, $A19)</f>
        <v>27</v>
      </c>
      <c r="GG19">
        <f>SUMIFS(DataRegularSeason20242025!$AA$3:$AA$1315,DataRegularSeason20242025!$B$3:$B$1315, "&lt;=" &amp; GG$1, DataRegularSeason20242025!$D$3:$D$1315, $A19)+SUMIFS(DataRegularSeason20242025!$AB$3:$AB$1315,DataRegularSeason20242025!$B$3:$B$1315, "&lt;=" &amp; GG$1, DataRegularSeason20242025!$E$3:$E$1315, $A19)</f>
        <v>27</v>
      </c>
      <c r="GH19">
        <f>SUMIFS(DataRegularSeason20242025!$AA$3:$AA$1315,DataRegularSeason20242025!$B$3:$B$1315, "&lt;=" &amp; GH$1, DataRegularSeason20242025!$D$3:$D$1315, $A19)+SUMIFS(DataRegularSeason20242025!$AB$3:$AB$1315,DataRegularSeason20242025!$B$3:$B$1315, "&lt;=" &amp; GH$1, DataRegularSeason20242025!$E$3:$E$1315, $A19)</f>
        <v>27</v>
      </c>
      <c r="GI19">
        <f>SUMIFS(DataRegularSeason20242025!$AA$3:$AA$1315,DataRegularSeason20242025!$B$3:$B$1315, "&lt;=" &amp; GI$1, DataRegularSeason20242025!$D$3:$D$1315, $A19)+SUMIFS(DataRegularSeason20242025!$AB$3:$AB$1315,DataRegularSeason20242025!$B$3:$B$1315, "&lt;=" &amp; GI$1, DataRegularSeason20242025!$E$3:$E$1315, $A19)</f>
        <v>27</v>
      </c>
      <c r="GJ19">
        <f>SUMIFS(DataRegularSeason20242025!$AA$3:$AA$1315,DataRegularSeason20242025!$B$3:$B$1315, "&lt;=" &amp; GJ$1, DataRegularSeason20242025!$D$3:$D$1315, $A19)+SUMIFS(DataRegularSeason20242025!$AB$3:$AB$1315,DataRegularSeason20242025!$B$3:$B$1315, "&lt;=" &amp; GJ$1, DataRegularSeason20242025!$E$3:$E$1315, $A19)</f>
        <v>27</v>
      </c>
      <c r="GK19">
        <f>SUMIFS(DataRegularSeason20242025!$AA$3:$AA$1315,DataRegularSeason20242025!$B$3:$B$1315, "&lt;=" &amp; GK$1, DataRegularSeason20242025!$D$3:$D$1315, $A19)+SUMIFS(DataRegularSeason20242025!$AB$3:$AB$1315,DataRegularSeason20242025!$B$3:$B$1315, "&lt;=" &amp; GK$1, DataRegularSeason20242025!$E$3:$E$1315, $A19)</f>
        <v>27</v>
      </c>
      <c r="GL19">
        <f>SUMIFS(DataRegularSeason20242025!$AA$3:$AA$1315,DataRegularSeason20242025!$B$3:$B$1315, "&lt;=" &amp; GL$1, DataRegularSeason20242025!$D$3:$D$1315, $A19)+SUMIFS(DataRegularSeason20242025!$AB$3:$AB$1315,DataRegularSeason20242025!$B$3:$B$1315, "&lt;=" &amp; GL$1, DataRegularSeason20242025!$E$3:$E$1315, $A19)</f>
        <v>27</v>
      </c>
      <c r="GM19">
        <f>SUMIFS(DataRegularSeason20242025!$AA$3:$AA$1315,DataRegularSeason20242025!$B$3:$B$1315, "&lt;=" &amp; GM$1, DataRegularSeason20242025!$D$3:$D$1315, $A19)+SUMIFS(DataRegularSeason20242025!$AB$3:$AB$1315,DataRegularSeason20242025!$B$3:$B$1315, "&lt;=" &amp; GM$1, DataRegularSeason20242025!$E$3:$E$1315, $A19)</f>
        <v>27</v>
      </c>
      <c r="GN19">
        <f>SUMIFS(DataRegularSeason20242025!$AA$3:$AA$1315,DataRegularSeason20242025!$B$3:$B$1315, "&lt;=" &amp; GN$1, DataRegularSeason20242025!$D$3:$D$1315, $A19)+SUMIFS(DataRegularSeason20242025!$AB$3:$AB$1315,DataRegularSeason20242025!$B$3:$B$1315, "&lt;=" &amp; GN$1, DataRegularSeason20242025!$E$3:$E$1315, $A19)</f>
        <v>27</v>
      </c>
      <c r="GO19">
        <f>SUMIFS(DataRegularSeason20242025!$AA$3:$AA$1315,DataRegularSeason20242025!$B$3:$B$1315, "&lt;=" &amp; GO$1, DataRegularSeason20242025!$D$3:$D$1315, $A19)+SUMIFS(DataRegularSeason20242025!$AB$3:$AB$1315,DataRegularSeason20242025!$B$3:$B$1315, "&lt;=" &amp; GO$1, DataRegularSeason20242025!$E$3:$E$1315, $A19)</f>
        <v>27</v>
      </c>
      <c r="GP19">
        <f>SUMIFS(DataRegularSeason20242025!$AA$3:$AA$1315,DataRegularSeason20242025!$B$3:$B$1315, "&lt;=" &amp; GP$1, DataRegularSeason20242025!$D$3:$D$1315, $A19)+SUMIFS(DataRegularSeason20242025!$AB$3:$AB$1315,DataRegularSeason20242025!$B$3:$B$1315, "&lt;=" &amp; GP$1, DataRegularSeason20242025!$E$3:$E$1315, $A19)</f>
        <v>27</v>
      </c>
      <c r="GQ19">
        <f>SUMIFS(DataRegularSeason20242025!$AA$3:$AA$1315,DataRegularSeason20242025!$B$3:$B$1315, "&lt;=" &amp; GQ$1, DataRegularSeason20242025!$D$3:$D$1315, $A19)+SUMIFS(DataRegularSeason20242025!$AB$3:$AB$1315,DataRegularSeason20242025!$B$3:$B$1315, "&lt;=" &amp; GQ$1, DataRegularSeason20242025!$E$3:$E$1315, $A19)</f>
        <v>27</v>
      </c>
      <c r="GR19">
        <f>SUMIFS(DataRegularSeason20242025!$AA$3:$AA$1315,DataRegularSeason20242025!$B$3:$B$1315, "&lt;=" &amp; GR$1, DataRegularSeason20242025!$D$3:$D$1315, $A19)+SUMIFS(DataRegularSeason20242025!$AB$3:$AB$1315,DataRegularSeason20242025!$B$3:$B$1315, "&lt;=" &amp; GR$1, DataRegularSeason20242025!$E$3:$E$1315, $A19)</f>
        <v>27</v>
      </c>
      <c r="GS19">
        <f>SUMIFS(DataRegularSeason20242025!$AA$3:$AA$1315,DataRegularSeason20242025!$B$3:$B$1315, "&lt;=" &amp; GS$1, DataRegularSeason20242025!$D$3:$D$1315, $A19)+SUMIFS(DataRegularSeason20242025!$AB$3:$AB$1315,DataRegularSeason20242025!$B$3:$B$1315, "&lt;=" &amp; GS$1, DataRegularSeason20242025!$E$3:$E$1315, $A19)</f>
        <v>27</v>
      </c>
      <c r="GT19">
        <f>SUMIFS(DataRegularSeason20242025!$AA$3:$AA$1315,DataRegularSeason20242025!$B$3:$B$1315, "&lt;=" &amp; GT$1, DataRegularSeason20242025!$D$3:$D$1315, $A19)+SUMIFS(DataRegularSeason20242025!$AB$3:$AB$1315,DataRegularSeason20242025!$B$3:$B$1315, "&lt;=" &amp; GT$1, DataRegularSeason20242025!$E$3:$E$1315, $A19)</f>
        <v>27</v>
      </c>
      <c r="GU19">
        <f>SUMIFS(DataRegularSeason20242025!$AA$3:$AA$1315,DataRegularSeason20242025!$B$3:$B$1315, "&lt;=" &amp; GU$1, DataRegularSeason20242025!$D$3:$D$1315, $A19)+SUMIFS(DataRegularSeason20242025!$AB$3:$AB$1315,DataRegularSeason20242025!$B$3:$B$1315, "&lt;=" &amp; GU$1, DataRegularSeason20242025!$E$3:$E$1315, $A19)</f>
        <v>27</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22</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22</v>
      </c>
      <c r="BD20">
        <f>SUMIFS(DataRegularSeason20242025!$AA$3:$AA$1315,DataRegularSeason20242025!$B$3:$B$1315, "&lt;=" &amp; BD$1, DataRegularSeason20242025!$D$3:$D$1315, $A20)+SUMIFS(DataRegularSeason20242025!$AB$3:$AB$1315,DataRegularSeason20242025!$B$3:$B$1315, "&lt;=" &amp; BD$1, DataRegularSeason20242025!$E$3:$E$1315, $A20)</f>
        <v>22</v>
      </c>
      <c r="BE20">
        <f>SUMIFS(DataRegularSeason20242025!$AA$3:$AA$1315,DataRegularSeason20242025!$B$3:$B$1315, "&lt;=" &amp; BE$1, DataRegularSeason20242025!$D$3:$D$1315, $A20)+SUMIFS(DataRegularSeason20242025!$AB$3:$AB$1315,DataRegularSeason20242025!$B$3:$B$1315, "&lt;=" &amp; BE$1, DataRegularSeason20242025!$E$3:$E$1315, $A20)</f>
        <v>22</v>
      </c>
      <c r="BF20">
        <f>SUMIFS(DataRegularSeason20242025!$AA$3:$AA$1315,DataRegularSeason20242025!$B$3:$B$1315, "&lt;=" &amp; BF$1, DataRegularSeason20242025!$D$3:$D$1315, $A20)+SUMIFS(DataRegularSeason20242025!$AB$3:$AB$1315,DataRegularSeason20242025!$B$3:$B$1315, "&lt;=" &amp; BF$1, DataRegularSeason20242025!$E$3:$E$1315, $A20)</f>
        <v>22</v>
      </c>
      <c r="BG20">
        <f>SUMIFS(DataRegularSeason20242025!$AA$3:$AA$1315,DataRegularSeason20242025!$B$3:$B$1315, "&lt;=" &amp; BG$1, DataRegularSeason20242025!$D$3:$D$1315, $A20)+SUMIFS(DataRegularSeason20242025!$AB$3:$AB$1315,DataRegularSeason20242025!$B$3:$B$1315, "&lt;=" &amp; BG$1, DataRegularSeason20242025!$E$3:$E$1315, $A20)</f>
        <v>22</v>
      </c>
      <c r="BH20">
        <f>SUMIFS(DataRegularSeason20242025!$AA$3:$AA$1315,DataRegularSeason20242025!$B$3:$B$1315, "&lt;=" &amp; BH$1, DataRegularSeason20242025!$D$3:$D$1315, $A20)+SUMIFS(DataRegularSeason20242025!$AB$3:$AB$1315,DataRegularSeason20242025!$B$3:$B$1315, "&lt;=" &amp; BH$1, DataRegularSeason20242025!$E$3:$E$1315, $A20)</f>
        <v>22</v>
      </c>
      <c r="BI20">
        <f>SUMIFS(DataRegularSeason20242025!$AA$3:$AA$1315,DataRegularSeason20242025!$B$3:$B$1315, "&lt;=" &amp; BI$1, DataRegularSeason20242025!$D$3:$D$1315, $A20)+SUMIFS(DataRegularSeason20242025!$AB$3:$AB$1315,DataRegularSeason20242025!$B$3:$B$1315, "&lt;=" &amp; BI$1, DataRegularSeason20242025!$E$3:$E$1315, $A20)</f>
        <v>22</v>
      </c>
      <c r="BJ20">
        <f>SUMIFS(DataRegularSeason20242025!$AA$3:$AA$1315,DataRegularSeason20242025!$B$3:$B$1315, "&lt;=" &amp; BJ$1, DataRegularSeason20242025!$D$3:$D$1315, $A20)+SUMIFS(DataRegularSeason20242025!$AB$3:$AB$1315,DataRegularSeason20242025!$B$3:$B$1315, "&lt;=" &amp; BJ$1, DataRegularSeason20242025!$E$3:$E$1315, $A20)</f>
        <v>22</v>
      </c>
      <c r="BK20">
        <f>SUMIFS(DataRegularSeason20242025!$AA$3:$AA$1315,DataRegularSeason20242025!$B$3:$B$1315, "&lt;=" &amp; BK$1, DataRegularSeason20242025!$D$3:$D$1315, $A20)+SUMIFS(DataRegularSeason20242025!$AB$3:$AB$1315,DataRegularSeason20242025!$B$3:$B$1315, "&lt;=" &amp; BK$1, DataRegularSeason20242025!$E$3:$E$1315, $A20)</f>
        <v>22</v>
      </c>
      <c r="BL20">
        <f>SUMIFS(DataRegularSeason20242025!$AA$3:$AA$1315,DataRegularSeason20242025!$B$3:$B$1315, "&lt;=" &amp; BL$1, DataRegularSeason20242025!$D$3:$D$1315, $A20)+SUMIFS(DataRegularSeason20242025!$AB$3:$AB$1315,DataRegularSeason20242025!$B$3:$B$1315, "&lt;=" &amp; BL$1, DataRegularSeason20242025!$E$3:$E$1315, $A20)</f>
        <v>22</v>
      </c>
      <c r="BM20">
        <f>SUMIFS(DataRegularSeason20242025!$AA$3:$AA$1315,DataRegularSeason20242025!$B$3:$B$1315, "&lt;=" &amp; BM$1, DataRegularSeason20242025!$D$3:$D$1315, $A20)+SUMIFS(DataRegularSeason20242025!$AB$3:$AB$1315,DataRegularSeason20242025!$B$3:$B$1315, "&lt;=" &amp; BM$1, DataRegularSeason20242025!$E$3:$E$1315, $A20)</f>
        <v>22</v>
      </c>
      <c r="BN20">
        <f>SUMIFS(DataRegularSeason20242025!$AA$3:$AA$1315,DataRegularSeason20242025!$B$3:$B$1315, "&lt;=" &amp; BN$1, DataRegularSeason20242025!$D$3:$D$1315, $A20)+SUMIFS(DataRegularSeason20242025!$AB$3:$AB$1315,DataRegularSeason20242025!$B$3:$B$1315, "&lt;=" &amp; BN$1, DataRegularSeason20242025!$E$3:$E$1315, $A20)</f>
        <v>22</v>
      </c>
      <c r="BO20">
        <f>SUMIFS(DataRegularSeason20242025!$AA$3:$AA$1315,DataRegularSeason20242025!$B$3:$B$1315, "&lt;=" &amp; BO$1, DataRegularSeason20242025!$D$3:$D$1315, $A20)+SUMIFS(DataRegularSeason20242025!$AB$3:$AB$1315,DataRegularSeason20242025!$B$3:$B$1315, "&lt;=" &amp; BO$1, DataRegularSeason20242025!$E$3:$E$1315, $A20)</f>
        <v>22</v>
      </c>
      <c r="BP20">
        <f>SUMIFS(DataRegularSeason20242025!$AA$3:$AA$1315,DataRegularSeason20242025!$B$3:$B$1315, "&lt;=" &amp; BP$1, DataRegularSeason20242025!$D$3:$D$1315, $A20)+SUMIFS(DataRegularSeason20242025!$AB$3:$AB$1315,DataRegularSeason20242025!$B$3:$B$1315, "&lt;=" &amp; BP$1, DataRegularSeason20242025!$E$3:$E$1315, $A20)</f>
        <v>22</v>
      </c>
      <c r="BQ20">
        <f>SUMIFS(DataRegularSeason20242025!$AA$3:$AA$1315,DataRegularSeason20242025!$B$3:$B$1315, "&lt;=" &amp; BQ$1, DataRegularSeason20242025!$D$3:$D$1315, $A20)+SUMIFS(DataRegularSeason20242025!$AB$3:$AB$1315,DataRegularSeason20242025!$B$3:$B$1315, "&lt;=" &amp; BQ$1, DataRegularSeason20242025!$E$3:$E$1315, $A20)</f>
        <v>22</v>
      </c>
      <c r="BR20">
        <f>SUMIFS(DataRegularSeason20242025!$AA$3:$AA$1315,DataRegularSeason20242025!$B$3:$B$1315, "&lt;=" &amp; BR$1, DataRegularSeason20242025!$D$3:$D$1315, $A20)+SUMIFS(DataRegularSeason20242025!$AB$3:$AB$1315,DataRegularSeason20242025!$B$3:$B$1315, "&lt;=" &amp; BR$1, DataRegularSeason20242025!$E$3:$E$1315, $A20)</f>
        <v>22</v>
      </c>
      <c r="BS20">
        <f>SUMIFS(DataRegularSeason20242025!$AA$3:$AA$1315,DataRegularSeason20242025!$B$3:$B$1315, "&lt;=" &amp; BS$1, DataRegularSeason20242025!$D$3:$D$1315, $A20)+SUMIFS(DataRegularSeason20242025!$AB$3:$AB$1315,DataRegularSeason20242025!$B$3:$B$1315, "&lt;=" &amp; BS$1, DataRegularSeason20242025!$E$3:$E$1315, $A20)</f>
        <v>22</v>
      </c>
      <c r="BT20">
        <f>SUMIFS(DataRegularSeason20242025!$AA$3:$AA$1315,DataRegularSeason20242025!$B$3:$B$1315, "&lt;=" &amp; BT$1, DataRegularSeason20242025!$D$3:$D$1315, $A20)+SUMIFS(DataRegularSeason20242025!$AB$3:$AB$1315,DataRegularSeason20242025!$B$3:$B$1315, "&lt;=" &amp; BT$1, DataRegularSeason20242025!$E$3:$E$1315, $A20)</f>
        <v>22</v>
      </c>
      <c r="BU20">
        <f>SUMIFS(DataRegularSeason20242025!$AA$3:$AA$1315,DataRegularSeason20242025!$B$3:$B$1315, "&lt;=" &amp; BU$1, DataRegularSeason20242025!$D$3:$D$1315, $A20)+SUMIFS(DataRegularSeason20242025!$AB$3:$AB$1315,DataRegularSeason20242025!$B$3:$B$1315, "&lt;=" &amp; BU$1, DataRegularSeason20242025!$E$3:$E$1315, $A20)</f>
        <v>22</v>
      </c>
      <c r="BV20">
        <f>SUMIFS(DataRegularSeason20242025!$AA$3:$AA$1315,DataRegularSeason20242025!$B$3:$B$1315, "&lt;=" &amp; BV$1, DataRegularSeason20242025!$D$3:$D$1315, $A20)+SUMIFS(DataRegularSeason20242025!$AB$3:$AB$1315,DataRegularSeason20242025!$B$3:$B$1315, "&lt;=" &amp; BV$1, DataRegularSeason20242025!$E$3:$E$1315, $A20)</f>
        <v>22</v>
      </c>
      <c r="BW20">
        <f>SUMIFS(DataRegularSeason20242025!$AA$3:$AA$1315,DataRegularSeason20242025!$B$3:$B$1315, "&lt;=" &amp; BW$1, DataRegularSeason20242025!$D$3:$D$1315, $A20)+SUMIFS(DataRegularSeason20242025!$AB$3:$AB$1315,DataRegularSeason20242025!$B$3:$B$1315, "&lt;=" &amp; BW$1, DataRegularSeason20242025!$E$3:$E$1315, $A20)</f>
        <v>22</v>
      </c>
      <c r="BX20">
        <f>SUMIFS(DataRegularSeason20242025!$AA$3:$AA$1315,DataRegularSeason20242025!$B$3:$B$1315, "&lt;=" &amp; BX$1, DataRegularSeason20242025!$D$3:$D$1315, $A20)+SUMIFS(DataRegularSeason20242025!$AB$3:$AB$1315,DataRegularSeason20242025!$B$3:$B$1315, "&lt;=" &amp; BX$1, DataRegularSeason20242025!$E$3:$E$1315, $A20)</f>
        <v>22</v>
      </c>
      <c r="BY20">
        <f>SUMIFS(DataRegularSeason20242025!$AA$3:$AA$1315,DataRegularSeason20242025!$B$3:$B$1315, "&lt;=" &amp; BY$1, DataRegularSeason20242025!$D$3:$D$1315, $A20)+SUMIFS(DataRegularSeason20242025!$AB$3:$AB$1315,DataRegularSeason20242025!$B$3:$B$1315, "&lt;=" &amp; BY$1, DataRegularSeason20242025!$E$3:$E$1315, $A20)</f>
        <v>22</v>
      </c>
      <c r="BZ20">
        <f>SUMIFS(DataRegularSeason20242025!$AA$3:$AA$1315,DataRegularSeason20242025!$B$3:$B$1315, "&lt;=" &amp; BZ$1, DataRegularSeason20242025!$D$3:$D$1315, $A20)+SUMIFS(DataRegularSeason20242025!$AB$3:$AB$1315,DataRegularSeason20242025!$B$3:$B$1315, "&lt;=" &amp; BZ$1, DataRegularSeason20242025!$E$3:$E$1315, $A20)</f>
        <v>22</v>
      </c>
      <c r="CA20">
        <f>SUMIFS(DataRegularSeason20242025!$AA$3:$AA$1315,DataRegularSeason20242025!$B$3:$B$1315, "&lt;=" &amp; CA$1, DataRegularSeason20242025!$D$3:$D$1315, $A20)+SUMIFS(DataRegularSeason20242025!$AB$3:$AB$1315,DataRegularSeason20242025!$B$3:$B$1315, "&lt;=" &amp; CA$1, DataRegularSeason20242025!$E$3:$E$1315, $A20)</f>
        <v>22</v>
      </c>
      <c r="CB20">
        <f>SUMIFS(DataRegularSeason20242025!$AA$3:$AA$1315,DataRegularSeason20242025!$B$3:$B$1315, "&lt;=" &amp; CB$1, DataRegularSeason20242025!$D$3:$D$1315, $A20)+SUMIFS(DataRegularSeason20242025!$AB$3:$AB$1315,DataRegularSeason20242025!$B$3:$B$1315, "&lt;=" &amp; CB$1, DataRegularSeason20242025!$E$3:$E$1315, $A20)</f>
        <v>22</v>
      </c>
      <c r="CC20">
        <f>SUMIFS(DataRegularSeason20242025!$AA$3:$AA$1315,DataRegularSeason20242025!$B$3:$B$1315, "&lt;=" &amp; CC$1, DataRegularSeason20242025!$D$3:$D$1315, $A20)+SUMIFS(DataRegularSeason20242025!$AB$3:$AB$1315,DataRegularSeason20242025!$B$3:$B$1315, "&lt;=" &amp; CC$1, DataRegularSeason20242025!$E$3:$E$1315, $A20)</f>
        <v>22</v>
      </c>
      <c r="CD20">
        <f>SUMIFS(DataRegularSeason20242025!$AA$3:$AA$1315,DataRegularSeason20242025!$B$3:$B$1315, "&lt;=" &amp; CD$1, DataRegularSeason20242025!$D$3:$D$1315, $A20)+SUMIFS(DataRegularSeason20242025!$AB$3:$AB$1315,DataRegularSeason20242025!$B$3:$B$1315, "&lt;=" &amp; CD$1, DataRegularSeason20242025!$E$3:$E$1315, $A20)</f>
        <v>22</v>
      </c>
      <c r="CE20">
        <f>SUMIFS(DataRegularSeason20242025!$AA$3:$AA$1315,DataRegularSeason20242025!$B$3:$B$1315, "&lt;=" &amp; CE$1, DataRegularSeason20242025!$D$3:$D$1315, $A20)+SUMIFS(DataRegularSeason20242025!$AB$3:$AB$1315,DataRegularSeason20242025!$B$3:$B$1315, "&lt;=" &amp; CE$1, DataRegularSeason20242025!$E$3:$E$1315, $A20)</f>
        <v>22</v>
      </c>
      <c r="CF20">
        <f>SUMIFS(DataRegularSeason20242025!$AA$3:$AA$1315,DataRegularSeason20242025!$B$3:$B$1315, "&lt;=" &amp; CF$1, DataRegularSeason20242025!$D$3:$D$1315, $A20)+SUMIFS(DataRegularSeason20242025!$AB$3:$AB$1315,DataRegularSeason20242025!$B$3:$B$1315, "&lt;=" &amp; CF$1, DataRegularSeason20242025!$E$3:$E$1315, $A20)</f>
        <v>22</v>
      </c>
      <c r="CG20">
        <f>SUMIFS(DataRegularSeason20242025!$AA$3:$AA$1315,DataRegularSeason20242025!$B$3:$B$1315, "&lt;=" &amp; CG$1, DataRegularSeason20242025!$D$3:$D$1315, $A20)+SUMIFS(DataRegularSeason20242025!$AB$3:$AB$1315,DataRegularSeason20242025!$B$3:$B$1315, "&lt;=" &amp; CG$1, DataRegularSeason20242025!$E$3:$E$1315, $A20)</f>
        <v>22</v>
      </c>
      <c r="CH20">
        <f>SUMIFS(DataRegularSeason20242025!$AA$3:$AA$1315,DataRegularSeason20242025!$B$3:$B$1315, "&lt;=" &amp; CH$1, DataRegularSeason20242025!$D$3:$D$1315, $A20)+SUMIFS(DataRegularSeason20242025!$AB$3:$AB$1315,DataRegularSeason20242025!$B$3:$B$1315, "&lt;=" &amp; CH$1, DataRegularSeason20242025!$E$3:$E$1315, $A20)</f>
        <v>22</v>
      </c>
      <c r="CI20">
        <f>SUMIFS(DataRegularSeason20242025!$AA$3:$AA$1315,DataRegularSeason20242025!$B$3:$B$1315, "&lt;=" &amp; CI$1, DataRegularSeason20242025!$D$3:$D$1315, $A20)+SUMIFS(DataRegularSeason20242025!$AB$3:$AB$1315,DataRegularSeason20242025!$B$3:$B$1315, "&lt;=" &amp; CI$1, DataRegularSeason20242025!$E$3:$E$1315, $A20)</f>
        <v>22</v>
      </c>
      <c r="CJ20">
        <f>SUMIFS(DataRegularSeason20242025!$AA$3:$AA$1315,DataRegularSeason20242025!$B$3:$B$1315, "&lt;=" &amp; CJ$1, DataRegularSeason20242025!$D$3:$D$1315, $A20)+SUMIFS(DataRegularSeason20242025!$AB$3:$AB$1315,DataRegularSeason20242025!$B$3:$B$1315, "&lt;=" &amp; CJ$1, DataRegularSeason20242025!$E$3:$E$1315, $A20)</f>
        <v>22</v>
      </c>
      <c r="CK20">
        <f>SUMIFS(DataRegularSeason20242025!$AA$3:$AA$1315,DataRegularSeason20242025!$B$3:$B$1315, "&lt;=" &amp; CK$1, DataRegularSeason20242025!$D$3:$D$1315, $A20)+SUMIFS(DataRegularSeason20242025!$AB$3:$AB$1315,DataRegularSeason20242025!$B$3:$B$1315, "&lt;=" &amp; CK$1, DataRegularSeason20242025!$E$3:$E$1315, $A20)</f>
        <v>22</v>
      </c>
      <c r="CL20">
        <f>SUMIFS(DataRegularSeason20242025!$AA$3:$AA$1315,DataRegularSeason20242025!$B$3:$B$1315, "&lt;=" &amp; CL$1, DataRegularSeason20242025!$D$3:$D$1315, $A20)+SUMIFS(DataRegularSeason20242025!$AB$3:$AB$1315,DataRegularSeason20242025!$B$3:$B$1315, "&lt;=" &amp; CL$1, DataRegularSeason20242025!$E$3:$E$1315, $A20)</f>
        <v>22</v>
      </c>
      <c r="CM20">
        <f>SUMIFS(DataRegularSeason20242025!$AA$3:$AA$1315,DataRegularSeason20242025!$B$3:$B$1315, "&lt;=" &amp; CM$1, DataRegularSeason20242025!$D$3:$D$1315, $A20)+SUMIFS(DataRegularSeason20242025!$AB$3:$AB$1315,DataRegularSeason20242025!$B$3:$B$1315, "&lt;=" &amp; CM$1, DataRegularSeason20242025!$E$3:$E$1315, $A20)</f>
        <v>22</v>
      </c>
      <c r="CN20">
        <f>SUMIFS(DataRegularSeason20242025!$AA$3:$AA$1315,DataRegularSeason20242025!$B$3:$B$1315, "&lt;=" &amp; CN$1, DataRegularSeason20242025!$D$3:$D$1315, $A20)+SUMIFS(DataRegularSeason20242025!$AB$3:$AB$1315,DataRegularSeason20242025!$B$3:$B$1315, "&lt;=" &amp; CN$1, DataRegularSeason20242025!$E$3:$E$1315, $A20)</f>
        <v>22</v>
      </c>
      <c r="CO20">
        <f>SUMIFS(DataRegularSeason20242025!$AA$3:$AA$1315,DataRegularSeason20242025!$B$3:$B$1315, "&lt;=" &amp; CO$1, DataRegularSeason20242025!$D$3:$D$1315, $A20)+SUMIFS(DataRegularSeason20242025!$AB$3:$AB$1315,DataRegularSeason20242025!$B$3:$B$1315, "&lt;=" &amp; CO$1, DataRegularSeason20242025!$E$3:$E$1315, $A20)</f>
        <v>22</v>
      </c>
      <c r="CP20">
        <f>SUMIFS(DataRegularSeason20242025!$AA$3:$AA$1315,DataRegularSeason20242025!$B$3:$B$1315, "&lt;=" &amp; CP$1, DataRegularSeason20242025!$D$3:$D$1315, $A20)+SUMIFS(DataRegularSeason20242025!$AB$3:$AB$1315,DataRegularSeason20242025!$B$3:$B$1315, "&lt;=" &amp; CP$1, DataRegularSeason20242025!$E$3:$E$1315, $A20)</f>
        <v>22</v>
      </c>
      <c r="CQ20">
        <f>SUMIFS(DataRegularSeason20242025!$AA$3:$AA$1315,DataRegularSeason20242025!$B$3:$B$1315, "&lt;=" &amp; CQ$1, DataRegularSeason20242025!$D$3:$D$1315, $A20)+SUMIFS(DataRegularSeason20242025!$AB$3:$AB$1315,DataRegularSeason20242025!$B$3:$B$1315, "&lt;=" &amp; CQ$1, DataRegularSeason20242025!$E$3:$E$1315, $A20)</f>
        <v>22</v>
      </c>
      <c r="CR20">
        <f>SUMIFS(DataRegularSeason20242025!$AA$3:$AA$1315,DataRegularSeason20242025!$B$3:$B$1315, "&lt;=" &amp; CR$1, DataRegularSeason20242025!$D$3:$D$1315, $A20)+SUMIFS(DataRegularSeason20242025!$AB$3:$AB$1315,DataRegularSeason20242025!$B$3:$B$1315, "&lt;=" &amp; CR$1, DataRegularSeason20242025!$E$3:$E$1315, $A20)</f>
        <v>22</v>
      </c>
      <c r="CS20">
        <f>SUMIFS(DataRegularSeason20242025!$AA$3:$AA$1315,DataRegularSeason20242025!$B$3:$B$1315, "&lt;=" &amp; CS$1, DataRegularSeason20242025!$D$3:$D$1315, $A20)+SUMIFS(DataRegularSeason20242025!$AB$3:$AB$1315,DataRegularSeason20242025!$B$3:$B$1315, "&lt;=" &amp; CS$1, DataRegularSeason20242025!$E$3:$E$1315, $A20)</f>
        <v>22</v>
      </c>
      <c r="CT20">
        <f>SUMIFS(DataRegularSeason20242025!$AA$3:$AA$1315,DataRegularSeason20242025!$B$3:$B$1315, "&lt;=" &amp; CT$1, DataRegularSeason20242025!$D$3:$D$1315, $A20)+SUMIFS(DataRegularSeason20242025!$AB$3:$AB$1315,DataRegularSeason20242025!$B$3:$B$1315, "&lt;=" &amp; CT$1, DataRegularSeason20242025!$E$3:$E$1315, $A20)</f>
        <v>22</v>
      </c>
      <c r="CU20">
        <f>SUMIFS(DataRegularSeason20242025!$AA$3:$AA$1315,DataRegularSeason20242025!$B$3:$B$1315, "&lt;=" &amp; CU$1, DataRegularSeason20242025!$D$3:$D$1315, $A20)+SUMIFS(DataRegularSeason20242025!$AB$3:$AB$1315,DataRegularSeason20242025!$B$3:$B$1315, "&lt;=" &amp; CU$1, DataRegularSeason20242025!$E$3:$E$1315, $A20)</f>
        <v>22</v>
      </c>
      <c r="CV20">
        <f>SUMIFS(DataRegularSeason20242025!$AA$3:$AA$1315,DataRegularSeason20242025!$B$3:$B$1315, "&lt;=" &amp; CV$1, DataRegularSeason20242025!$D$3:$D$1315, $A20)+SUMIFS(DataRegularSeason20242025!$AB$3:$AB$1315,DataRegularSeason20242025!$B$3:$B$1315, "&lt;=" &amp; CV$1, DataRegularSeason20242025!$E$3:$E$1315, $A20)</f>
        <v>22</v>
      </c>
      <c r="CW20">
        <f>SUMIFS(DataRegularSeason20242025!$AA$3:$AA$1315,DataRegularSeason20242025!$B$3:$B$1315, "&lt;=" &amp; CW$1, DataRegularSeason20242025!$D$3:$D$1315, $A20)+SUMIFS(DataRegularSeason20242025!$AB$3:$AB$1315,DataRegularSeason20242025!$B$3:$B$1315, "&lt;=" &amp; CW$1, DataRegularSeason20242025!$E$3:$E$1315, $A20)</f>
        <v>22</v>
      </c>
      <c r="CX20">
        <f>SUMIFS(DataRegularSeason20242025!$AA$3:$AA$1315,DataRegularSeason20242025!$B$3:$B$1315, "&lt;=" &amp; CX$1, DataRegularSeason20242025!$D$3:$D$1315, $A20)+SUMIFS(DataRegularSeason20242025!$AB$3:$AB$1315,DataRegularSeason20242025!$B$3:$B$1315, "&lt;=" &amp; CX$1, DataRegularSeason20242025!$E$3:$E$1315, $A20)</f>
        <v>22</v>
      </c>
      <c r="CY20">
        <f>SUMIFS(DataRegularSeason20242025!$AA$3:$AA$1315,DataRegularSeason20242025!$B$3:$B$1315, "&lt;=" &amp; CY$1, DataRegularSeason20242025!$D$3:$D$1315, $A20)+SUMIFS(DataRegularSeason20242025!$AB$3:$AB$1315,DataRegularSeason20242025!$B$3:$B$1315, "&lt;=" &amp; CY$1, DataRegularSeason20242025!$E$3:$E$1315, $A20)</f>
        <v>22</v>
      </c>
      <c r="CZ20">
        <f>SUMIFS(DataRegularSeason20242025!$AA$3:$AA$1315,DataRegularSeason20242025!$B$3:$B$1315, "&lt;=" &amp; CZ$1, DataRegularSeason20242025!$D$3:$D$1315, $A20)+SUMIFS(DataRegularSeason20242025!$AB$3:$AB$1315,DataRegularSeason20242025!$B$3:$B$1315, "&lt;=" &amp; CZ$1, DataRegularSeason20242025!$E$3:$E$1315, $A20)</f>
        <v>22</v>
      </c>
      <c r="DA20">
        <f>SUMIFS(DataRegularSeason20242025!$AA$3:$AA$1315,DataRegularSeason20242025!$B$3:$B$1315, "&lt;=" &amp; DA$1, DataRegularSeason20242025!$D$3:$D$1315, $A20)+SUMIFS(DataRegularSeason20242025!$AB$3:$AB$1315,DataRegularSeason20242025!$B$3:$B$1315, "&lt;=" &amp; DA$1, DataRegularSeason20242025!$E$3:$E$1315, $A20)</f>
        <v>22</v>
      </c>
      <c r="DB20">
        <f>SUMIFS(DataRegularSeason20242025!$AA$3:$AA$1315,DataRegularSeason20242025!$B$3:$B$1315, "&lt;=" &amp; DB$1, DataRegularSeason20242025!$D$3:$D$1315, $A20)+SUMIFS(DataRegularSeason20242025!$AB$3:$AB$1315,DataRegularSeason20242025!$B$3:$B$1315, "&lt;=" &amp; DB$1, DataRegularSeason20242025!$E$3:$E$1315, $A20)</f>
        <v>22</v>
      </c>
      <c r="DC20">
        <f>SUMIFS(DataRegularSeason20242025!$AA$3:$AA$1315,DataRegularSeason20242025!$B$3:$B$1315, "&lt;=" &amp; DC$1, DataRegularSeason20242025!$D$3:$D$1315, $A20)+SUMIFS(DataRegularSeason20242025!$AB$3:$AB$1315,DataRegularSeason20242025!$B$3:$B$1315, "&lt;=" &amp; DC$1, DataRegularSeason20242025!$E$3:$E$1315, $A20)</f>
        <v>22</v>
      </c>
      <c r="DD20">
        <f>SUMIFS(DataRegularSeason20242025!$AA$3:$AA$1315,DataRegularSeason20242025!$B$3:$B$1315, "&lt;=" &amp; DD$1, DataRegularSeason20242025!$D$3:$D$1315, $A20)+SUMIFS(DataRegularSeason20242025!$AB$3:$AB$1315,DataRegularSeason20242025!$B$3:$B$1315, "&lt;=" &amp; DD$1, DataRegularSeason20242025!$E$3:$E$1315, $A20)</f>
        <v>22</v>
      </c>
      <c r="DE20">
        <f>SUMIFS(DataRegularSeason20242025!$AA$3:$AA$1315,DataRegularSeason20242025!$B$3:$B$1315, "&lt;=" &amp; DE$1, DataRegularSeason20242025!$D$3:$D$1315, $A20)+SUMIFS(DataRegularSeason20242025!$AB$3:$AB$1315,DataRegularSeason20242025!$B$3:$B$1315, "&lt;=" &amp; DE$1, DataRegularSeason20242025!$E$3:$E$1315, $A20)</f>
        <v>22</v>
      </c>
      <c r="DF20">
        <f>SUMIFS(DataRegularSeason20242025!$AA$3:$AA$1315,DataRegularSeason20242025!$B$3:$B$1315, "&lt;=" &amp; DF$1, DataRegularSeason20242025!$D$3:$D$1315, $A20)+SUMIFS(DataRegularSeason20242025!$AB$3:$AB$1315,DataRegularSeason20242025!$B$3:$B$1315, "&lt;=" &amp; DF$1, DataRegularSeason20242025!$E$3:$E$1315, $A20)</f>
        <v>22</v>
      </c>
      <c r="DG20">
        <f>SUMIFS(DataRegularSeason20242025!$AA$3:$AA$1315,DataRegularSeason20242025!$B$3:$B$1315, "&lt;=" &amp; DG$1, DataRegularSeason20242025!$D$3:$D$1315, $A20)+SUMIFS(DataRegularSeason20242025!$AB$3:$AB$1315,DataRegularSeason20242025!$B$3:$B$1315, "&lt;=" &amp; DG$1, DataRegularSeason20242025!$E$3:$E$1315, $A20)</f>
        <v>22</v>
      </c>
      <c r="DH20">
        <f>SUMIFS(DataRegularSeason20242025!$AA$3:$AA$1315,DataRegularSeason20242025!$B$3:$B$1315, "&lt;=" &amp; DH$1, DataRegularSeason20242025!$D$3:$D$1315, $A20)+SUMIFS(DataRegularSeason20242025!$AB$3:$AB$1315,DataRegularSeason20242025!$B$3:$B$1315, "&lt;=" &amp; DH$1, DataRegularSeason20242025!$E$3:$E$1315, $A20)</f>
        <v>22</v>
      </c>
      <c r="DI20">
        <f>SUMIFS(DataRegularSeason20242025!$AA$3:$AA$1315,DataRegularSeason20242025!$B$3:$B$1315, "&lt;=" &amp; DI$1, DataRegularSeason20242025!$D$3:$D$1315, $A20)+SUMIFS(DataRegularSeason20242025!$AB$3:$AB$1315,DataRegularSeason20242025!$B$3:$B$1315, "&lt;=" &amp; DI$1, DataRegularSeason20242025!$E$3:$E$1315, $A20)</f>
        <v>22</v>
      </c>
      <c r="DJ20">
        <f>SUMIFS(DataRegularSeason20242025!$AA$3:$AA$1315,DataRegularSeason20242025!$B$3:$B$1315, "&lt;=" &amp; DJ$1, DataRegularSeason20242025!$D$3:$D$1315, $A20)+SUMIFS(DataRegularSeason20242025!$AB$3:$AB$1315,DataRegularSeason20242025!$B$3:$B$1315, "&lt;=" &amp; DJ$1, DataRegularSeason20242025!$E$3:$E$1315, $A20)</f>
        <v>22</v>
      </c>
      <c r="DK20">
        <f>SUMIFS(DataRegularSeason20242025!$AA$3:$AA$1315,DataRegularSeason20242025!$B$3:$B$1315, "&lt;=" &amp; DK$1, DataRegularSeason20242025!$D$3:$D$1315, $A20)+SUMIFS(DataRegularSeason20242025!$AB$3:$AB$1315,DataRegularSeason20242025!$B$3:$B$1315, "&lt;=" &amp; DK$1, DataRegularSeason20242025!$E$3:$E$1315, $A20)</f>
        <v>22</v>
      </c>
      <c r="DL20">
        <f>SUMIFS(DataRegularSeason20242025!$AA$3:$AA$1315,DataRegularSeason20242025!$B$3:$B$1315, "&lt;=" &amp; DL$1, DataRegularSeason20242025!$D$3:$D$1315, $A20)+SUMIFS(DataRegularSeason20242025!$AB$3:$AB$1315,DataRegularSeason20242025!$B$3:$B$1315, "&lt;=" &amp; DL$1, DataRegularSeason20242025!$E$3:$E$1315, $A20)</f>
        <v>22</v>
      </c>
      <c r="DM20">
        <f>SUMIFS(DataRegularSeason20242025!$AA$3:$AA$1315,DataRegularSeason20242025!$B$3:$B$1315, "&lt;=" &amp; DM$1, DataRegularSeason20242025!$D$3:$D$1315, $A20)+SUMIFS(DataRegularSeason20242025!$AB$3:$AB$1315,DataRegularSeason20242025!$B$3:$B$1315, "&lt;=" &amp; DM$1, DataRegularSeason20242025!$E$3:$E$1315, $A20)</f>
        <v>22</v>
      </c>
      <c r="DN20">
        <f>SUMIFS(DataRegularSeason20242025!$AA$3:$AA$1315,DataRegularSeason20242025!$B$3:$B$1315, "&lt;=" &amp; DN$1, DataRegularSeason20242025!$D$3:$D$1315, $A20)+SUMIFS(DataRegularSeason20242025!$AB$3:$AB$1315,DataRegularSeason20242025!$B$3:$B$1315, "&lt;=" &amp; DN$1, DataRegularSeason20242025!$E$3:$E$1315, $A20)</f>
        <v>22</v>
      </c>
      <c r="DO20">
        <f>SUMIFS(DataRegularSeason20242025!$AA$3:$AA$1315,DataRegularSeason20242025!$B$3:$B$1315, "&lt;=" &amp; DO$1, DataRegularSeason20242025!$D$3:$D$1315, $A20)+SUMIFS(DataRegularSeason20242025!$AB$3:$AB$1315,DataRegularSeason20242025!$B$3:$B$1315, "&lt;=" &amp; DO$1, DataRegularSeason20242025!$E$3:$E$1315, $A20)</f>
        <v>22</v>
      </c>
      <c r="DP20">
        <f>SUMIFS(DataRegularSeason20242025!$AA$3:$AA$1315,DataRegularSeason20242025!$B$3:$B$1315, "&lt;=" &amp; DP$1, DataRegularSeason20242025!$D$3:$D$1315, $A20)+SUMIFS(DataRegularSeason20242025!$AB$3:$AB$1315,DataRegularSeason20242025!$B$3:$B$1315, "&lt;=" &amp; DP$1, DataRegularSeason20242025!$E$3:$E$1315, $A20)</f>
        <v>22</v>
      </c>
      <c r="DQ20">
        <f>SUMIFS(DataRegularSeason20242025!$AA$3:$AA$1315,DataRegularSeason20242025!$B$3:$B$1315, "&lt;=" &amp; DQ$1, DataRegularSeason20242025!$D$3:$D$1315, $A20)+SUMIFS(DataRegularSeason20242025!$AB$3:$AB$1315,DataRegularSeason20242025!$B$3:$B$1315, "&lt;=" &amp; DQ$1, DataRegularSeason20242025!$E$3:$E$1315, $A20)</f>
        <v>22</v>
      </c>
      <c r="DR20">
        <f>SUMIFS(DataRegularSeason20242025!$AA$3:$AA$1315,DataRegularSeason20242025!$B$3:$B$1315, "&lt;=" &amp; DR$1, DataRegularSeason20242025!$D$3:$D$1315, $A20)+SUMIFS(DataRegularSeason20242025!$AB$3:$AB$1315,DataRegularSeason20242025!$B$3:$B$1315, "&lt;=" &amp; DR$1, DataRegularSeason20242025!$E$3:$E$1315, $A20)</f>
        <v>22</v>
      </c>
      <c r="DS20">
        <f>SUMIFS(DataRegularSeason20242025!$AA$3:$AA$1315,DataRegularSeason20242025!$B$3:$B$1315, "&lt;=" &amp; DS$1, DataRegularSeason20242025!$D$3:$D$1315, $A20)+SUMIFS(DataRegularSeason20242025!$AB$3:$AB$1315,DataRegularSeason20242025!$B$3:$B$1315, "&lt;=" &amp; DS$1, DataRegularSeason20242025!$E$3:$E$1315, $A20)</f>
        <v>22</v>
      </c>
      <c r="DT20">
        <f>SUMIFS(DataRegularSeason20242025!$AA$3:$AA$1315,DataRegularSeason20242025!$B$3:$B$1315, "&lt;=" &amp; DT$1, DataRegularSeason20242025!$D$3:$D$1315, $A20)+SUMIFS(DataRegularSeason20242025!$AB$3:$AB$1315,DataRegularSeason20242025!$B$3:$B$1315, "&lt;=" &amp; DT$1, DataRegularSeason20242025!$E$3:$E$1315, $A20)</f>
        <v>22</v>
      </c>
      <c r="DU20">
        <f>SUMIFS(DataRegularSeason20242025!$AA$3:$AA$1315,DataRegularSeason20242025!$B$3:$B$1315, "&lt;=" &amp; DU$1, DataRegularSeason20242025!$D$3:$D$1315, $A20)+SUMIFS(DataRegularSeason20242025!$AB$3:$AB$1315,DataRegularSeason20242025!$B$3:$B$1315, "&lt;=" &amp; DU$1, DataRegularSeason20242025!$E$3:$E$1315, $A20)</f>
        <v>22</v>
      </c>
      <c r="DV20">
        <f>SUMIFS(DataRegularSeason20242025!$AA$3:$AA$1315,DataRegularSeason20242025!$B$3:$B$1315, "&lt;=" &amp; DV$1, DataRegularSeason20242025!$D$3:$D$1315, $A20)+SUMIFS(DataRegularSeason20242025!$AB$3:$AB$1315,DataRegularSeason20242025!$B$3:$B$1315, "&lt;=" &amp; DV$1, DataRegularSeason20242025!$E$3:$E$1315, $A20)</f>
        <v>22</v>
      </c>
      <c r="DW20">
        <f>SUMIFS(DataRegularSeason20242025!$AA$3:$AA$1315,DataRegularSeason20242025!$B$3:$B$1315, "&lt;=" &amp; DW$1, DataRegularSeason20242025!$D$3:$D$1315, $A20)+SUMIFS(DataRegularSeason20242025!$AB$3:$AB$1315,DataRegularSeason20242025!$B$3:$B$1315, "&lt;=" &amp; DW$1, DataRegularSeason20242025!$E$3:$E$1315, $A20)</f>
        <v>22</v>
      </c>
      <c r="DX20">
        <f>SUMIFS(DataRegularSeason20242025!$AA$3:$AA$1315,DataRegularSeason20242025!$B$3:$B$1315, "&lt;=" &amp; DX$1, DataRegularSeason20242025!$D$3:$D$1315, $A20)+SUMIFS(DataRegularSeason20242025!$AB$3:$AB$1315,DataRegularSeason20242025!$B$3:$B$1315, "&lt;=" &amp; DX$1, DataRegularSeason20242025!$E$3:$E$1315, $A20)</f>
        <v>22</v>
      </c>
      <c r="DY20">
        <f>SUMIFS(DataRegularSeason20242025!$AA$3:$AA$1315,DataRegularSeason20242025!$B$3:$B$1315, "&lt;=" &amp; DY$1, DataRegularSeason20242025!$D$3:$D$1315, $A20)+SUMIFS(DataRegularSeason20242025!$AB$3:$AB$1315,DataRegularSeason20242025!$B$3:$B$1315, "&lt;=" &amp; DY$1, DataRegularSeason20242025!$E$3:$E$1315, $A20)</f>
        <v>22</v>
      </c>
      <c r="DZ20">
        <f>SUMIFS(DataRegularSeason20242025!$AA$3:$AA$1315,DataRegularSeason20242025!$B$3:$B$1315, "&lt;=" &amp; DZ$1, DataRegularSeason20242025!$D$3:$D$1315, $A20)+SUMIFS(DataRegularSeason20242025!$AB$3:$AB$1315,DataRegularSeason20242025!$B$3:$B$1315, "&lt;=" &amp; DZ$1, DataRegularSeason20242025!$E$3:$E$1315, $A20)</f>
        <v>22</v>
      </c>
      <c r="EA20">
        <f>SUMIFS(DataRegularSeason20242025!$AA$3:$AA$1315,DataRegularSeason20242025!$B$3:$B$1315, "&lt;=" &amp; EA$1, DataRegularSeason20242025!$D$3:$D$1315, $A20)+SUMIFS(DataRegularSeason20242025!$AB$3:$AB$1315,DataRegularSeason20242025!$B$3:$B$1315, "&lt;=" &amp; EA$1, DataRegularSeason20242025!$E$3:$E$1315, $A20)</f>
        <v>22</v>
      </c>
      <c r="EB20">
        <f>SUMIFS(DataRegularSeason20242025!$AA$3:$AA$1315,DataRegularSeason20242025!$B$3:$B$1315, "&lt;=" &amp; EB$1, DataRegularSeason20242025!$D$3:$D$1315, $A20)+SUMIFS(DataRegularSeason20242025!$AB$3:$AB$1315,DataRegularSeason20242025!$B$3:$B$1315, "&lt;=" &amp; EB$1, DataRegularSeason20242025!$E$3:$E$1315, $A20)</f>
        <v>22</v>
      </c>
      <c r="EC20">
        <f>SUMIFS(DataRegularSeason20242025!$AA$3:$AA$1315,DataRegularSeason20242025!$B$3:$B$1315, "&lt;=" &amp; EC$1, DataRegularSeason20242025!$D$3:$D$1315, $A20)+SUMIFS(DataRegularSeason20242025!$AB$3:$AB$1315,DataRegularSeason20242025!$B$3:$B$1315, "&lt;=" &amp; EC$1, DataRegularSeason20242025!$E$3:$E$1315, $A20)</f>
        <v>22</v>
      </c>
      <c r="ED20">
        <f>SUMIFS(DataRegularSeason20242025!$AA$3:$AA$1315,DataRegularSeason20242025!$B$3:$B$1315, "&lt;=" &amp; ED$1, DataRegularSeason20242025!$D$3:$D$1315, $A20)+SUMIFS(DataRegularSeason20242025!$AB$3:$AB$1315,DataRegularSeason20242025!$B$3:$B$1315, "&lt;=" &amp; ED$1, DataRegularSeason20242025!$E$3:$E$1315, $A20)</f>
        <v>22</v>
      </c>
      <c r="EE20">
        <f>SUMIFS(DataRegularSeason20242025!$AA$3:$AA$1315,DataRegularSeason20242025!$B$3:$B$1315, "&lt;=" &amp; EE$1, DataRegularSeason20242025!$D$3:$D$1315, $A20)+SUMIFS(DataRegularSeason20242025!$AB$3:$AB$1315,DataRegularSeason20242025!$B$3:$B$1315, "&lt;=" &amp; EE$1, DataRegularSeason20242025!$E$3:$E$1315, $A20)</f>
        <v>22</v>
      </c>
      <c r="EF20">
        <f>SUMIFS(DataRegularSeason20242025!$AA$3:$AA$1315,DataRegularSeason20242025!$B$3:$B$1315, "&lt;=" &amp; EF$1, DataRegularSeason20242025!$D$3:$D$1315, $A20)+SUMIFS(DataRegularSeason20242025!$AB$3:$AB$1315,DataRegularSeason20242025!$B$3:$B$1315, "&lt;=" &amp; EF$1, DataRegularSeason20242025!$E$3:$E$1315, $A20)</f>
        <v>22</v>
      </c>
      <c r="EG20">
        <f>SUMIFS(DataRegularSeason20242025!$AA$3:$AA$1315,DataRegularSeason20242025!$B$3:$B$1315, "&lt;=" &amp; EG$1, DataRegularSeason20242025!$D$3:$D$1315, $A20)+SUMIFS(DataRegularSeason20242025!$AB$3:$AB$1315,DataRegularSeason20242025!$B$3:$B$1315, "&lt;=" &amp; EG$1, DataRegularSeason20242025!$E$3:$E$1315, $A20)</f>
        <v>22</v>
      </c>
      <c r="EH20">
        <f>SUMIFS(DataRegularSeason20242025!$AA$3:$AA$1315,DataRegularSeason20242025!$B$3:$B$1315, "&lt;=" &amp; EH$1, DataRegularSeason20242025!$D$3:$D$1315, $A20)+SUMIFS(DataRegularSeason20242025!$AB$3:$AB$1315,DataRegularSeason20242025!$B$3:$B$1315, "&lt;=" &amp; EH$1, DataRegularSeason20242025!$E$3:$E$1315, $A20)</f>
        <v>22</v>
      </c>
      <c r="EI20">
        <f>SUMIFS(DataRegularSeason20242025!$AA$3:$AA$1315,DataRegularSeason20242025!$B$3:$B$1315, "&lt;=" &amp; EI$1, DataRegularSeason20242025!$D$3:$D$1315, $A20)+SUMIFS(DataRegularSeason20242025!$AB$3:$AB$1315,DataRegularSeason20242025!$B$3:$B$1315, "&lt;=" &amp; EI$1, DataRegularSeason20242025!$E$3:$E$1315, $A20)</f>
        <v>22</v>
      </c>
      <c r="EJ20">
        <f>SUMIFS(DataRegularSeason20242025!$AA$3:$AA$1315,DataRegularSeason20242025!$B$3:$B$1315, "&lt;=" &amp; EJ$1, DataRegularSeason20242025!$D$3:$D$1315, $A20)+SUMIFS(DataRegularSeason20242025!$AB$3:$AB$1315,DataRegularSeason20242025!$B$3:$B$1315, "&lt;=" &amp; EJ$1, DataRegularSeason20242025!$E$3:$E$1315, $A20)</f>
        <v>22</v>
      </c>
      <c r="EK20">
        <f>SUMIFS(DataRegularSeason20242025!$AA$3:$AA$1315,DataRegularSeason20242025!$B$3:$B$1315, "&lt;=" &amp; EK$1, DataRegularSeason20242025!$D$3:$D$1315, $A20)+SUMIFS(DataRegularSeason20242025!$AB$3:$AB$1315,DataRegularSeason20242025!$B$3:$B$1315, "&lt;=" &amp; EK$1, DataRegularSeason20242025!$E$3:$E$1315, $A20)</f>
        <v>22</v>
      </c>
      <c r="EL20">
        <f>SUMIFS(DataRegularSeason20242025!$AA$3:$AA$1315,DataRegularSeason20242025!$B$3:$B$1315, "&lt;=" &amp; EL$1, DataRegularSeason20242025!$D$3:$D$1315, $A20)+SUMIFS(DataRegularSeason20242025!$AB$3:$AB$1315,DataRegularSeason20242025!$B$3:$B$1315, "&lt;=" &amp; EL$1, DataRegularSeason20242025!$E$3:$E$1315, $A20)</f>
        <v>22</v>
      </c>
      <c r="EM20">
        <f>SUMIFS(DataRegularSeason20242025!$AA$3:$AA$1315,DataRegularSeason20242025!$B$3:$B$1315, "&lt;=" &amp; EM$1, DataRegularSeason20242025!$D$3:$D$1315, $A20)+SUMIFS(DataRegularSeason20242025!$AB$3:$AB$1315,DataRegularSeason20242025!$B$3:$B$1315, "&lt;=" &amp; EM$1, DataRegularSeason20242025!$E$3:$E$1315, $A20)</f>
        <v>22</v>
      </c>
      <c r="EN20">
        <f>SUMIFS(DataRegularSeason20242025!$AA$3:$AA$1315,DataRegularSeason20242025!$B$3:$B$1315, "&lt;=" &amp; EN$1, DataRegularSeason20242025!$D$3:$D$1315, $A20)+SUMIFS(DataRegularSeason20242025!$AB$3:$AB$1315,DataRegularSeason20242025!$B$3:$B$1315, "&lt;=" &amp; EN$1, DataRegularSeason20242025!$E$3:$E$1315, $A20)</f>
        <v>22</v>
      </c>
      <c r="EO20">
        <f>SUMIFS(DataRegularSeason20242025!$AA$3:$AA$1315,DataRegularSeason20242025!$B$3:$B$1315, "&lt;=" &amp; EO$1, DataRegularSeason20242025!$D$3:$D$1315, $A20)+SUMIFS(DataRegularSeason20242025!$AB$3:$AB$1315,DataRegularSeason20242025!$B$3:$B$1315, "&lt;=" &amp; EO$1, DataRegularSeason20242025!$E$3:$E$1315, $A20)</f>
        <v>22</v>
      </c>
      <c r="EP20">
        <f>SUMIFS(DataRegularSeason20242025!$AA$3:$AA$1315,DataRegularSeason20242025!$B$3:$B$1315, "&lt;=" &amp; EP$1, DataRegularSeason20242025!$D$3:$D$1315, $A20)+SUMIFS(DataRegularSeason20242025!$AB$3:$AB$1315,DataRegularSeason20242025!$B$3:$B$1315, "&lt;=" &amp; EP$1, DataRegularSeason20242025!$E$3:$E$1315, $A20)</f>
        <v>22</v>
      </c>
      <c r="EQ20">
        <f>SUMIFS(DataRegularSeason20242025!$AA$3:$AA$1315,DataRegularSeason20242025!$B$3:$B$1315, "&lt;=" &amp; EQ$1, DataRegularSeason20242025!$D$3:$D$1315, $A20)+SUMIFS(DataRegularSeason20242025!$AB$3:$AB$1315,DataRegularSeason20242025!$B$3:$B$1315, "&lt;=" &amp; EQ$1, DataRegularSeason20242025!$E$3:$E$1315, $A20)</f>
        <v>22</v>
      </c>
      <c r="ER20">
        <f>SUMIFS(DataRegularSeason20242025!$AA$3:$AA$1315,DataRegularSeason20242025!$B$3:$B$1315, "&lt;=" &amp; ER$1, DataRegularSeason20242025!$D$3:$D$1315, $A20)+SUMIFS(DataRegularSeason20242025!$AB$3:$AB$1315,DataRegularSeason20242025!$B$3:$B$1315, "&lt;=" &amp; ER$1, DataRegularSeason20242025!$E$3:$E$1315, $A20)</f>
        <v>22</v>
      </c>
      <c r="ES20">
        <f>SUMIFS(DataRegularSeason20242025!$AA$3:$AA$1315,DataRegularSeason20242025!$B$3:$B$1315, "&lt;=" &amp; ES$1, DataRegularSeason20242025!$D$3:$D$1315, $A20)+SUMIFS(DataRegularSeason20242025!$AB$3:$AB$1315,DataRegularSeason20242025!$B$3:$B$1315, "&lt;=" &amp; ES$1, DataRegularSeason20242025!$E$3:$E$1315, $A20)</f>
        <v>22</v>
      </c>
      <c r="ET20">
        <f>SUMIFS(DataRegularSeason20242025!$AA$3:$AA$1315,DataRegularSeason20242025!$B$3:$B$1315, "&lt;=" &amp; ET$1, DataRegularSeason20242025!$D$3:$D$1315, $A20)+SUMIFS(DataRegularSeason20242025!$AB$3:$AB$1315,DataRegularSeason20242025!$B$3:$B$1315, "&lt;=" &amp; ET$1, DataRegularSeason20242025!$E$3:$E$1315, $A20)</f>
        <v>22</v>
      </c>
      <c r="EU20">
        <f>SUMIFS(DataRegularSeason20242025!$AA$3:$AA$1315,DataRegularSeason20242025!$B$3:$B$1315, "&lt;=" &amp; EU$1, DataRegularSeason20242025!$D$3:$D$1315, $A20)+SUMIFS(DataRegularSeason20242025!$AB$3:$AB$1315,DataRegularSeason20242025!$B$3:$B$1315, "&lt;=" &amp; EU$1, DataRegularSeason20242025!$E$3:$E$1315, $A20)</f>
        <v>22</v>
      </c>
      <c r="EV20">
        <f>SUMIFS(DataRegularSeason20242025!$AA$3:$AA$1315,DataRegularSeason20242025!$B$3:$B$1315, "&lt;=" &amp; EV$1, DataRegularSeason20242025!$D$3:$D$1315, $A20)+SUMIFS(DataRegularSeason20242025!$AB$3:$AB$1315,DataRegularSeason20242025!$B$3:$B$1315, "&lt;=" &amp; EV$1, DataRegularSeason20242025!$E$3:$E$1315, $A20)</f>
        <v>22</v>
      </c>
      <c r="EW20">
        <f>SUMIFS(DataRegularSeason20242025!$AA$3:$AA$1315,DataRegularSeason20242025!$B$3:$B$1315, "&lt;=" &amp; EW$1, DataRegularSeason20242025!$D$3:$D$1315, $A20)+SUMIFS(DataRegularSeason20242025!$AB$3:$AB$1315,DataRegularSeason20242025!$B$3:$B$1315, "&lt;=" &amp; EW$1, DataRegularSeason20242025!$E$3:$E$1315, $A20)</f>
        <v>22</v>
      </c>
      <c r="EX20">
        <f>SUMIFS(DataRegularSeason20242025!$AA$3:$AA$1315,DataRegularSeason20242025!$B$3:$B$1315, "&lt;=" &amp; EX$1, DataRegularSeason20242025!$D$3:$D$1315, $A20)+SUMIFS(DataRegularSeason20242025!$AB$3:$AB$1315,DataRegularSeason20242025!$B$3:$B$1315, "&lt;=" &amp; EX$1, DataRegularSeason20242025!$E$3:$E$1315, $A20)</f>
        <v>22</v>
      </c>
      <c r="EY20">
        <f>SUMIFS(DataRegularSeason20242025!$AA$3:$AA$1315,DataRegularSeason20242025!$B$3:$B$1315, "&lt;=" &amp; EY$1, DataRegularSeason20242025!$D$3:$D$1315, $A20)+SUMIFS(DataRegularSeason20242025!$AB$3:$AB$1315,DataRegularSeason20242025!$B$3:$B$1315, "&lt;=" &amp; EY$1, DataRegularSeason20242025!$E$3:$E$1315, $A20)</f>
        <v>22</v>
      </c>
      <c r="EZ20">
        <f>SUMIFS(DataRegularSeason20242025!$AA$3:$AA$1315,DataRegularSeason20242025!$B$3:$B$1315, "&lt;=" &amp; EZ$1, DataRegularSeason20242025!$D$3:$D$1315, $A20)+SUMIFS(DataRegularSeason20242025!$AB$3:$AB$1315,DataRegularSeason20242025!$B$3:$B$1315, "&lt;=" &amp; EZ$1, DataRegularSeason20242025!$E$3:$E$1315, $A20)</f>
        <v>22</v>
      </c>
      <c r="FA20">
        <f>SUMIFS(DataRegularSeason20242025!$AA$3:$AA$1315,DataRegularSeason20242025!$B$3:$B$1315, "&lt;=" &amp; FA$1, DataRegularSeason20242025!$D$3:$D$1315, $A20)+SUMIFS(DataRegularSeason20242025!$AB$3:$AB$1315,DataRegularSeason20242025!$B$3:$B$1315, "&lt;=" &amp; FA$1, DataRegularSeason20242025!$E$3:$E$1315, $A20)</f>
        <v>22</v>
      </c>
      <c r="FB20">
        <f>SUMIFS(DataRegularSeason20242025!$AA$3:$AA$1315,DataRegularSeason20242025!$B$3:$B$1315, "&lt;=" &amp; FB$1, DataRegularSeason20242025!$D$3:$D$1315, $A20)+SUMIFS(DataRegularSeason20242025!$AB$3:$AB$1315,DataRegularSeason20242025!$B$3:$B$1315, "&lt;=" &amp; FB$1, DataRegularSeason20242025!$E$3:$E$1315, $A20)</f>
        <v>22</v>
      </c>
      <c r="FC20">
        <f>SUMIFS(DataRegularSeason20242025!$AA$3:$AA$1315,DataRegularSeason20242025!$B$3:$B$1315, "&lt;=" &amp; FC$1, DataRegularSeason20242025!$D$3:$D$1315, $A20)+SUMIFS(DataRegularSeason20242025!$AB$3:$AB$1315,DataRegularSeason20242025!$B$3:$B$1315, "&lt;=" &amp; FC$1, DataRegularSeason20242025!$E$3:$E$1315, $A20)</f>
        <v>22</v>
      </c>
      <c r="FD20">
        <f>SUMIFS(DataRegularSeason20242025!$AA$3:$AA$1315,DataRegularSeason20242025!$B$3:$B$1315, "&lt;=" &amp; FD$1, DataRegularSeason20242025!$D$3:$D$1315, $A20)+SUMIFS(DataRegularSeason20242025!$AB$3:$AB$1315,DataRegularSeason20242025!$B$3:$B$1315, "&lt;=" &amp; FD$1, DataRegularSeason20242025!$E$3:$E$1315, $A20)</f>
        <v>22</v>
      </c>
      <c r="FE20">
        <f>SUMIFS(DataRegularSeason20242025!$AA$3:$AA$1315,DataRegularSeason20242025!$B$3:$B$1315, "&lt;=" &amp; FE$1, DataRegularSeason20242025!$D$3:$D$1315, $A20)+SUMIFS(DataRegularSeason20242025!$AB$3:$AB$1315,DataRegularSeason20242025!$B$3:$B$1315, "&lt;=" &amp; FE$1, DataRegularSeason20242025!$E$3:$E$1315, $A20)</f>
        <v>22</v>
      </c>
      <c r="FF20">
        <f>SUMIFS(DataRegularSeason20242025!$AA$3:$AA$1315,DataRegularSeason20242025!$B$3:$B$1315, "&lt;=" &amp; FF$1, DataRegularSeason20242025!$D$3:$D$1315, $A20)+SUMIFS(DataRegularSeason20242025!$AB$3:$AB$1315,DataRegularSeason20242025!$B$3:$B$1315, "&lt;=" &amp; FF$1, DataRegularSeason20242025!$E$3:$E$1315, $A20)</f>
        <v>22</v>
      </c>
      <c r="FG20">
        <f>SUMIFS(DataRegularSeason20242025!$AA$3:$AA$1315,DataRegularSeason20242025!$B$3:$B$1315, "&lt;=" &amp; FG$1, DataRegularSeason20242025!$D$3:$D$1315, $A20)+SUMIFS(DataRegularSeason20242025!$AB$3:$AB$1315,DataRegularSeason20242025!$B$3:$B$1315, "&lt;=" &amp; FG$1, DataRegularSeason20242025!$E$3:$E$1315, $A20)</f>
        <v>22</v>
      </c>
      <c r="FH20">
        <f>SUMIFS(DataRegularSeason20242025!$AA$3:$AA$1315,DataRegularSeason20242025!$B$3:$B$1315, "&lt;=" &amp; FH$1, DataRegularSeason20242025!$D$3:$D$1315, $A20)+SUMIFS(DataRegularSeason20242025!$AB$3:$AB$1315,DataRegularSeason20242025!$B$3:$B$1315, "&lt;=" &amp; FH$1, DataRegularSeason20242025!$E$3:$E$1315, $A20)</f>
        <v>22</v>
      </c>
      <c r="FI20">
        <f>SUMIFS(DataRegularSeason20242025!$AA$3:$AA$1315,DataRegularSeason20242025!$B$3:$B$1315, "&lt;=" &amp; FI$1, DataRegularSeason20242025!$D$3:$D$1315, $A20)+SUMIFS(DataRegularSeason20242025!$AB$3:$AB$1315,DataRegularSeason20242025!$B$3:$B$1315, "&lt;=" &amp; FI$1, DataRegularSeason20242025!$E$3:$E$1315, $A20)</f>
        <v>22</v>
      </c>
      <c r="FJ20">
        <f>SUMIFS(DataRegularSeason20242025!$AA$3:$AA$1315,DataRegularSeason20242025!$B$3:$B$1315, "&lt;=" &amp; FJ$1, DataRegularSeason20242025!$D$3:$D$1315, $A20)+SUMIFS(DataRegularSeason20242025!$AB$3:$AB$1315,DataRegularSeason20242025!$B$3:$B$1315, "&lt;=" &amp; FJ$1, DataRegularSeason20242025!$E$3:$E$1315, $A20)</f>
        <v>22</v>
      </c>
      <c r="FK20">
        <f>SUMIFS(DataRegularSeason20242025!$AA$3:$AA$1315,DataRegularSeason20242025!$B$3:$B$1315, "&lt;=" &amp; FK$1, DataRegularSeason20242025!$D$3:$D$1315, $A20)+SUMIFS(DataRegularSeason20242025!$AB$3:$AB$1315,DataRegularSeason20242025!$B$3:$B$1315, "&lt;=" &amp; FK$1, DataRegularSeason20242025!$E$3:$E$1315, $A20)</f>
        <v>22</v>
      </c>
      <c r="FL20">
        <f>SUMIFS(DataRegularSeason20242025!$AA$3:$AA$1315,DataRegularSeason20242025!$B$3:$B$1315, "&lt;=" &amp; FL$1, DataRegularSeason20242025!$D$3:$D$1315, $A20)+SUMIFS(DataRegularSeason20242025!$AB$3:$AB$1315,DataRegularSeason20242025!$B$3:$B$1315, "&lt;=" &amp; FL$1, DataRegularSeason20242025!$E$3:$E$1315, $A20)</f>
        <v>22</v>
      </c>
      <c r="FM20">
        <f>SUMIFS(DataRegularSeason20242025!$AA$3:$AA$1315,DataRegularSeason20242025!$B$3:$B$1315, "&lt;=" &amp; FM$1, DataRegularSeason20242025!$D$3:$D$1315, $A20)+SUMIFS(DataRegularSeason20242025!$AB$3:$AB$1315,DataRegularSeason20242025!$B$3:$B$1315, "&lt;=" &amp; FM$1, DataRegularSeason20242025!$E$3:$E$1315, $A20)</f>
        <v>22</v>
      </c>
      <c r="FN20">
        <f>SUMIFS(DataRegularSeason20242025!$AA$3:$AA$1315,DataRegularSeason20242025!$B$3:$B$1315, "&lt;=" &amp; FN$1, DataRegularSeason20242025!$D$3:$D$1315, $A20)+SUMIFS(DataRegularSeason20242025!$AB$3:$AB$1315,DataRegularSeason20242025!$B$3:$B$1315, "&lt;=" &amp; FN$1, DataRegularSeason20242025!$E$3:$E$1315, $A20)</f>
        <v>22</v>
      </c>
      <c r="FO20">
        <f>SUMIFS(DataRegularSeason20242025!$AA$3:$AA$1315,DataRegularSeason20242025!$B$3:$B$1315, "&lt;=" &amp; FO$1, DataRegularSeason20242025!$D$3:$D$1315, $A20)+SUMIFS(DataRegularSeason20242025!$AB$3:$AB$1315,DataRegularSeason20242025!$B$3:$B$1315, "&lt;=" &amp; FO$1, DataRegularSeason20242025!$E$3:$E$1315, $A20)</f>
        <v>22</v>
      </c>
      <c r="FP20">
        <f>SUMIFS(DataRegularSeason20242025!$AA$3:$AA$1315,DataRegularSeason20242025!$B$3:$B$1315, "&lt;=" &amp; FP$1, DataRegularSeason20242025!$D$3:$D$1315, $A20)+SUMIFS(DataRegularSeason20242025!$AB$3:$AB$1315,DataRegularSeason20242025!$B$3:$B$1315, "&lt;=" &amp; FP$1, DataRegularSeason20242025!$E$3:$E$1315, $A20)</f>
        <v>22</v>
      </c>
      <c r="FQ20">
        <f>SUMIFS(DataRegularSeason20242025!$AA$3:$AA$1315,DataRegularSeason20242025!$B$3:$B$1315, "&lt;=" &amp; FQ$1, DataRegularSeason20242025!$D$3:$D$1315, $A20)+SUMIFS(DataRegularSeason20242025!$AB$3:$AB$1315,DataRegularSeason20242025!$B$3:$B$1315, "&lt;=" &amp; FQ$1, DataRegularSeason20242025!$E$3:$E$1315, $A20)</f>
        <v>22</v>
      </c>
      <c r="FR20">
        <f>SUMIFS(DataRegularSeason20242025!$AA$3:$AA$1315,DataRegularSeason20242025!$B$3:$B$1315, "&lt;=" &amp; FR$1, DataRegularSeason20242025!$D$3:$D$1315, $A20)+SUMIFS(DataRegularSeason20242025!$AB$3:$AB$1315,DataRegularSeason20242025!$B$3:$B$1315, "&lt;=" &amp; FR$1, DataRegularSeason20242025!$E$3:$E$1315, $A20)</f>
        <v>22</v>
      </c>
      <c r="FS20">
        <f>SUMIFS(DataRegularSeason20242025!$AA$3:$AA$1315,DataRegularSeason20242025!$B$3:$B$1315, "&lt;=" &amp; FS$1, DataRegularSeason20242025!$D$3:$D$1315, $A20)+SUMIFS(DataRegularSeason20242025!$AB$3:$AB$1315,DataRegularSeason20242025!$B$3:$B$1315, "&lt;=" &amp; FS$1, DataRegularSeason20242025!$E$3:$E$1315, $A20)</f>
        <v>22</v>
      </c>
      <c r="FT20">
        <f>SUMIFS(DataRegularSeason20242025!$AA$3:$AA$1315,DataRegularSeason20242025!$B$3:$B$1315, "&lt;=" &amp; FT$1, DataRegularSeason20242025!$D$3:$D$1315, $A20)+SUMIFS(DataRegularSeason20242025!$AB$3:$AB$1315,DataRegularSeason20242025!$B$3:$B$1315, "&lt;=" &amp; FT$1, DataRegularSeason20242025!$E$3:$E$1315, $A20)</f>
        <v>22</v>
      </c>
      <c r="FU20">
        <f>SUMIFS(DataRegularSeason20242025!$AA$3:$AA$1315,DataRegularSeason20242025!$B$3:$B$1315, "&lt;=" &amp; FU$1, DataRegularSeason20242025!$D$3:$D$1315, $A20)+SUMIFS(DataRegularSeason20242025!$AB$3:$AB$1315,DataRegularSeason20242025!$B$3:$B$1315, "&lt;=" &amp; FU$1, DataRegularSeason20242025!$E$3:$E$1315, $A20)</f>
        <v>22</v>
      </c>
      <c r="FV20">
        <f>SUMIFS(DataRegularSeason20242025!$AA$3:$AA$1315,DataRegularSeason20242025!$B$3:$B$1315, "&lt;=" &amp; FV$1, DataRegularSeason20242025!$D$3:$D$1315, $A20)+SUMIFS(DataRegularSeason20242025!$AB$3:$AB$1315,DataRegularSeason20242025!$B$3:$B$1315, "&lt;=" &amp; FV$1, DataRegularSeason20242025!$E$3:$E$1315, $A20)</f>
        <v>22</v>
      </c>
      <c r="FW20">
        <f>SUMIFS(DataRegularSeason20242025!$AA$3:$AA$1315,DataRegularSeason20242025!$B$3:$B$1315, "&lt;=" &amp; FW$1, DataRegularSeason20242025!$D$3:$D$1315, $A20)+SUMIFS(DataRegularSeason20242025!$AB$3:$AB$1315,DataRegularSeason20242025!$B$3:$B$1315, "&lt;=" &amp; FW$1, DataRegularSeason20242025!$E$3:$E$1315, $A20)</f>
        <v>22</v>
      </c>
      <c r="FX20">
        <f>SUMIFS(DataRegularSeason20242025!$AA$3:$AA$1315,DataRegularSeason20242025!$B$3:$B$1315, "&lt;=" &amp; FX$1, DataRegularSeason20242025!$D$3:$D$1315, $A20)+SUMIFS(DataRegularSeason20242025!$AB$3:$AB$1315,DataRegularSeason20242025!$B$3:$B$1315, "&lt;=" &amp; FX$1, DataRegularSeason20242025!$E$3:$E$1315, $A20)</f>
        <v>22</v>
      </c>
      <c r="FY20">
        <f>SUMIFS(DataRegularSeason20242025!$AA$3:$AA$1315,DataRegularSeason20242025!$B$3:$B$1315, "&lt;=" &amp; FY$1, DataRegularSeason20242025!$D$3:$D$1315, $A20)+SUMIFS(DataRegularSeason20242025!$AB$3:$AB$1315,DataRegularSeason20242025!$B$3:$B$1315, "&lt;=" &amp; FY$1, DataRegularSeason20242025!$E$3:$E$1315, $A20)</f>
        <v>22</v>
      </c>
      <c r="FZ20">
        <f>SUMIFS(DataRegularSeason20242025!$AA$3:$AA$1315,DataRegularSeason20242025!$B$3:$B$1315, "&lt;=" &amp; FZ$1, DataRegularSeason20242025!$D$3:$D$1315, $A20)+SUMIFS(DataRegularSeason20242025!$AB$3:$AB$1315,DataRegularSeason20242025!$B$3:$B$1315, "&lt;=" &amp; FZ$1, DataRegularSeason20242025!$E$3:$E$1315, $A20)</f>
        <v>22</v>
      </c>
      <c r="GA20">
        <f>SUMIFS(DataRegularSeason20242025!$AA$3:$AA$1315,DataRegularSeason20242025!$B$3:$B$1315, "&lt;=" &amp; GA$1, DataRegularSeason20242025!$D$3:$D$1315, $A20)+SUMIFS(DataRegularSeason20242025!$AB$3:$AB$1315,DataRegularSeason20242025!$B$3:$B$1315, "&lt;=" &amp; GA$1, DataRegularSeason20242025!$E$3:$E$1315, $A20)</f>
        <v>22</v>
      </c>
      <c r="GB20">
        <f>SUMIFS(DataRegularSeason20242025!$AA$3:$AA$1315,DataRegularSeason20242025!$B$3:$B$1315, "&lt;=" &amp; GB$1, DataRegularSeason20242025!$D$3:$D$1315, $A20)+SUMIFS(DataRegularSeason20242025!$AB$3:$AB$1315,DataRegularSeason20242025!$B$3:$B$1315, "&lt;=" &amp; GB$1, DataRegularSeason20242025!$E$3:$E$1315, $A20)</f>
        <v>22</v>
      </c>
      <c r="GC20">
        <f>SUMIFS(DataRegularSeason20242025!$AA$3:$AA$1315,DataRegularSeason20242025!$B$3:$B$1315, "&lt;=" &amp; GC$1, DataRegularSeason20242025!$D$3:$D$1315, $A20)+SUMIFS(DataRegularSeason20242025!$AB$3:$AB$1315,DataRegularSeason20242025!$B$3:$B$1315, "&lt;=" &amp; GC$1, DataRegularSeason20242025!$E$3:$E$1315, $A20)</f>
        <v>22</v>
      </c>
      <c r="GD20">
        <f>SUMIFS(DataRegularSeason20242025!$AA$3:$AA$1315,DataRegularSeason20242025!$B$3:$B$1315, "&lt;=" &amp; GD$1, DataRegularSeason20242025!$D$3:$D$1315, $A20)+SUMIFS(DataRegularSeason20242025!$AB$3:$AB$1315,DataRegularSeason20242025!$B$3:$B$1315, "&lt;=" &amp; GD$1, DataRegularSeason20242025!$E$3:$E$1315, $A20)</f>
        <v>22</v>
      </c>
      <c r="GE20">
        <f>SUMIFS(DataRegularSeason20242025!$AA$3:$AA$1315,DataRegularSeason20242025!$B$3:$B$1315, "&lt;=" &amp; GE$1, DataRegularSeason20242025!$D$3:$D$1315, $A20)+SUMIFS(DataRegularSeason20242025!$AB$3:$AB$1315,DataRegularSeason20242025!$B$3:$B$1315, "&lt;=" &amp; GE$1, DataRegularSeason20242025!$E$3:$E$1315, $A20)</f>
        <v>22</v>
      </c>
      <c r="GF20">
        <f>SUMIFS(DataRegularSeason20242025!$AA$3:$AA$1315,DataRegularSeason20242025!$B$3:$B$1315, "&lt;=" &amp; GF$1, DataRegularSeason20242025!$D$3:$D$1315, $A20)+SUMIFS(DataRegularSeason20242025!$AB$3:$AB$1315,DataRegularSeason20242025!$B$3:$B$1315, "&lt;=" &amp; GF$1, DataRegularSeason20242025!$E$3:$E$1315, $A20)</f>
        <v>22</v>
      </c>
      <c r="GG20">
        <f>SUMIFS(DataRegularSeason20242025!$AA$3:$AA$1315,DataRegularSeason20242025!$B$3:$B$1315, "&lt;=" &amp; GG$1, DataRegularSeason20242025!$D$3:$D$1315, $A20)+SUMIFS(DataRegularSeason20242025!$AB$3:$AB$1315,DataRegularSeason20242025!$B$3:$B$1315, "&lt;=" &amp; GG$1, DataRegularSeason20242025!$E$3:$E$1315, $A20)</f>
        <v>22</v>
      </c>
      <c r="GH20">
        <f>SUMIFS(DataRegularSeason20242025!$AA$3:$AA$1315,DataRegularSeason20242025!$B$3:$B$1315, "&lt;=" &amp; GH$1, DataRegularSeason20242025!$D$3:$D$1315, $A20)+SUMIFS(DataRegularSeason20242025!$AB$3:$AB$1315,DataRegularSeason20242025!$B$3:$B$1315, "&lt;=" &amp; GH$1, DataRegularSeason20242025!$E$3:$E$1315, $A20)</f>
        <v>22</v>
      </c>
      <c r="GI20">
        <f>SUMIFS(DataRegularSeason20242025!$AA$3:$AA$1315,DataRegularSeason20242025!$B$3:$B$1315, "&lt;=" &amp; GI$1, DataRegularSeason20242025!$D$3:$D$1315, $A20)+SUMIFS(DataRegularSeason20242025!$AB$3:$AB$1315,DataRegularSeason20242025!$B$3:$B$1315, "&lt;=" &amp; GI$1, DataRegularSeason20242025!$E$3:$E$1315, $A20)</f>
        <v>22</v>
      </c>
      <c r="GJ20">
        <f>SUMIFS(DataRegularSeason20242025!$AA$3:$AA$1315,DataRegularSeason20242025!$B$3:$B$1315, "&lt;=" &amp; GJ$1, DataRegularSeason20242025!$D$3:$D$1315, $A20)+SUMIFS(DataRegularSeason20242025!$AB$3:$AB$1315,DataRegularSeason20242025!$B$3:$B$1315, "&lt;=" &amp; GJ$1, DataRegularSeason20242025!$E$3:$E$1315, $A20)</f>
        <v>22</v>
      </c>
      <c r="GK20">
        <f>SUMIFS(DataRegularSeason20242025!$AA$3:$AA$1315,DataRegularSeason20242025!$B$3:$B$1315, "&lt;=" &amp; GK$1, DataRegularSeason20242025!$D$3:$D$1315, $A20)+SUMIFS(DataRegularSeason20242025!$AB$3:$AB$1315,DataRegularSeason20242025!$B$3:$B$1315, "&lt;=" &amp; GK$1, DataRegularSeason20242025!$E$3:$E$1315, $A20)</f>
        <v>22</v>
      </c>
      <c r="GL20">
        <f>SUMIFS(DataRegularSeason20242025!$AA$3:$AA$1315,DataRegularSeason20242025!$B$3:$B$1315, "&lt;=" &amp; GL$1, DataRegularSeason20242025!$D$3:$D$1315, $A20)+SUMIFS(DataRegularSeason20242025!$AB$3:$AB$1315,DataRegularSeason20242025!$B$3:$B$1315, "&lt;=" &amp; GL$1, DataRegularSeason20242025!$E$3:$E$1315, $A20)</f>
        <v>22</v>
      </c>
      <c r="GM20">
        <f>SUMIFS(DataRegularSeason20242025!$AA$3:$AA$1315,DataRegularSeason20242025!$B$3:$B$1315, "&lt;=" &amp; GM$1, DataRegularSeason20242025!$D$3:$D$1315, $A20)+SUMIFS(DataRegularSeason20242025!$AB$3:$AB$1315,DataRegularSeason20242025!$B$3:$B$1315, "&lt;=" &amp; GM$1, DataRegularSeason20242025!$E$3:$E$1315, $A20)</f>
        <v>22</v>
      </c>
      <c r="GN20">
        <f>SUMIFS(DataRegularSeason20242025!$AA$3:$AA$1315,DataRegularSeason20242025!$B$3:$B$1315, "&lt;=" &amp; GN$1, DataRegularSeason20242025!$D$3:$D$1315, $A20)+SUMIFS(DataRegularSeason20242025!$AB$3:$AB$1315,DataRegularSeason20242025!$B$3:$B$1315, "&lt;=" &amp; GN$1, DataRegularSeason20242025!$E$3:$E$1315, $A20)</f>
        <v>22</v>
      </c>
      <c r="GO20">
        <f>SUMIFS(DataRegularSeason20242025!$AA$3:$AA$1315,DataRegularSeason20242025!$B$3:$B$1315, "&lt;=" &amp; GO$1, DataRegularSeason20242025!$D$3:$D$1315, $A20)+SUMIFS(DataRegularSeason20242025!$AB$3:$AB$1315,DataRegularSeason20242025!$B$3:$B$1315, "&lt;=" &amp; GO$1, DataRegularSeason20242025!$E$3:$E$1315, $A20)</f>
        <v>22</v>
      </c>
      <c r="GP20">
        <f>SUMIFS(DataRegularSeason20242025!$AA$3:$AA$1315,DataRegularSeason20242025!$B$3:$B$1315, "&lt;=" &amp; GP$1, DataRegularSeason20242025!$D$3:$D$1315, $A20)+SUMIFS(DataRegularSeason20242025!$AB$3:$AB$1315,DataRegularSeason20242025!$B$3:$B$1315, "&lt;=" &amp; GP$1, DataRegularSeason20242025!$E$3:$E$1315, $A20)</f>
        <v>22</v>
      </c>
      <c r="GQ20">
        <f>SUMIFS(DataRegularSeason20242025!$AA$3:$AA$1315,DataRegularSeason20242025!$B$3:$B$1315, "&lt;=" &amp; GQ$1, DataRegularSeason20242025!$D$3:$D$1315, $A20)+SUMIFS(DataRegularSeason20242025!$AB$3:$AB$1315,DataRegularSeason20242025!$B$3:$B$1315, "&lt;=" &amp; GQ$1, DataRegularSeason20242025!$E$3:$E$1315, $A20)</f>
        <v>22</v>
      </c>
      <c r="GR20">
        <f>SUMIFS(DataRegularSeason20242025!$AA$3:$AA$1315,DataRegularSeason20242025!$B$3:$B$1315, "&lt;=" &amp; GR$1, DataRegularSeason20242025!$D$3:$D$1315, $A20)+SUMIFS(DataRegularSeason20242025!$AB$3:$AB$1315,DataRegularSeason20242025!$B$3:$B$1315, "&lt;=" &amp; GR$1, DataRegularSeason20242025!$E$3:$E$1315, $A20)</f>
        <v>22</v>
      </c>
      <c r="GS20">
        <f>SUMIFS(DataRegularSeason20242025!$AA$3:$AA$1315,DataRegularSeason20242025!$B$3:$B$1315, "&lt;=" &amp; GS$1, DataRegularSeason20242025!$D$3:$D$1315, $A20)+SUMIFS(DataRegularSeason20242025!$AB$3:$AB$1315,DataRegularSeason20242025!$B$3:$B$1315, "&lt;=" &amp; GS$1, DataRegularSeason20242025!$E$3:$E$1315, $A20)</f>
        <v>22</v>
      </c>
      <c r="GT20">
        <f>SUMIFS(DataRegularSeason20242025!$AA$3:$AA$1315,DataRegularSeason20242025!$B$3:$B$1315, "&lt;=" &amp; GT$1, DataRegularSeason20242025!$D$3:$D$1315, $A20)+SUMIFS(DataRegularSeason20242025!$AB$3:$AB$1315,DataRegularSeason20242025!$B$3:$B$1315, "&lt;=" &amp; GT$1, DataRegularSeason20242025!$E$3:$E$1315, $A20)</f>
        <v>22</v>
      </c>
      <c r="GU20">
        <f>SUMIFS(DataRegularSeason20242025!$AA$3:$AA$1315,DataRegularSeason20242025!$B$3:$B$1315, "&lt;=" &amp; GU$1, DataRegularSeason20242025!$D$3:$D$1315, $A20)+SUMIFS(DataRegularSeason20242025!$AB$3:$AB$1315,DataRegularSeason20242025!$B$3:$B$1315, "&lt;=" &amp; GU$1, DataRegularSeason20242025!$E$3:$E$1315, $A20)</f>
        <v>22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20</v>
      </c>
      <c r="BB21">
        <f>SUMIFS(DataRegularSeason20242025!$AA$3:$AA$1315,DataRegularSeason20242025!$B$3:$B$1315, "&lt;=" &amp; BB$1, DataRegularSeason20242025!$D$3:$D$1315, $A21)+SUMIFS(DataRegularSeason20242025!$AB$3:$AB$1315,DataRegularSeason20242025!$B$3:$B$1315, "&lt;=" &amp; BB$1, DataRegularSeason20242025!$E$3:$E$1315, $A21)</f>
        <v>20</v>
      </c>
      <c r="BC21">
        <f>SUMIFS(DataRegularSeason20242025!$AA$3:$AA$1315,DataRegularSeason20242025!$B$3:$B$1315, "&lt;=" &amp; BC$1, DataRegularSeason20242025!$D$3:$D$1315, $A21)+SUMIFS(DataRegularSeason20242025!$AB$3:$AB$1315,DataRegularSeason20242025!$B$3:$B$1315, "&lt;=" &amp; BC$1, DataRegularSeason20242025!$E$3:$E$1315, $A21)</f>
        <v>20</v>
      </c>
      <c r="BD21">
        <f>SUMIFS(DataRegularSeason20242025!$AA$3:$AA$1315,DataRegularSeason20242025!$B$3:$B$1315, "&lt;=" &amp; BD$1, DataRegularSeason20242025!$D$3:$D$1315, $A21)+SUMIFS(DataRegularSeason20242025!$AB$3:$AB$1315,DataRegularSeason20242025!$B$3:$B$1315, "&lt;=" &amp; BD$1, DataRegularSeason20242025!$E$3:$E$1315, $A21)</f>
        <v>20</v>
      </c>
      <c r="BE21">
        <f>SUMIFS(DataRegularSeason20242025!$AA$3:$AA$1315,DataRegularSeason20242025!$B$3:$B$1315, "&lt;=" &amp; BE$1, DataRegularSeason20242025!$D$3:$D$1315, $A21)+SUMIFS(DataRegularSeason20242025!$AB$3:$AB$1315,DataRegularSeason20242025!$B$3:$B$1315, "&lt;=" &amp; BE$1, DataRegularSeason20242025!$E$3:$E$1315, $A21)</f>
        <v>20</v>
      </c>
      <c r="BF21">
        <f>SUMIFS(DataRegularSeason20242025!$AA$3:$AA$1315,DataRegularSeason20242025!$B$3:$B$1315, "&lt;=" &amp; BF$1, DataRegularSeason20242025!$D$3:$D$1315, $A21)+SUMIFS(DataRegularSeason20242025!$AB$3:$AB$1315,DataRegularSeason20242025!$B$3:$B$1315, "&lt;=" &amp; BF$1, DataRegularSeason20242025!$E$3:$E$1315, $A21)</f>
        <v>20</v>
      </c>
      <c r="BG21">
        <f>SUMIFS(DataRegularSeason20242025!$AA$3:$AA$1315,DataRegularSeason20242025!$B$3:$B$1315, "&lt;=" &amp; BG$1, DataRegularSeason20242025!$D$3:$D$1315, $A21)+SUMIFS(DataRegularSeason20242025!$AB$3:$AB$1315,DataRegularSeason20242025!$B$3:$B$1315, "&lt;=" &amp; BG$1, DataRegularSeason20242025!$E$3:$E$1315, $A21)</f>
        <v>20</v>
      </c>
      <c r="BH21">
        <f>SUMIFS(DataRegularSeason20242025!$AA$3:$AA$1315,DataRegularSeason20242025!$B$3:$B$1315, "&lt;=" &amp; BH$1, DataRegularSeason20242025!$D$3:$D$1315, $A21)+SUMIFS(DataRegularSeason20242025!$AB$3:$AB$1315,DataRegularSeason20242025!$B$3:$B$1315, "&lt;=" &amp; BH$1, DataRegularSeason20242025!$E$3:$E$1315, $A21)</f>
        <v>20</v>
      </c>
      <c r="BI21">
        <f>SUMIFS(DataRegularSeason20242025!$AA$3:$AA$1315,DataRegularSeason20242025!$B$3:$B$1315, "&lt;=" &amp; BI$1, DataRegularSeason20242025!$D$3:$D$1315, $A21)+SUMIFS(DataRegularSeason20242025!$AB$3:$AB$1315,DataRegularSeason20242025!$B$3:$B$1315, "&lt;=" &amp; BI$1, DataRegularSeason20242025!$E$3:$E$1315, $A21)</f>
        <v>20</v>
      </c>
      <c r="BJ21">
        <f>SUMIFS(DataRegularSeason20242025!$AA$3:$AA$1315,DataRegularSeason20242025!$B$3:$B$1315, "&lt;=" &amp; BJ$1, DataRegularSeason20242025!$D$3:$D$1315, $A21)+SUMIFS(DataRegularSeason20242025!$AB$3:$AB$1315,DataRegularSeason20242025!$B$3:$B$1315, "&lt;=" &amp; BJ$1, DataRegularSeason20242025!$E$3:$E$1315, $A21)</f>
        <v>20</v>
      </c>
      <c r="BK21">
        <f>SUMIFS(DataRegularSeason20242025!$AA$3:$AA$1315,DataRegularSeason20242025!$B$3:$B$1315, "&lt;=" &amp; BK$1, DataRegularSeason20242025!$D$3:$D$1315, $A21)+SUMIFS(DataRegularSeason20242025!$AB$3:$AB$1315,DataRegularSeason20242025!$B$3:$B$1315, "&lt;=" &amp; BK$1, DataRegularSeason20242025!$E$3:$E$1315, $A21)</f>
        <v>20</v>
      </c>
      <c r="BL21">
        <f>SUMIFS(DataRegularSeason20242025!$AA$3:$AA$1315,DataRegularSeason20242025!$B$3:$B$1315, "&lt;=" &amp; BL$1, DataRegularSeason20242025!$D$3:$D$1315, $A21)+SUMIFS(DataRegularSeason20242025!$AB$3:$AB$1315,DataRegularSeason20242025!$B$3:$B$1315, "&lt;=" &amp; BL$1, DataRegularSeason20242025!$E$3:$E$1315, $A21)</f>
        <v>20</v>
      </c>
      <c r="BM21">
        <f>SUMIFS(DataRegularSeason20242025!$AA$3:$AA$1315,DataRegularSeason20242025!$B$3:$B$1315, "&lt;=" &amp; BM$1, DataRegularSeason20242025!$D$3:$D$1315, $A21)+SUMIFS(DataRegularSeason20242025!$AB$3:$AB$1315,DataRegularSeason20242025!$B$3:$B$1315, "&lt;=" &amp; BM$1, DataRegularSeason20242025!$E$3:$E$1315, $A21)</f>
        <v>20</v>
      </c>
      <c r="BN21">
        <f>SUMIFS(DataRegularSeason20242025!$AA$3:$AA$1315,DataRegularSeason20242025!$B$3:$B$1315, "&lt;=" &amp; BN$1, DataRegularSeason20242025!$D$3:$D$1315, $A21)+SUMIFS(DataRegularSeason20242025!$AB$3:$AB$1315,DataRegularSeason20242025!$B$3:$B$1315, "&lt;=" &amp; BN$1, DataRegularSeason20242025!$E$3:$E$1315, $A21)</f>
        <v>20</v>
      </c>
      <c r="BO21">
        <f>SUMIFS(DataRegularSeason20242025!$AA$3:$AA$1315,DataRegularSeason20242025!$B$3:$B$1315, "&lt;=" &amp; BO$1, DataRegularSeason20242025!$D$3:$D$1315, $A21)+SUMIFS(DataRegularSeason20242025!$AB$3:$AB$1315,DataRegularSeason20242025!$B$3:$B$1315, "&lt;=" &amp; BO$1, DataRegularSeason20242025!$E$3:$E$1315, $A21)</f>
        <v>20</v>
      </c>
      <c r="BP21">
        <f>SUMIFS(DataRegularSeason20242025!$AA$3:$AA$1315,DataRegularSeason20242025!$B$3:$B$1315, "&lt;=" &amp; BP$1, DataRegularSeason20242025!$D$3:$D$1315, $A21)+SUMIFS(DataRegularSeason20242025!$AB$3:$AB$1315,DataRegularSeason20242025!$B$3:$B$1315, "&lt;=" &amp; BP$1, DataRegularSeason20242025!$E$3:$E$1315, $A21)</f>
        <v>20</v>
      </c>
      <c r="BQ21">
        <f>SUMIFS(DataRegularSeason20242025!$AA$3:$AA$1315,DataRegularSeason20242025!$B$3:$B$1315, "&lt;=" &amp; BQ$1, DataRegularSeason20242025!$D$3:$D$1315, $A21)+SUMIFS(DataRegularSeason20242025!$AB$3:$AB$1315,DataRegularSeason20242025!$B$3:$B$1315, "&lt;=" &amp; BQ$1, DataRegularSeason20242025!$E$3:$E$1315, $A21)</f>
        <v>20</v>
      </c>
      <c r="BR21">
        <f>SUMIFS(DataRegularSeason20242025!$AA$3:$AA$1315,DataRegularSeason20242025!$B$3:$B$1315, "&lt;=" &amp; BR$1, DataRegularSeason20242025!$D$3:$D$1315, $A21)+SUMIFS(DataRegularSeason20242025!$AB$3:$AB$1315,DataRegularSeason20242025!$B$3:$B$1315, "&lt;=" &amp; BR$1, DataRegularSeason20242025!$E$3:$E$1315, $A21)</f>
        <v>20</v>
      </c>
      <c r="BS21">
        <f>SUMIFS(DataRegularSeason20242025!$AA$3:$AA$1315,DataRegularSeason20242025!$B$3:$B$1315, "&lt;=" &amp; BS$1, DataRegularSeason20242025!$D$3:$D$1315, $A21)+SUMIFS(DataRegularSeason20242025!$AB$3:$AB$1315,DataRegularSeason20242025!$B$3:$B$1315, "&lt;=" &amp; BS$1, DataRegularSeason20242025!$E$3:$E$1315, $A21)</f>
        <v>20</v>
      </c>
      <c r="BT21">
        <f>SUMIFS(DataRegularSeason20242025!$AA$3:$AA$1315,DataRegularSeason20242025!$B$3:$B$1315, "&lt;=" &amp; BT$1, DataRegularSeason20242025!$D$3:$D$1315, $A21)+SUMIFS(DataRegularSeason20242025!$AB$3:$AB$1315,DataRegularSeason20242025!$B$3:$B$1315, "&lt;=" &amp; BT$1, DataRegularSeason20242025!$E$3:$E$1315, $A21)</f>
        <v>20</v>
      </c>
      <c r="BU21">
        <f>SUMIFS(DataRegularSeason20242025!$AA$3:$AA$1315,DataRegularSeason20242025!$B$3:$B$1315, "&lt;=" &amp; BU$1, DataRegularSeason20242025!$D$3:$D$1315, $A21)+SUMIFS(DataRegularSeason20242025!$AB$3:$AB$1315,DataRegularSeason20242025!$B$3:$B$1315, "&lt;=" &amp; BU$1, DataRegularSeason20242025!$E$3:$E$1315, $A21)</f>
        <v>20</v>
      </c>
      <c r="BV21">
        <f>SUMIFS(DataRegularSeason20242025!$AA$3:$AA$1315,DataRegularSeason20242025!$B$3:$B$1315, "&lt;=" &amp; BV$1, DataRegularSeason20242025!$D$3:$D$1315, $A21)+SUMIFS(DataRegularSeason20242025!$AB$3:$AB$1315,DataRegularSeason20242025!$B$3:$B$1315, "&lt;=" &amp; BV$1, DataRegularSeason20242025!$E$3:$E$1315, $A21)</f>
        <v>20</v>
      </c>
      <c r="BW21">
        <f>SUMIFS(DataRegularSeason20242025!$AA$3:$AA$1315,DataRegularSeason20242025!$B$3:$B$1315, "&lt;=" &amp; BW$1, DataRegularSeason20242025!$D$3:$D$1315, $A21)+SUMIFS(DataRegularSeason20242025!$AB$3:$AB$1315,DataRegularSeason20242025!$B$3:$B$1315, "&lt;=" &amp; BW$1, DataRegularSeason20242025!$E$3:$E$1315, $A21)</f>
        <v>20</v>
      </c>
      <c r="BX21">
        <f>SUMIFS(DataRegularSeason20242025!$AA$3:$AA$1315,DataRegularSeason20242025!$B$3:$B$1315, "&lt;=" &amp; BX$1, DataRegularSeason20242025!$D$3:$D$1315, $A21)+SUMIFS(DataRegularSeason20242025!$AB$3:$AB$1315,DataRegularSeason20242025!$B$3:$B$1315, "&lt;=" &amp; BX$1, DataRegularSeason20242025!$E$3:$E$1315, $A21)</f>
        <v>20</v>
      </c>
      <c r="BY21">
        <f>SUMIFS(DataRegularSeason20242025!$AA$3:$AA$1315,DataRegularSeason20242025!$B$3:$B$1315, "&lt;=" &amp; BY$1, DataRegularSeason20242025!$D$3:$D$1315, $A21)+SUMIFS(DataRegularSeason20242025!$AB$3:$AB$1315,DataRegularSeason20242025!$B$3:$B$1315, "&lt;=" &amp; BY$1, DataRegularSeason20242025!$E$3:$E$1315, $A21)</f>
        <v>20</v>
      </c>
      <c r="BZ21">
        <f>SUMIFS(DataRegularSeason20242025!$AA$3:$AA$1315,DataRegularSeason20242025!$B$3:$B$1315, "&lt;=" &amp; BZ$1, DataRegularSeason20242025!$D$3:$D$1315, $A21)+SUMIFS(DataRegularSeason20242025!$AB$3:$AB$1315,DataRegularSeason20242025!$B$3:$B$1315, "&lt;=" &amp; BZ$1, DataRegularSeason20242025!$E$3:$E$1315, $A21)</f>
        <v>20</v>
      </c>
      <c r="CA21">
        <f>SUMIFS(DataRegularSeason20242025!$AA$3:$AA$1315,DataRegularSeason20242025!$B$3:$B$1315, "&lt;=" &amp; CA$1, DataRegularSeason20242025!$D$3:$D$1315, $A21)+SUMIFS(DataRegularSeason20242025!$AB$3:$AB$1315,DataRegularSeason20242025!$B$3:$B$1315, "&lt;=" &amp; CA$1, DataRegularSeason20242025!$E$3:$E$1315, $A21)</f>
        <v>20</v>
      </c>
      <c r="CB21">
        <f>SUMIFS(DataRegularSeason20242025!$AA$3:$AA$1315,DataRegularSeason20242025!$B$3:$B$1315, "&lt;=" &amp; CB$1, DataRegularSeason20242025!$D$3:$D$1315, $A21)+SUMIFS(DataRegularSeason20242025!$AB$3:$AB$1315,DataRegularSeason20242025!$B$3:$B$1315, "&lt;=" &amp; CB$1, DataRegularSeason20242025!$E$3:$E$1315, $A21)</f>
        <v>20</v>
      </c>
      <c r="CC21">
        <f>SUMIFS(DataRegularSeason20242025!$AA$3:$AA$1315,DataRegularSeason20242025!$B$3:$B$1315, "&lt;=" &amp; CC$1, DataRegularSeason20242025!$D$3:$D$1315, $A21)+SUMIFS(DataRegularSeason20242025!$AB$3:$AB$1315,DataRegularSeason20242025!$B$3:$B$1315, "&lt;=" &amp; CC$1, DataRegularSeason20242025!$E$3:$E$1315, $A21)</f>
        <v>20</v>
      </c>
      <c r="CD21">
        <f>SUMIFS(DataRegularSeason20242025!$AA$3:$AA$1315,DataRegularSeason20242025!$B$3:$B$1315, "&lt;=" &amp; CD$1, DataRegularSeason20242025!$D$3:$D$1315, $A21)+SUMIFS(DataRegularSeason20242025!$AB$3:$AB$1315,DataRegularSeason20242025!$B$3:$B$1315, "&lt;=" &amp; CD$1, DataRegularSeason20242025!$E$3:$E$1315, $A21)</f>
        <v>20</v>
      </c>
      <c r="CE21">
        <f>SUMIFS(DataRegularSeason20242025!$AA$3:$AA$1315,DataRegularSeason20242025!$B$3:$B$1315, "&lt;=" &amp; CE$1, DataRegularSeason20242025!$D$3:$D$1315, $A21)+SUMIFS(DataRegularSeason20242025!$AB$3:$AB$1315,DataRegularSeason20242025!$B$3:$B$1315, "&lt;=" &amp; CE$1, DataRegularSeason20242025!$E$3:$E$1315, $A21)</f>
        <v>20</v>
      </c>
      <c r="CF21">
        <f>SUMIFS(DataRegularSeason20242025!$AA$3:$AA$1315,DataRegularSeason20242025!$B$3:$B$1315, "&lt;=" &amp; CF$1, DataRegularSeason20242025!$D$3:$D$1315, $A21)+SUMIFS(DataRegularSeason20242025!$AB$3:$AB$1315,DataRegularSeason20242025!$B$3:$B$1315, "&lt;=" &amp; CF$1, DataRegularSeason20242025!$E$3:$E$1315, $A21)</f>
        <v>20</v>
      </c>
      <c r="CG21">
        <f>SUMIFS(DataRegularSeason20242025!$AA$3:$AA$1315,DataRegularSeason20242025!$B$3:$B$1315, "&lt;=" &amp; CG$1, DataRegularSeason20242025!$D$3:$D$1315, $A21)+SUMIFS(DataRegularSeason20242025!$AB$3:$AB$1315,DataRegularSeason20242025!$B$3:$B$1315, "&lt;=" &amp; CG$1, DataRegularSeason20242025!$E$3:$E$1315, $A21)</f>
        <v>20</v>
      </c>
      <c r="CH21">
        <f>SUMIFS(DataRegularSeason20242025!$AA$3:$AA$1315,DataRegularSeason20242025!$B$3:$B$1315, "&lt;=" &amp; CH$1, DataRegularSeason20242025!$D$3:$D$1315, $A21)+SUMIFS(DataRegularSeason20242025!$AB$3:$AB$1315,DataRegularSeason20242025!$B$3:$B$1315, "&lt;=" &amp; CH$1, DataRegularSeason20242025!$E$3:$E$1315, $A21)</f>
        <v>20</v>
      </c>
      <c r="CI21">
        <f>SUMIFS(DataRegularSeason20242025!$AA$3:$AA$1315,DataRegularSeason20242025!$B$3:$B$1315, "&lt;=" &amp; CI$1, DataRegularSeason20242025!$D$3:$D$1315, $A21)+SUMIFS(DataRegularSeason20242025!$AB$3:$AB$1315,DataRegularSeason20242025!$B$3:$B$1315, "&lt;=" &amp; CI$1, DataRegularSeason20242025!$E$3:$E$1315, $A21)</f>
        <v>20</v>
      </c>
      <c r="CJ21">
        <f>SUMIFS(DataRegularSeason20242025!$AA$3:$AA$1315,DataRegularSeason20242025!$B$3:$B$1315, "&lt;=" &amp; CJ$1, DataRegularSeason20242025!$D$3:$D$1315, $A21)+SUMIFS(DataRegularSeason20242025!$AB$3:$AB$1315,DataRegularSeason20242025!$B$3:$B$1315, "&lt;=" &amp; CJ$1, DataRegularSeason20242025!$E$3:$E$1315, $A21)</f>
        <v>20</v>
      </c>
      <c r="CK21">
        <f>SUMIFS(DataRegularSeason20242025!$AA$3:$AA$1315,DataRegularSeason20242025!$B$3:$B$1315, "&lt;=" &amp; CK$1, DataRegularSeason20242025!$D$3:$D$1315, $A21)+SUMIFS(DataRegularSeason20242025!$AB$3:$AB$1315,DataRegularSeason20242025!$B$3:$B$1315, "&lt;=" &amp; CK$1, DataRegularSeason20242025!$E$3:$E$1315, $A21)</f>
        <v>20</v>
      </c>
      <c r="CL21">
        <f>SUMIFS(DataRegularSeason20242025!$AA$3:$AA$1315,DataRegularSeason20242025!$B$3:$B$1315, "&lt;=" &amp; CL$1, DataRegularSeason20242025!$D$3:$D$1315, $A21)+SUMIFS(DataRegularSeason20242025!$AB$3:$AB$1315,DataRegularSeason20242025!$B$3:$B$1315, "&lt;=" &amp; CL$1, DataRegularSeason20242025!$E$3:$E$1315, $A21)</f>
        <v>20</v>
      </c>
      <c r="CM21">
        <f>SUMIFS(DataRegularSeason20242025!$AA$3:$AA$1315,DataRegularSeason20242025!$B$3:$B$1315, "&lt;=" &amp; CM$1, DataRegularSeason20242025!$D$3:$D$1315, $A21)+SUMIFS(DataRegularSeason20242025!$AB$3:$AB$1315,DataRegularSeason20242025!$B$3:$B$1315, "&lt;=" &amp; CM$1, DataRegularSeason20242025!$E$3:$E$1315, $A21)</f>
        <v>20</v>
      </c>
      <c r="CN21">
        <f>SUMIFS(DataRegularSeason20242025!$AA$3:$AA$1315,DataRegularSeason20242025!$B$3:$B$1315, "&lt;=" &amp; CN$1, DataRegularSeason20242025!$D$3:$D$1315, $A21)+SUMIFS(DataRegularSeason20242025!$AB$3:$AB$1315,DataRegularSeason20242025!$B$3:$B$1315, "&lt;=" &amp; CN$1, DataRegularSeason20242025!$E$3:$E$1315, $A21)</f>
        <v>20</v>
      </c>
      <c r="CO21">
        <f>SUMIFS(DataRegularSeason20242025!$AA$3:$AA$1315,DataRegularSeason20242025!$B$3:$B$1315, "&lt;=" &amp; CO$1, DataRegularSeason20242025!$D$3:$D$1315, $A21)+SUMIFS(DataRegularSeason20242025!$AB$3:$AB$1315,DataRegularSeason20242025!$B$3:$B$1315, "&lt;=" &amp; CO$1, DataRegularSeason20242025!$E$3:$E$1315, $A21)</f>
        <v>20</v>
      </c>
      <c r="CP21">
        <f>SUMIFS(DataRegularSeason20242025!$AA$3:$AA$1315,DataRegularSeason20242025!$B$3:$B$1315, "&lt;=" &amp; CP$1, DataRegularSeason20242025!$D$3:$D$1315, $A21)+SUMIFS(DataRegularSeason20242025!$AB$3:$AB$1315,DataRegularSeason20242025!$B$3:$B$1315, "&lt;=" &amp; CP$1, DataRegularSeason20242025!$E$3:$E$1315, $A21)</f>
        <v>20</v>
      </c>
      <c r="CQ21">
        <f>SUMIFS(DataRegularSeason20242025!$AA$3:$AA$1315,DataRegularSeason20242025!$B$3:$B$1315, "&lt;=" &amp; CQ$1, DataRegularSeason20242025!$D$3:$D$1315, $A21)+SUMIFS(DataRegularSeason20242025!$AB$3:$AB$1315,DataRegularSeason20242025!$B$3:$B$1315, "&lt;=" &amp; CQ$1, DataRegularSeason20242025!$E$3:$E$1315, $A21)</f>
        <v>20</v>
      </c>
      <c r="CR21">
        <f>SUMIFS(DataRegularSeason20242025!$AA$3:$AA$1315,DataRegularSeason20242025!$B$3:$B$1315, "&lt;=" &amp; CR$1, DataRegularSeason20242025!$D$3:$D$1315, $A21)+SUMIFS(DataRegularSeason20242025!$AB$3:$AB$1315,DataRegularSeason20242025!$B$3:$B$1315, "&lt;=" &amp; CR$1, DataRegularSeason20242025!$E$3:$E$1315, $A21)</f>
        <v>20</v>
      </c>
      <c r="CS21">
        <f>SUMIFS(DataRegularSeason20242025!$AA$3:$AA$1315,DataRegularSeason20242025!$B$3:$B$1315, "&lt;=" &amp; CS$1, DataRegularSeason20242025!$D$3:$D$1315, $A21)+SUMIFS(DataRegularSeason20242025!$AB$3:$AB$1315,DataRegularSeason20242025!$B$3:$B$1315, "&lt;=" &amp; CS$1, DataRegularSeason20242025!$E$3:$E$1315, $A21)</f>
        <v>20</v>
      </c>
      <c r="CT21">
        <f>SUMIFS(DataRegularSeason20242025!$AA$3:$AA$1315,DataRegularSeason20242025!$B$3:$B$1315, "&lt;=" &amp; CT$1, DataRegularSeason20242025!$D$3:$D$1315, $A21)+SUMIFS(DataRegularSeason20242025!$AB$3:$AB$1315,DataRegularSeason20242025!$B$3:$B$1315, "&lt;=" &amp; CT$1, DataRegularSeason20242025!$E$3:$E$1315, $A21)</f>
        <v>20</v>
      </c>
      <c r="CU21">
        <f>SUMIFS(DataRegularSeason20242025!$AA$3:$AA$1315,DataRegularSeason20242025!$B$3:$B$1315, "&lt;=" &amp; CU$1, DataRegularSeason20242025!$D$3:$D$1315, $A21)+SUMIFS(DataRegularSeason20242025!$AB$3:$AB$1315,DataRegularSeason20242025!$B$3:$B$1315, "&lt;=" &amp; CU$1, DataRegularSeason20242025!$E$3:$E$1315, $A21)</f>
        <v>20</v>
      </c>
      <c r="CV21">
        <f>SUMIFS(DataRegularSeason20242025!$AA$3:$AA$1315,DataRegularSeason20242025!$B$3:$B$1315, "&lt;=" &amp; CV$1, DataRegularSeason20242025!$D$3:$D$1315, $A21)+SUMIFS(DataRegularSeason20242025!$AB$3:$AB$1315,DataRegularSeason20242025!$B$3:$B$1315, "&lt;=" &amp; CV$1, DataRegularSeason20242025!$E$3:$E$1315, $A21)</f>
        <v>20</v>
      </c>
      <c r="CW21">
        <f>SUMIFS(DataRegularSeason20242025!$AA$3:$AA$1315,DataRegularSeason20242025!$B$3:$B$1315, "&lt;=" &amp; CW$1, DataRegularSeason20242025!$D$3:$D$1315, $A21)+SUMIFS(DataRegularSeason20242025!$AB$3:$AB$1315,DataRegularSeason20242025!$B$3:$B$1315, "&lt;=" &amp; CW$1, DataRegularSeason20242025!$E$3:$E$1315, $A21)</f>
        <v>20</v>
      </c>
      <c r="CX21">
        <f>SUMIFS(DataRegularSeason20242025!$AA$3:$AA$1315,DataRegularSeason20242025!$B$3:$B$1315, "&lt;=" &amp; CX$1, DataRegularSeason20242025!$D$3:$D$1315, $A21)+SUMIFS(DataRegularSeason20242025!$AB$3:$AB$1315,DataRegularSeason20242025!$B$3:$B$1315, "&lt;=" &amp; CX$1, DataRegularSeason20242025!$E$3:$E$1315, $A21)</f>
        <v>20</v>
      </c>
      <c r="CY21">
        <f>SUMIFS(DataRegularSeason20242025!$AA$3:$AA$1315,DataRegularSeason20242025!$B$3:$B$1315, "&lt;=" &amp; CY$1, DataRegularSeason20242025!$D$3:$D$1315, $A21)+SUMIFS(DataRegularSeason20242025!$AB$3:$AB$1315,DataRegularSeason20242025!$B$3:$B$1315, "&lt;=" &amp; CY$1, DataRegularSeason20242025!$E$3:$E$1315, $A21)</f>
        <v>20</v>
      </c>
      <c r="CZ21">
        <f>SUMIFS(DataRegularSeason20242025!$AA$3:$AA$1315,DataRegularSeason20242025!$B$3:$B$1315, "&lt;=" &amp; CZ$1, DataRegularSeason20242025!$D$3:$D$1315, $A21)+SUMIFS(DataRegularSeason20242025!$AB$3:$AB$1315,DataRegularSeason20242025!$B$3:$B$1315, "&lt;=" &amp; CZ$1, DataRegularSeason20242025!$E$3:$E$1315, $A21)</f>
        <v>20</v>
      </c>
      <c r="DA21">
        <f>SUMIFS(DataRegularSeason20242025!$AA$3:$AA$1315,DataRegularSeason20242025!$B$3:$B$1315, "&lt;=" &amp; DA$1, DataRegularSeason20242025!$D$3:$D$1315, $A21)+SUMIFS(DataRegularSeason20242025!$AB$3:$AB$1315,DataRegularSeason20242025!$B$3:$B$1315, "&lt;=" &amp; DA$1, DataRegularSeason20242025!$E$3:$E$1315, $A21)</f>
        <v>20</v>
      </c>
      <c r="DB21">
        <f>SUMIFS(DataRegularSeason20242025!$AA$3:$AA$1315,DataRegularSeason20242025!$B$3:$B$1315, "&lt;=" &amp; DB$1, DataRegularSeason20242025!$D$3:$D$1315, $A21)+SUMIFS(DataRegularSeason20242025!$AB$3:$AB$1315,DataRegularSeason20242025!$B$3:$B$1315, "&lt;=" &amp; DB$1, DataRegularSeason20242025!$E$3:$E$1315, $A21)</f>
        <v>20</v>
      </c>
      <c r="DC21">
        <f>SUMIFS(DataRegularSeason20242025!$AA$3:$AA$1315,DataRegularSeason20242025!$B$3:$B$1315, "&lt;=" &amp; DC$1, DataRegularSeason20242025!$D$3:$D$1315, $A21)+SUMIFS(DataRegularSeason20242025!$AB$3:$AB$1315,DataRegularSeason20242025!$B$3:$B$1315, "&lt;=" &amp; DC$1, DataRegularSeason20242025!$E$3:$E$1315, $A21)</f>
        <v>20</v>
      </c>
      <c r="DD21">
        <f>SUMIFS(DataRegularSeason20242025!$AA$3:$AA$1315,DataRegularSeason20242025!$B$3:$B$1315, "&lt;=" &amp; DD$1, DataRegularSeason20242025!$D$3:$D$1315, $A21)+SUMIFS(DataRegularSeason20242025!$AB$3:$AB$1315,DataRegularSeason20242025!$B$3:$B$1315, "&lt;=" &amp; DD$1, DataRegularSeason20242025!$E$3:$E$1315, $A21)</f>
        <v>20</v>
      </c>
      <c r="DE21">
        <f>SUMIFS(DataRegularSeason20242025!$AA$3:$AA$1315,DataRegularSeason20242025!$B$3:$B$1315, "&lt;=" &amp; DE$1, DataRegularSeason20242025!$D$3:$D$1315, $A21)+SUMIFS(DataRegularSeason20242025!$AB$3:$AB$1315,DataRegularSeason20242025!$B$3:$B$1315, "&lt;=" &amp; DE$1, DataRegularSeason20242025!$E$3:$E$1315, $A21)</f>
        <v>20</v>
      </c>
      <c r="DF21">
        <f>SUMIFS(DataRegularSeason20242025!$AA$3:$AA$1315,DataRegularSeason20242025!$B$3:$B$1315, "&lt;=" &amp; DF$1, DataRegularSeason20242025!$D$3:$D$1315, $A21)+SUMIFS(DataRegularSeason20242025!$AB$3:$AB$1315,DataRegularSeason20242025!$B$3:$B$1315, "&lt;=" &amp; DF$1, DataRegularSeason20242025!$E$3:$E$1315, $A21)</f>
        <v>20</v>
      </c>
      <c r="DG21">
        <f>SUMIFS(DataRegularSeason20242025!$AA$3:$AA$1315,DataRegularSeason20242025!$B$3:$B$1315, "&lt;=" &amp; DG$1, DataRegularSeason20242025!$D$3:$D$1315, $A21)+SUMIFS(DataRegularSeason20242025!$AB$3:$AB$1315,DataRegularSeason20242025!$B$3:$B$1315, "&lt;=" &amp; DG$1, DataRegularSeason20242025!$E$3:$E$1315, $A21)</f>
        <v>20</v>
      </c>
      <c r="DH21">
        <f>SUMIFS(DataRegularSeason20242025!$AA$3:$AA$1315,DataRegularSeason20242025!$B$3:$B$1315, "&lt;=" &amp; DH$1, DataRegularSeason20242025!$D$3:$D$1315, $A21)+SUMIFS(DataRegularSeason20242025!$AB$3:$AB$1315,DataRegularSeason20242025!$B$3:$B$1315, "&lt;=" &amp; DH$1, DataRegularSeason20242025!$E$3:$E$1315, $A21)</f>
        <v>20</v>
      </c>
      <c r="DI21">
        <f>SUMIFS(DataRegularSeason20242025!$AA$3:$AA$1315,DataRegularSeason20242025!$B$3:$B$1315, "&lt;=" &amp; DI$1, DataRegularSeason20242025!$D$3:$D$1315, $A21)+SUMIFS(DataRegularSeason20242025!$AB$3:$AB$1315,DataRegularSeason20242025!$B$3:$B$1315, "&lt;=" &amp; DI$1, DataRegularSeason20242025!$E$3:$E$1315, $A21)</f>
        <v>20</v>
      </c>
      <c r="DJ21">
        <f>SUMIFS(DataRegularSeason20242025!$AA$3:$AA$1315,DataRegularSeason20242025!$B$3:$B$1315, "&lt;=" &amp; DJ$1, DataRegularSeason20242025!$D$3:$D$1315, $A21)+SUMIFS(DataRegularSeason20242025!$AB$3:$AB$1315,DataRegularSeason20242025!$B$3:$B$1315, "&lt;=" &amp; DJ$1, DataRegularSeason20242025!$E$3:$E$1315, $A21)</f>
        <v>20</v>
      </c>
      <c r="DK21">
        <f>SUMIFS(DataRegularSeason20242025!$AA$3:$AA$1315,DataRegularSeason20242025!$B$3:$B$1315, "&lt;=" &amp; DK$1, DataRegularSeason20242025!$D$3:$D$1315, $A21)+SUMIFS(DataRegularSeason20242025!$AB$3:$AB$1315,DataRegularSeason20242025!$B$3:$B$1315, "&lt;=" &amp; DK$1, DataRegularSeason20242025!$E$3:$E$1315, $A21)</f>
        <v>20</v>
      </c>
      <c r="DL21">
        <f>SUMIFS(DataRegularSeason20242025!$AA$3:$AA$1315,DataRegularSeason20242025!$B$3:$B$1315, "&lt;=" &amp; DL$1, DataRegularSeason20242025!$D$3:$D$1315, $A21)+SUMIFS(DataRegularSeason20242025!$AB$3:$AB$1315,DataRegularSeason20242025!$B$3:$B$1315, "&lt;=" &amp; DL$1, DataRegularSeason20242025!$E$3:$E$1315, $A21)</f>
        <v>20</v>
      </c>
      <c r="DM21">
        <f>SUMIFS(DataRegularSeason20242025!$AA$3:$AA$1315,DataRegularSeason20242025!$B$3:$B$1315, "&lt;=" &amp; DM$1, DataRegularSeason20242025!$D$3:$D$1315, $A21)+SUMIFS(DataRegularSeason20242025!$AB$3:$AB$1315,DataRegularSeason20242025!$B$3:$B$1315, "&lt;=" &amp; DM$1, DataRegularSeason20242025!$E$3:$E$1315, $A21)</f>
        <v>20</v>
      </c>
      <c r="DN21">
        <f>SUMIFS(DataRegularSeason20242025!$AA$3:$AA$1315,DataRegularSeason20242025!$B$3:$B$1315, "&lt;=" &amp; DN$1, DataRegularSeason20242025!$D$3:$D$1315, $A21)+SUMIFS(DataRegularSeason20242025!$AB$3:$AB$1315,DataRegularSeason20242025!$B$3:$B$1315, "&lt;=" &amp; DN$1, DataRegularSeason20242025!$E$3:$E$1315, $A21)</f>
        <v>20</v>
      </c>
      <c r="DO21">
        <f>SUMIFS(DataRegularSeason20242025!$AA$3:$AA$1315,DataRegularSeason20242025!$B$3:$B$1315, "&lt;=" &amp; DO$1, DataRegularSeason20242025!$D$3:$D$1315, $A21)+SUMIFS(DataRegularSeason20242025!$AB$3:$AB$1315,DataRegularSeason20242025!$B$3:$B$1315, "&lt;=" &amp; DO$1, DataRegularSeason20242025!$E$3:$E$1315, $A21)</f>
        <v>20</v>
      </c>
      <c r="DP21">
        <f>SUMIFS(DataRegularSeason20242025!$AA$3:$AA$1315,DataRegularSeason20242025!$B$3:$B$1315, "&lt;=" &amp; DP$1, DataRegularSeason20242025!$D$3:$D$1315, $A21)+SUMIFS(DataRegularSeason20242025!$AB$3:$AB$1315,DataRegularSeason20242025!$B$3:$B$1315, "&lt;=" &amp; DP$1, DataRegularSeason20242025!$E$3:$E$1315, $A21)</f>
        <v>20</v>
      </c>
      <c r="DQ21">
        <f>SUMIFS(DataRegularSeason20242025!$AA$3:$AA$1315,DataRegularSeason20242025!$B$3:$B$1315, "&lt;=" &amp; DQ$1, DataRegularSeason20242025!$D$3:$D$1315, $A21)+SUMIFS(DataRegularSeason20242025!$AB$3:$AB$1315,DataRegularSeason20242025!$B$3:$B$1315, "&lt;=" &amp; DQ$1, DataRegularSeason20242025!$E$3:$E$1315, $A21)</f>
        <v>20</v>
      </c>
      <c r="DR21">
        <f>SUMIFS(DataRegularSeason20242025!$AA$3:$AA$1315,DataRegularSeason20242025!$B$3:$B$1315, "&lt;=" &amp; DR$1, DataRegularSeason20242025!$D$3:$D$1315, $A21)+SUMIFS(DataRegularSeason20242025!$AB$3:$AB$1315,DataRegularSeason20242025!$B$3:$B$1315, "&lt;=" &amp; DR$1, DataRegularSeason20242025!$E$3:$E$1315, $A21)</f>
        <v>20</v>
      </c>
      <c r="DS21">
        <f>SUMIFS(DataRegularSeason20242025!$AA$3:$AA$1315,DataRegularSeason20242025!$B$3:$B$1315, "&lt;=" &amp; DS$1, DataRegularSeason20242025!$D$3:$D$1315, $A21)+SUMIFS(DataRegularSeason20242025!$AB$3:$AB$1315,DataRegularSeason20242025!$B$3:$B$1315, "&lt;=" &amp; DS$1, DataRegularSeason20242025!$E$3:$E$1315, $A21)</f>
        <v>20</v>
      </c>
      <c r="DT21">
        <f>SUMIFS(DataRegularSeason20242025!$AA$3:$AA$1315,DataRegularSeason20242025!$B$3:$B$1315, "&lt;=" &amp; DT$1, DataRegularSeason20242025!$D$3:$D$1315, $A21)+SUMIFS(DataRegularSeason20242025!$AB$3:$AB$1315,DataRegularSeason20242025!$B$3:$B$1315, "&lt;=" &amp; DT$1, DataRegularSeason20242025!$E$3:$E$1315, $A21)</f>
        <v>20</v>
      </c>
      <c r="DU21">
        <f>SUMIFS(DataRegularSeason20242025!$AA$3:$AA$1315,DataRegularSeason20242025!$B$3:$B$1315, "&lt;=" &amp; DU$1, DataRegularSeason20242025!$D$3:$D$1315, $A21)+SUMIFS(DataRegularSeason20242025!$AB$3:$AB$1315,DataRegularSeason20242025!$B$3:$B$1315, "&lt;=" &amp; DU$1, DataRegularSeason20242025!$E$3:$E$1315, $A21)</f>
        <v>20</v>
      </c>
      <c r="DV21">
        <f>SUMIFS(DataRegularSeason20242025!$AA$3:$AA$1315,DataRegularSeason20242025!$B$3:$B$1315, "&lt;=" &amp; DV$1, DataRegularSeason20242025!$D$3:$D$1315, $A21)+SUMIFS(DataRegularSeason20242025!$AB$3:$AB$1315,DataRegularSeason20242025!$B$3:$B$1315, "&lt;=" &amp; DV$1, DataRegularSeason20242025!$E$3:$E$1315, $A21)</f>
        <v>20</v>
      </c>
      <c r="DW21">
        <f>SUMIFS(DataRegularSeason20242025!$AA$3:$AA$1315,DataRegularSeason20242025!$B$3:$B$1315, "&lt;=" &amp; DW$1, DataRegularSeason20242025!$D$3:$D$1315, $A21)+SUMIFS(DataRegularSeason20242025!$AB$3:$AB$1315,DataRegularSeason20242025!$B$3:$B$1315, "&lt;=" &amp; DW$1, DataRegularSeason20242025!$E$3:$E$1315, $A21)</f>
        <v>20</v>
      </c>
      <c r="DX21">
        <f>SUMIFS(DataRegularSeason20242025!$AA$3:$AA$1315,DataRegularSeason20242025!$B$3:$B$1315, "&lt;=" &amp; DX$1, DataRegularSeason20242025!$D$3:$D$1315, $A21)+SUMIFS(DataRegularSeason20242025!$AB$3:$AB$1315,DataRegularSeason20242025!$B$3:$B$1315, "&lt;=" &amp; DX$1, DataRegularSeason20242025!$E$3:$E$1315, $A21)</f>
        <v>20</v>
      </c>
      <c r="DY21">
        <f>SUMIFS(DataRegularSeason20242025!$AA$3:$AA$1315,DataRegularSeason20242025!$B$3:$B$1315, "&lt;=" &amp; DY$1, DataRegularSeason20242025!$D$3:$D$1315, $A21)+SUMIFS(DataRegularSeason20242025!$AB$3:$AB$1315,DataRegularSeason20242025!$B$3:$B$1315, "&lt;=" &amp; DY$1, DataRegularSeason20242025!$E$3:$E$1315, $A21)</f>
        <v>20</v>
      </c>
      <c r="DZ21">
        <f>SUMIFS(DataRegularSeason20242025!$AA$3:$AA$1315,DataRegularSeason20242025!$B$3:$B$1315, "&lt;=" &amp; DZ$1, DataRegularSeason20242025!$D$3:$D$1315, $A21)+SUMIFS(DataRegularSeason20242025!$AB$3:$AB$1315,DataRegularSeason20242025!$B$3:$B$1315, "&lt;=" &amp; DZ$1, DataRegularSeason20242025!$E$3:$E$1315, $A21)</f>
        <v>20</v>
      </c>
      <c r="EA21">
        <f>SUMIFS(DataRegularSeason20242025!$AA$3:$AA$1315,DataRegularSeason20242025!$B$3:$B$1315, "&lt;=" &amp; EA$1, DataRegularSeason20242025!$D$3:$D$1315, $A21)+SUMIFS(DataRegularSeason20242025!$AB$3:$AB$1315,DataRegularSeason20242025!$B$3:$B$1315, "&lt;=" &amp; EA$1, DataRegularSeason20242025!$E$3:$E$1315, $A21)</f>
        <v>20</v>
      </c>
      <c r="EB21">
        <f>SUMIFS(DataRegularSeason20242025!$AA$3:$AA$1315,DataRegularSeason20242025!$B$3:$B$1315, "&lt;=" &amp; EB$1, DataRegularSeason20242025!$D$3:$D$1315, $A21)+SUMIFS(DataRegularSeason20242025!$AB$3:$AB$1315,DataRegularSeason20242025!$B$3:$B$1315, "&lt;=" &amp; EB$1, DataRegularSeason20242025!$E$3:$E$1315, $A21)</f>
        <v>20</v>
      </c>
      <c r="EC21">
        <f>SUMIFS(DataRegularSeason20242025!$AA$3:$AA$1315,DataRegularSeason20242025!$B$3:$B$1315, "&lt;=" &amp; EC$1, DataRegularSeason20242025!$D$3:$D$1315, $A21)+SUMIFS(DataRegularSeason20242025!$AB$3:$AB$1315,DataRegularSeason20242025!$B$3:$B$1315, "&lt;=" &amp; EC$1, DataRegularSeason20242025!$E$3:$E$1315, $A21)</f>
        <v>20</v>
      </c>
      <c r="ED21">
        <f>SUMIFS(DataRegularSeason20242025!$AA$3:$AA$1315,DataRegularSeason20242025!$B$3:$B$1315, "&lt;=" &amp; ED$1, DataRegularSeason20242025!$D$3:$D$1315, $A21)+SUMIFS(DataRegularSeason20242025!$AB$3:$AB$1315,DataRegularSeason20242025!$B$3:$B$1315, "&lt;=" &amp; ED$1, DataRegularSeason20242025!$E$3:$E$1315, $A21)</f>
        <v>20</v>
      </c>
      <c r="EE21">
        <f>SUMIFS(DataRegularSeason20242025!$AA$3:$AA$1315,DataRegularSeason20242025!$B$3:$B$1315, "&lt;=" &amp; EE$1, DataRegularSeason20242025!$D$3:$D$1315, $A21)+SUMIFS(DataRegularSeason20242025!$AB$3:$AB$1315,DataRegularSeason20242025!$B$3:$B$1315, "&lt;=" &amp; EE$1, DataRegularSeason20242025!$E$3:$E$1315, $A21)</f>
        <v>20</v>
      </c>
      <c r="EF21">
        <f>SUMIFS(DataRegularSeason20242025!$AA$3:$AA$1315,DataRegularSeason20242025!$B$3:$B$1315, "&lt;=" &amp; EF$1, DataRegularSeason20242025!$D$3:$D$1315, $A21)+SUMIFS(DataRegularSeason20242025!$AB$3:$AB$1315,DataRegularSeason20242025!$B$3:$B$1315, "&lt;=" &amp; EF$1, DataRegularSeason20242025!$E$3:$E$1315, $A21)</f>
        <v>20</v>
      </c>
      <c r="EG21">
        <f>SUMIFS(DataRegularSeason20242025!$AA$3:$AA$1315,DataRegularSeason20242025!$B$3:$B$1315, "&lt;=" &amp; EG$1, DataRegularSeason20242025!$D$3:$D$1315, $A21)+SUMIFS(DataRegularSeason20242025!$AB$3:$AB$1315,DataRegularSeason20242025!$B$3:$B$1315, "&lt;=" &amp; EG$1, DataRegularSeason20242025!$E$3:$E$1315, $A21)</f>
        <v>20</v>
      </c>
      <c r="EH21">
        <f>SUMIFS(DataRegularSeason20242025!$AA$3:$AA$1315,DataRegularSeason20242025!$B$3:$B$1315, "&lt;=" &amp; EH$1, DataRegularSeason20242025!$D$3:$D$1315, $A21)+SUMIFS(DataRegularSeason20242025!$AB$3:$AB$1315,DataRegularSeason20242025!$B$3:$B$1315, "&lt;=" &amp; EH$1, DataRegularSeason20242025!$E$3:$E$1315, $A21)</f>
        <v>20</v>
      </c>
      <c r="EI21">
        <f>SUMIFS(DataRegularSeason20242025!$AA$3:$AA$1315,DataRegularSeason20242025!$B$3:$B$1315, "&lt;=" &amp; EI$1, DataRegularSeason20242025!$D$3:$D$1315, $A21)+SUMIFS(DataRegularSeason20242025!$AB$3:$AB$1315,DataRegularSeason20242025!$B$3:$B$1315, "&lt;=" &amp; EI$1, DataRegularSeason20242025!$E$3:$E$1315, $A21)</f>
        <v>20</v>
      </c>
      <c r="EJ21">
        <f>SUMIFS(DataRegularSeason20242025!$AA$3:$AA$1315,DataRegularSeason20242025!$B$3:$B$1315, "&lt;=" &amp; EJ$1, DataRegularSeason20242025!$D$3:$D$1315, $A21)+SUMIFS(DataRegularSeason20242025!$AB$3:$AB$1315,DataRegularSeason20242025!$B$3:$B$1315, "&lt;=" &amp; EJ$1, DataRegularSeason20242025!$E$3:$E$1315, $A21)</f>
        <v>20</v>
      </c>
      <c r="EK21">
        <f>SUMIFS(DataRegularSeason20242025!$AA$3:$AA$1315,DataRegularSeason20242025!$B$3:$B$1315, "&lt;=" &amp; EK$1, DataRegularSeason20242025!$D$3:$D$1315, $A21)+SUMIFS(DataRegularSeason20242025!$AB$3:$AB$1315,DataRegularSeason20242025!$B$3:$B$1315, "&lt;=" &amp; EK$1, DataRegularSeason20242025!$E$3:$E$1315, $A21)</f>
        <v>20</v>
      </c>
      <c r="EL21">
        <f>SUMIFS(DataRegularSeason20242025!$AA$3:$AA$1315,DataRegularSeason20242025!$B$3:$B$1315, "&lt;=" &amp; EL$1, DataRegularSeason20242025!$D$3:$D$1315, $A21)+SUMIFS(DataRegularSeason20242025!$AB$3:$AB$1315,DataRegularSeason20242025!$B$3:$B$1315, "&lt;=" &amp; EL$1, DataRegularSeason20242025!$E$3:$E$1315, $A21)</f>
        <v>20</v>
      </c>
      <c r="EM21">
        <f>SUMIFS(DataRegularSeason20242025!$AA$3:$AA$1315,DataRegularSeason20242025!$B$3:$B$1315, "&lt;=" &amp; EM$1, DataRegularSeason20242025!$D$3:$D$1315, $A21)+SUMIFS(DataRegularSeason20242025!$AB$3:$AB$1315,DataRegularSeason20242025!$B$3:$B$1315, "&lt;=" &amp; EM$1, DataRegularSeason20242025!$E$3:$E$1315, $A21)</f>
        <v>20</v>
      </c>
      <c r="EN21">
        <f>SUMIFS(DataRegularSeason20242025!$AA$3:$AA$1315,DataRegularSeason20242025!$B$3:$B$1315, "&lt;=" &amp; EN$1, DataRegularSeason20242025!$D$3:$D$1315, $A21)+SUMIFS(DataRegularSeason20242025!$AB$3:$AB$1315,DataRegularSeason20242025!$B$3:$B$1315, "&lt;=" &amp; EN$1, DataRegularSeason20242025!$E$3:$E$1315, $A21)</f>
        <v>20</v>
      </c>
      <c r="EO21">
        <f>SUMIFS(DataRegularSeason20242025!$AA$3:$AA$1315,DataRegularSeason20242025!$B$3:$B$1315, "&lt;=" &amp; EO$1, DataRegularSeason20242025!$D$3:$D$1315, $A21)+SUMIFS(DataRegularSeason20242025!$AB$3:$AB$1315,DataRegularSeason20242025!$B$3:$B$1315, "&lt;=" &amp; EO$1, DataRegularSeason20242025!$E$3:$E$1315, $A21)</f>
        <v>20</v>
      </c>
      <c r="EP21">
        <f>SUMIFS(DataRegularSeason20242025!$AA$3:$AA$1315,DataRegularSeason20242025!$B$3:$B$1315, "&lt;=" &amp; EP$1, DataRegularSeason20242025!$D$3:$D$1315, $A21)+SUMIFS(DataRegularSeason20242025!$AB$3:$AB$1315,DataRegularSeason20242025!$B$3:$B$1315, "&lt;=" &amp; EP$1, DataRegularSeason20242025!$E$3:$E$1315, $A21)</f>
        <v>20</v>
      </c>
      <c r="EQ21">
        <f>SUMIFS(DataRegularSeason20242025!$AA$3:$AA$1315,DataRegularSeason20242025!$B$3:$B$1315, "&lt;=" &amp; EQ$1, DataRegularSeason20242025!$D$3:$D$1315, $A21)+SUMIFS(DataRegularSeason20242025!$AB$3:$AB$1315,DataRegularSeason20242025!$B$3:$B$1315, "&lt;=" &amp; EQ$1, DataRegularSeason20242025!$E$3:$E$1315, $A21)</f>
        <v>20</v>
      </c>
      <c r="ER21">
        <f>SUMIFS(DataRegularSeason20242025!$AA$3:$AA$1315,DataRegularSeason20242025!$B$3:$B$1315, "&lt;=" &amp; ER$1, DataRegularSeason20242025!$D$3:$D$1315, $A21)+SUMIFS(DataRegularSeason20242025!$AB$3:$AB$1315,DataRegularSeason20242025!$B$3:$B$1315, "&lt;=" &amp; ER$1, DataRegularSeason20242025!$E$3:$E$1315, $A21)</f>
        <v>20</v>
      </c>
      <c r="ES21">
        <f>SUMIFS(DataRegularSeason20242025!$AA$3:$AA$1315,DataRegularSeason20242025!$B$3:$B$1315, "&lt;=" &amp; ES$1, DataRegularSeason20242025!$D$3:$D$1315, $A21)+SUMIFS(DataRegularSeason20242025!$AB$3:$AB$1315,DataRegularSeason20242025!$B$3:$B$1315, "&lt;=" &amp; ES$1, DataRegularSeason20242025!$E$3:$E$1315, $A21)</f>
        <v>20</v>
      </c>
      <c r="ET21">
        <f>SUMIFS(DataRegularSeason20242025!$AA$3:$AA$1315,DataRegularSeason20242025!$B$3:$B$1315, "&lt;=" &amp; ET$1, DataRegularSeason20242025!$D$3:$D$1315, $A21)+SUMIFS(DataRegularSeason20242025!$AB$3:$AB$1315,DataRegularSeason20242025!$B$3:$B$1315, "&lt;=" &amp; ET$1, DataRegularSeason20242025!$E$3:$E$1315, $A21)</f>
        <v>20</v>
      </c>
      <c r="EU21">
        <f>SUMIFS(DataRegularSeason20242025!$AA$3:$AA$1315,DataRegularSeason20242025!$B$3:$B$1315, "&lt;=" &amp; EU$1, DataRegularSeason20242025!$D$3:$D$1315, $A21)+SUMIFS(DataRegularSeason20242025!$AB$3:$AB$1315,DataRegularSeason20242025!$B$3:$B$1315, "&lt;=" &amp; EU$1, DataRegularSeason20242025!$E$3:$E$1315, $A21)</f>
        <v>20</v>
      </c>
      <c r="EV21">
        <f>SUMIFS(DataRegularSeason20242025!$AA$3:$AA$1315,DataRegularSeason20242025!$B$3:$B$1315, "&lt;=" &amp; EV$1, DataRegularSeason20242025!$D$3:$D$1315, $A21)+SUMIFS(DataRegularSeason20242025!$AB$3:$AB$1315,DataRegularSeason20242025!$B$3:$B$1315, "&lt;=" &amp; EV$1, DataRegularSeason20242025!$E$3:$E$1315, $A21)</f>
        <v>20</v>
      </c>
      <c r="EW21">
        <f>SUMIFS(DataRegularSeason20242025!$AA$3:$AA$1315,DataRegularSeason20242025!$B$3:$B$1315, "&lt;=" &amp; EW$1, DataRegularSeason20242025!$D$3:$D$1315, $A21)+SUMIFS(DataRegularSeason20242025!$AB$3:$AB$1315,DataRegularSeason20242025!$B$3:$B$1315, "&lt;=" &amp; EW$1, DataRegularSeason20242025!$E$3:$E$1315, $A21)</f>
        <v>20</v>
      </c>
      <c r="EX21">
        <f>SUMIFS(DataRegularSeason20242025!$AA$3:$AA$1315,DataRegularSeason20242025!$B$3:$B$1315, "&lt;=" &amp; EX$1, DataRegularSeason20242025!$D$3:$D$1315, $A21)+SUMIFS(DataRegularSeason20242025!$AB$3:$AB$1315,DataRegularSeason20242025!$B$3:$B$1315, "&lt;=" &amp; EX$1, DataRegularSeason20242025!$E$3:$E$1315, $A21)</f>
        <v>20</v>
      </c>
      <c r="EY21">
        <f>SUMIFS(DataRegularSeason20242025!$AA$3:$AA$1315,DataRegularSeason20242025!$B$3:$B$1315, "&lt;=" &amp; EY$1, DataRegularSeason20242025!$D$3:$D$1315, $A21)+SUMIFS(DataRegularSeason20242025!$AB$3:$AB$1315,DataRegularSeason20242025!$B$3:$B$1315, "&lt;=" &amp; EY$1, DataRegularSeason20242025!$E$3:$E$1315, $A21)</f>
        <v>20</v>
      </c>
      <c r="EZ21">
        <f>SUMIFS(DataRegularSeason20242025!$AA$3:$AA$1315,DataRegularSeason20242025!$B$3:$B$1315, "&lt;=" &amp; EZ$1, DataRegularSeason20242025!$D$3:$D$1315, $A21)+SUMIFS(DataRegularSeason20242025!$AB$3:$AB$1315,DataRegularSeason20242025!$B$3:$B$1315, "&lt;=" &amp; EZ$1, DataRegularSeason20242025!$E$3:$E$1315, $A21)</f>
        <v>20</v>
      </c>
      <c r="FA21">
        <f>SUMIFS(DataRegularSeason20242025!$AA$3:$AA$1315,DataRegularSeason20242025!$B$3:$B$1315, "&lt;=" &amp; FA$1, DataRegularSeason20242025!$D$3:$D$1315, $A21)+SUMIFS(DataRegularSeason20242025!$AB$3:$AB$1315,DataRegularSeason20242025!$B$3:$B$1315, "&lt;=" &amp; FA$1, DataRegularSeason20242025!$E$3:$E$1315, $A21)</f>
        <v>20</v>
      </c>
      <c r="FB21">
        <f>SUMIFS(DataRegularSeason20242025!$AA$3:$AA$1315,DataRegularSeason20242025!$B$3:$B$1315, "&lt;=" &amp; FB$1, DataRegularSeason20242025!$D$3:$D$1315, $A21)+SUMIFS(DataRegularSeason20242025!$AB$3:$AB$1315,DataRegularSeason20242025!$B$3:$B$1315, "&lt;=" &amp; FB$1, DataRegularSeason20242025!$E$3:$E$1315, $A21)</f>
        <v>20</v>
      </c>
      <c r="FC21">
        <f>SUMIFS(DataRegularSeason20242025!$AA$3:$AA$1315,DataRegularSeason20242025!$B$3:$B$1315, "&lt;=" &amp; FC$1, DataRegularSeason20242025!$D$3:$D$1315, $A21)+SUMIFS(DataRegularSeason20242025!$AB$3:$AB$1315,DataRegularSeason20242025!$B$3:$B$1315, "&lt;=" &amp; FC$1, DataRegularSeason20242025!$E$3:$E$1315, $A21)</f>
        <v>20</v>
      </c>
      <c r="FD21">
        <f>SUMIFS(DataRegularSeason20242025!$AA$3:$AA$1315,DataRegularSeason20242025!$B$3:$B$1315, "&lt;=" &amp; FD$1, DataRegularSeason20242025!$D$3:$D$1315, $A21)+SUMIFS(DataRegularSeason20242025!$AB$3:$AB$1315,DataRegularSeason20242025!$B$3:$B$1315, "&lt;=" &amp; FD$1, DataRegularSeason20242025!$E$3:$E$1315, $A21)</f>
        <v>20</v>
      </c>
      <c r="FE21">
        <f>SUMIFS(DataRegularSeason20242025!$AA$3:$AA$1315,DataRegularSeason20242025!$B$3:$B$1315, "&lt;=" &amp; FE$1, DataRegularSeason20242025!$D$3:$D$1315, $A21)+SUMIFS(DataRegularSeason20242025!$AB$3:$AB$1315,DataRegularSeason20242025!$B$3:$B$1315, "&lt;=" &amp; FE$1, DataRegularSeason20242025!$E$3:$E$1315, $A21)</f>
        <v>20</v>
      </c>
      <c r="FF21">
        <f>SUMIFS(DataRegularSeason20242025!$AA$3:$AA$1315,DataRegularSeason20242025!$B$3:$B$1315, "&lt;=" &amp; FF$1, DataRegularSeason20242025!$D$3:$D$1315, $A21)+SUMIFS(DataRegularSeason20242025!$AB$3:$AB$1315,DataRegularSeason20242025!$B$3:$B$1315, "&lt;=" &amp; FF$1, DataRegularSeason20242025!$E$3:$E$1315, $A21)</f>
        <v>20</v>
      </c>
      <c r="FG21">
        <f>SUMIFS(DataRegularSeason20242025!$AA$3:$AA$1315,DataRegularSeason20242025!$B$3:$B$1315, "&lt;=" &amp; FG$1, DataRegularSeason20242025!$D$3:$D$1315, $A21)+SUMIFS(DataRegularSeason20242025!$AB$3:$AB$1315,DataRegularSeason20242025!$B$3:$B$1315, "&lt;=" &amp; FG$1, DataRegularSeason20242025!$E$3:$E$1315, $A21)</f>
        <v>20</v>
      </c>
      <c r="FH21">
        <f>SUMIFS(DataRegularSeason20242025!$AA$3:$AA$1315,DataRegularSeason20242025!$B$3:$B$1315, "&lt;=" &amp; FH$1, DataRegularSeason20242025!$D$3:$D$1315, $A21)+SUMIFS(DataRegularSeason20242025!$AB$3:$AB$1315,DataRegularSeason20242025!$B$3:$B$1315, "&lt;=" &amp; FH$1, DataRegularSeason20242025!$E$3:$E$1315, $A21)</f>
        <v>20</v>
      </c>
      <c r="FI21">
        <f>SUMIFS(DataRegularSeason20242025!$AA$3:$AA$1315,DataRegularSeason20242025!$B$3:$B$1315, "&lt;=" &amp; FI$1, DataRegularSeason20242025!$D$3:$D$1315, $A21)+SUMIFS(DataRegularSeason20242025!$AB$3:$AB$1315,DataRegularSeason20242025!$B$3:$B$1315, "&lt;=" &amp; FI$1, DataRegularSeason20242025!$E$3:$E$1315, $A21)</f>
        <v>20</v>
      </c>
      <c r="FJ21">
        <f>SUMIFS(DataRegularSeason20242025!$AA$3:$AA$1315,DataRegularSeason20242025!$B$3:$B$1315, "&lt;=" &amp; FJ$1, DataRegularSeason20242025!$D$3:$D$1315, $A21)+SUMIFS(DataRegularSeason20242025!$AB$3:$AB$1315,DataRegularSeason20242025!$B$3:$B$1315, "&lt;=" &amp; FJ$1, DataRegularSeason20242025!$E$3:$E$1315, $A21)</f>
        <v>20</v>
      </c>
      <c r="FK21">
        <f>SUMIFS(DataRegularSeason20242025!$AA$3:$AA$1315,DataRegularSeason20242025!$B$3:$B$1315, "&lt;=" &amp; FK$1, DataRegularSeason20242025!$D$3:$D$1315, $A21)+SUMIFS(DataRegularSeason20242025!$AB$3:$AB$1315,DataRegularSeason20242025!$B$3:$B$1315, "&lt;=" &amp; FK$1, DataRegularSeason20242025!$E$3:$E$1315, $A21)</f>
        <v>20</v>
      </c>
      <c r="FL21">
        <f>SUMIFS(DataRegularSeason20242025!$AA$3:$AA$1315,DataRegularSeason20242025!$B$3:$B$1315, "&lt;=" &amp; FL$1, DataRegularSeason20242025!$D$3:$D$1315, $A21)+SUMIFS(DataRegularSeason20242025!$AB$3:$AB$1315,DataRegularSeason20242025!$B$3:$B$1315, "&lt;=" &amp; FL$1, DataRegularSeason20242025!$E$3:$E$1315, $A21)</f>
        <v>20</v>
      </c>
      <c r="FM21">
        <f>SUMIFS(DataRegularSeason20242025!$AA$3:$AA$1315,DataRegularSeason20242025!$B$3:$B$1315, "&lt;=" &amp; FM$1, DataRegularSeason20242025!$D$3:$D$1315, $A21)+SUMIFS(DataRegularSeason20242025!$AB$3:$AB$1315,DataRegularSeason20242025!$B$3:$B$1315, "&lt;=" &amp; FM$1, DataRegularSeason20242025!$E$3:$E$1315, $A21)</f>
        <v>20</v>
      </c>
      <c r="FN21">
        <f>SUMIFS(DataRegularSeason20242025!$AA$3:$AA$1315,DataRegularSeason20242025!$B$3:$B$1315, "&lt;=" &amp; FN$1, DataRegularSeason20242025!$D$3:$D$1315, $A21)+SUMIFS(DataRegularSeason20242025!$AB$3:$AB$1315,DataRegularSeason20242025!$B$3:$B$1315, "&lt;=" &amp; FN$1, DataRegularSeason20242025!$E$3:$E$1315, $A21)</f>
        <v>20</v>
      </c>
      <c r="FO21">
        <f>SUMIFS(DataRegularSeason20242025!$AA$3:$AA$1315,DataRegularSeason20242025!$B$3:$B$1315, "&lt;=" &amp; FO$1, DataRegularSeason20242025!$D$3:$D$1315, $A21)+SUMIFS(DataRegularSeason20242025!$AB$3:$AB$1315,DataRegularSeason20242025!$B$3:$B$1315, "&lt;=" &amp; FO$1, DataRegularSeason20242025!$E$3:$E$1315, $A21)</f>
        <v>20</v>
      </c>
      <c r="FP21">
        <f>SUMIFS(DataRegularSeason20242025!$AA$3:$AA$1315,DataRegularSeason20242025!$B$3:$B$1315, "&lt;=" &amp; FP$1, DataRegularSeason20242025!$D$3:$D$1315, $A21)+SUMIFS(DataRegularSeason20242025!$AB$3:$AB$1315,DataRegularSeason20242025!$B$3:$B$1315, "&lt;=" &amp; FP$1, DataRegularSeason20242025!$E$3:$E$1315, $A21)</f>
        <v>20</v>
      </c>
      <c r="FQ21">
        <f>SUMIFS(DataRegularSeason20242025!$AA$3:$AA$1315,DataRegularSeason20242025!$B$3:$B$1315, "&lt;=" &amp; FQ$1, DataRegularSeason20242025!$D$3:$D$1315, $A21)+SUMIFS(DataRegularSeason20242025!$AB$3:$AB$1315,DataRegularSeason20242025!$B$3:$B$1315, "&lt;=" &amp; FQ$1, DataRegularSeason20242025!$E$3:$E$1315, $A21)</f>
        <v>20</v>
      </c>
      <c r="FR21">
        <f>SUMIFS(DataRegularSeason20242025!$AA$3:$AA$1315,DataRegularSeason20242025!$B$3:$B$1315, "&lt;=" &amp; FR$1, DataRegularSeason20242025!$D$3:$D$1315, $A21)+SUMIFS(DataRegularSeason20242025!$AB$3:$AB$1315,DataRegularSeason20242025!$B$3:$B$1315, "&lt;=" &amp; FR$1, DataRegularSeason20242025!$E$3:$E$1315, $A21)</f>
        <v>20</v>
      </c>
      <c r="FS21">
        <f>SUMIFS(DataRegularSeason20242025!$AA$3:$AA$1315,DataRegularSeason20242025!$B$3:$B$1315, "&lt;=" &amp; FS$1, DataRegularSeason20242025!$D$3:$D$1315, $A21)+SUMIFS(DataRegularSeason20242025!$AB$3:$AB$1315,DataRegularSeason20242025!$B$3:$B$1315, "&lt;=" &amp; FS$1, DataRegularSeason20242025!$E$3:$E$1315, $A21)</f>
        <v>20</v>
      </c>
      <c r="FT21">
        <f>SUMIFS(DataRegularSeason20242025!$AA$3:$AA$1315,DataRegularSeason20242025!$B$3:$B$1315, "&lt;=" &amp; FT$1, DataRegularSeason20242025!$D$3:$D$1315, $A21)+SUMIFS(DataRegularSeason20242025!$AB$3:$AB$1315,DataRegularSeason20242025!$B$3:$B$1315, "&lt;=" &amp; FT$1, DataRegularSeason20242025!$E$3:$E$1315, $A21)</f>
        <v>20</v>
      </c>
      <c r="FU21">
        <f>SUMIFS(DataRegularSeason20242025!$AA$3:$AA$1315,DataRegularSeason20242025!$B$3:$B$1315, "&lt;=" &amp; FU$1, DataRegularSeason20242025!$D$3:$D$1315, $A21)+SUMIFS(DataRegularSeason20242025!$AB$3:$AB$1315,DataRegularSeason20242025!$B$3:$B$1315, "&lt;=" &amp; FU$1, DataRegularSeason20242025!$E$3:$E$1315, $A21)</f>
        <v>20</v>
      </c>
      <c r="FV21">
        <f>SUMIFS(DataRegularSeason20242025!$AA$3:$AA$1315,DataRegularSeason20242025!$B$3:$B$1315, "&lt;=" &amp; FV$1, DataRegularSeason20242025!$D$3:$D$1315, $A21)+SUMIFS(DataRegularSeason20242025!$AB$3:$AB$1315,DataRegularSeason20242025!$B$3:$B$1315, "&lt;=" &amp; FV$1, DataRegularSeason20242025!$E$3:$E$1315, $A21)</f>
        <v>20</v>
      </c>
      <c r="FW21">
        <f>SUMIFS(DataRegularSeason20242025!$AA$3:$AA$1315,DataRegularSeason20242025!$B$3:$B$1315, "&lt;=" &amp; FW$1, DataRegularSeason20242025!$D$3:$D$1315, $A21)+SUMIFS(DataRegularSeason20242025!$AB$3:$AB$1315,DataRegularSeason20242025!$B$3:$B$1315, "&lt;=" &amp; FW$1, DataRegularSeason20242025!$E$3:$E$1315, $A21)</f>
        <v>20</v>
      </c>
      <c r="FX21">
        <f>SUMIFS(DataRegularSeason20242025!$AA$3:$AA$1315,DataRegularSeason20242025!$B$3:$B$1315, "&lt;=" &amp; FX$1, DataRegularSeason20242025!$D$3:$D$1315, $A21)+SUMIFS(DataRegularSeason20242025!$AB$3:$AB$1315,DataRegularSeason20242025!$B$3:$B$1315, "&lt;=" &amp; FX$1, DataRegularSeason20242025!$E$3:$E$1315, $A21)</f>
        <v>20</v>
      </c>
      <c r="FY21">
        <f>SUMIFS(DataRegularSeason20242025!$AA$3:$AA$1315,DataRegularSeason20242025!$B$3:$B$1315, "&lt;=" &amp; FY$1, DataRegularSeason20242025!$D$3:$D$1315, $A21)+SUMIFS(DataRegularSeason20242025!$AB$3:$AB$1315,DataRegularSeason20242025!$B$3:$B$1315, "&lt;=" &amp; FY$1, DataRegularSeason20242025!$E$3:$E$1315, $A21)</f>
        <v>20</v>
      </c>
      <c r="FZ21">
        <f>SUMIFS(DataRegularSeason20242025!$AA$3:$AA$1315,DataRegularSeason20242025!$B$3:$B$1315, "&lt;=" &amp; FZ$1, DataRegularSeason20242025!$D$3:$D$1315, $A21)+SUMIFS(DataRegularSeason20242025!$AB$3:$AB$1315,DataRegularSeason20242025!$B$3:$B$1315, "&lt;=" &amp; FZ$1, DataRegularSeason20242025!$E$3:$E$1315, $A21)</f>
        <v>20</v>
      </c>
      <c r="GA21">
        <f>SUMIFS(DataRegularSeason20242025!$AA$3:$AA$1315,DataRegularSeason20242025!$B$3:$B$1315, "&lt;=" &amp; GA$1, DataRegularSeason20242025!$D$3:$D$1315, $A21)+SUMIFS(DataRegularSeason20242025!$AB$3:$AB$1315,DataRegularSeason20242025!$B$3:$B$1315, "&lt;=" &amp; GA$1, DataRegularSeason20242025!$E$3:$E$1315, $A21)</f>
        <v>20</v>
      </c>
      <c r="GB21">
        <f>SUMIFS(DataRegularSeason20242025!$AA$3:$AA$1315,DataRegularSeason20242025!$B$3:$B$1315, "&lt;=" &amp; GB$1, DataRegularSeason20242025!$D$3:$D$1315, $A21)+SUMIFS(DataRegularSeason20242025!$AB$3:$AB$1315,DataRegularSeason20242025!$B$3:$B$1315, "&lt;=" &amp; GB$1, DataRegularSeason20242025!$E$3:$E$1315, $A21)</f>
        <v>20</v>
      </c>
      <c r="GC21">
        <f>SUMIFS(DataRegularSeason20242025!$AA$3:$AA$1315,DataRegularSeason20242025!$B$3:$B$1315, "&lt;=" &amp; GC$1, DataRegularSeason20242025!$D$3:$D$1315, $A21)+SUMIFS(DataRegularSeason20242025!$AB$3:$AB$1315,DataRegularSeason20242025!$B$3:$B$1315, "&lt;=" &amp; GC$1, DataRegularSeason20242025!$E$3:$E$1315, $A21)</f>
        <v>20</v>
      </c>
      <c r="GD21">
        <f>SUMIFS(DataRegularSeason20242025!$AA$3:$AA$1315,DataRegularSeason20242025!$B$3:$B$1315, "&lt;=" &amp; GD$1, DataRegularSeason20242025!$D$3:$D$1315, $A21)+SUMIFS(DataRegularSeason20242025!$AB$3:$AB$1315,DataRegularSeason20242025!$B$3:$B$1315, "&lt;=" &amp; GD$1, DataRegularSeason20242025!$E$3:$E$1315, $A21)</f>
        <v>20</v>
      </c>
      <c r="GE21">
        <f>SUMIFS(DataRegularSeason20242025!$AA$3:$AA$1315,DataRegularSeason20242025!$B$3:$B$1315, "&lt;=" &amp; GE$1, DataRegularSeason20242025!$D$3:$D$1315, $A21)+SUMIFS(DataRegularSeason20242025!$AB$3:$AB$1315,DataRegularSeason20242025!$B$3:$B$1315, "&lt;=" &amp; GE$1, DataRegularSeason20242025!$E$3:$E$1315, $A21)</f>
        <v>20</v>
      </c>
      <c r="GF21">
        <f>SUMIFS(DataRegularSeason20242025!$AA$3:$AA$1315,DataRegularSeason20242025!$B$3:$B$1315, "&lt;=" &amp; GF$1, DataRegularSeason20242025!$D$3:$D$1315, $A21)+SUMIFS(DataRegularSeason20242025!$AB$3:$AB$1315,DataRegularSeason20242025!$B$3:$B$1315, "&lt;=" &amp; GF$1, DataRegularSeason20242025!$E$3:$E$1315, $A21)</f>
        <v>20</v>
      </c>
      <c r="GG21">
        <f>SUMIFS(DataRegularSeason20242025!$AA$3:$AA$1315,DataRegularSeason20242025!$B$3:$B$1315, "&lt;=" &amp; GG$1, DataRegularSeason20242025!$D$3:$D$1315, $A21)+SUMIFS(DataRegularSeason20242025!$AB$3:$AB$1315,DataRegularSeason20242025!$B$3:$B$1315, "&lt;=" &amp; GG$1, DataRegularSeason20242025!$E$3:$E$1315, $A21)</f>
        <v>20</v>
      </c>
      <c r="GH21">
        <f>SUMIFS(DataRegularSeason20242025!$AA$3:$AA$1315,DataRegularSeason20242025!$B$3:$B$1315, "&lt;=" &amp; GH$1, DataRegularSeason20242025!$D$3:$D$1315, $A21)+SUMIFS(DataRegularSeason20242025!$AB$3:$AB$1315,DataRegularSeason20242025!$B$3:$B$1315, "&lt;=" &amp; GH$1, DataRegularSeason20242025!$E$3:$E$1315, $A21)</f>
        <v>20</v>
      </c>
      <c r="GI21">
        <f>SUMIFS(DataRegularSeason20242025!$AA$3:$AA$1315,DataRegularSeason20242025!$B$3:$B$1315, "&lt;=" &amp; GI$1, DataRegularSeason20242025!$D$3:$D$1315, $A21)+SUMIFS(DataRegularSeason20242025!$AB$3:$AB$1315,DataRegularSeason20242025!$B$3:$B$1315, "&lt;=" &amp; GI$1, DataRegularSeason20242025!$E$3:$E$1315, $A21)</f>
        <v>20</v>
      </c>
      <c r="GJ21">
        <f>SUMIFS(DataRegularSeason20242025!$AA$3:$AA$1315,DataRegularSeason20242025!$B$3:$B$1315, "&lt;=" &amp; GJ$1, DataRegularSeason20242025!$D$3:$D$1315, $A21)+SUMIFS(DataRegularSeason20242025!$AB$3:$AB$1315,DataRegularSeason20242025!$B$3:$B$1315, "&lt;=" &amp; GJ$1, DataRegularSeason20242025!$E$3:$E$1315, $A21)</f>
        <v>20</v>
      </c>
      <c r="GK21">
        <f>SUMIFS(DataRegularSeason20242025!$AA$3:$AA$1315,DataRegularSeason20242025!$B$3:$B$1315, "&lt;=" &amp; GK$1, DataRegularSeason20242025!$D$3:$D$1315, $A21)+SUMIFS(DataRegularSeason20242025!$AB$3:$AB$1315,DataRegularSeason20242025!$B$3:$B$1315, "&lt;=" &amp; GK$1, DataRegularSeason20242025!$E$3:$E$1315, $A21)</f>
        <v>20</v>
      </c>
      <c r="GL21">
        <f>SUMIFS(DataRegularSeason20242025!$AA$3:$AA$1315,DataRegularSeason20242025!$B$3:$B$1315, "&lt;=" &amp; GL$1, DataRegularSeason20242025!$D$3:$D$1315, $A21)+SUMIFS(DataRegularSeason20242025!$AB$3:$AB$1315,DataRegularSeason20242025!$B$3:$B$1315, "&lt;=" &amp; GL$1, DataRegularSeason20242025!$E$3:$E$1315, $A21)</f>
        <v>20</v>
      </c>
      <c r="GM21">
        <f>SUMIFS(DataRegularSeason20242025!$AA$3:$AA$1315,DataRegularSeason20242025!$B$3:$B$1315, "&lt;=" &amp; GM$1, DataRegularSeason20242025!$D$3:$D$1315, $A21)+SUMIFS(DataRegularSeason20242025!$AB$3:$AB$1315,DataRegularSeason20242025!$B$3:$B$1315, "&lt;=" &amp; GM$1, DataRegularSeason20242025!$E$3:$E$1315, $A21)</f>
        <v>20</v>
      </c>
      <c r="GN21">
        <f>SUMIFS(DataRegularSeason20242025!$AA$3:$AA$1315,DataRegularSeason20242025!$B$3:$B$1315, "&lt;=" &amp; GN$1, DataRegularSeason20242025!$D$3:$D$1315, $A21)+SUMIFS(DataRegularSeason20242025!$AB$3:$AB$1315,DataRegularSeason20242025!$B$3:$B$1315, "&lt;=" &amp; GN$1, DataRegularSeason20242025!$E$3:$E$1315, $A21)</f>
        <v>20</v>
      </c>
      <c r="GO21">
        <f>SUMIFS(DataRegularSeason20242025!$AA$3:$AA$1315,DataRegularSeason20242025!$B$3:$B$1315, "&lt;=" &amp; GO$1, DataRegularSeason20242025!$D$3:$D$1315, $A21)+SUMIFS(DataRegularSeason20242025!$AB$3:$AB$1315,DataRegularSeason20242025!$B$3:$B$1315, "&lt;=" &amp; GO$1, DataRegularSeason20242025!$E$3:$E$1315, $A21)</f>
        <v>20</v>
      </c>
      <c r="GP21">
        <f>SUMIFS(DataRegularSeason20242025!$AA$3:$AA$1315,DataRegularSeason20242025!$B$3:$B$1315, "&lt;=" &amp; GP$1, DataRegularSeason20242025!$D$3:$D$1315, $A21)+SUMIFS(DataRegularSeason20242025!$AB$3:$AB$1315,DataRegularSeason20242025!$B$3:$B$1315, "&lt;=" &amp; GP$1, DataRegularSeason20242025!$E$3:$E$1315, $A21)</f>
        <v>20</v>
      </c>
      <c r="GQ21">
        <f>SUMIFS(DataRegularSeason20242025!$AA$3:$AA$1315,DataRegularSeason20242025!$B$3:$B$1315, "&lt;=" &amp; GQ$1, DataRegularSeason20242025!$D$3:$D$1315, $A21)+SUMIFS(DataRegularSeason20242025!$AB$3:$AB$1315,DataRegularSeason20242025!$B$3:$B$1315, "&lt;=" &amp; GQ$1, DataRegularSeason20242025!$E$3:$E$1315, $A21)</f>
        <v>20</v>
      </c>
      <c r="GR21">
        <f>SUMIFS(DataRegularSeason20242025!$AA$3:$AA$1315,DataRegularSeason20242025!$B$3:$B$1315, "&lt;=" &amp; GR$1, DataRegularSeason20242025!$D$3:$D$1315, $A21)+SUMIFS(DataRegularSeason20242025!$AB$3:$AB$1315,DataRegularSeason20242025!$B$3:$B$1315, "&lt;=" &amp; GR$1, DataRegularSeason20242025!$E$3:$E$1315, $A21)</f>
        <v>20</v>
      </c>
      <c r="GS21">
        <f>SUMIFS(DataRegularSeason20242025!$AA$3:$AA$1315,DataRegularSeason20242025!$B$3:$B$1315, "&lt;=" &amp; GS$1, DataRegularSeason20242025!$D$3:$D$1315, $A21)+SUMIFS(DataRegularSeason20242025!$AB$3:$AB$1315,DataRegularSeason20242025!$B$3:$B$1315, "&lt;=" &amp; GS$1, DataRegularSeason20242025!$E$3:$E$1315, $A21)</f>
        <v>20</v>
      </c>
      <c r="GT21">
        <f>SUMIFS(DataRegularSeason20242025!$AA$3:$AA$1315,DataRegularSeason20242025!$B$3:$B$1315, "&lt;=" &amp; GT$1, DataRegularSeason20242025!$D$3:$D$1315, $A21)+SUMIFS(DataRegularSeason20242025!$AB$3:$AB$1315,DataRegularSeason20242025!$B$3:$B$1315, "&lt;=" &amp; GT$1, DataRegularSeason20242025!$E$3:$E$1315, $A21)</f>
        <v>20</v>
      </c>
      <c r="GU21">
        <f>SUMIFS(DataRegularSeason20242025!$AA$3:$AA$1315,DataRegularSeason20242025!$B$3:$B$1315, "&lt;=" &amp; GU$1, DataRegularSeason20242025!$D$3:$D$1315, $A21)+SUMIFS(DataRegularSeason20242025!$AB$3:$AB$1315,DataRegularSeason20242025!$B$3:$B$1315, "&lt;=" &amp; GU$1, DataRegularSeason20242025!$E$3:$E$1315, $A21)</f>
        <v>20</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15</v>
      </c>
      <c r="BD24">
        <f>SUMIFS(DataRegularSeason20242025!$AA$3:$AA$1315,DataRegularSeason20242025!$B$3:$B$1315, "&lt;=" &amp; BD$1, DataRegularSeason20242025!$D$3:$D$1315, $A24)+SUMIFS(DataRegularSeason20242025!$AB$3:$AB$1315,DataRegularSeason20242025!$B$3:$B$1315, "&lt;=" &amp; BD$1, DataRegularSeason20242025!$E$3:$E$1315, $A24)</f>
        <v>15</v>
      </c>
      <c r="BE24">
        <f>SUMIFS(DataRegularSeason20242025!$AA$3:$AA$1315,DataRegularSeason20242025!$B$3:$B$1315, "&lt;=" &amp; BE$1, DataRegularSeason20242025!$D$3:$D$1315, $A24)+SUMIFS(DataRegularSeason20242025!$AB$3:$AB$1315,DataRegularSeason20242025!$B$3:$B$1315, "&lt;=" &amp; BE$1, DataRegularSeason20242025!$E$3:$E$1315, $A24)</f>
        <v>15</v>
      </c>
      <c r="BF24">
        <f>SUMIFS(DataRegularSeason20242025!$AA$3:$AA$1315,DataRegularSeason20242025!$B$3:$B$1315, "&lt;=" &amp; BF$1, DataRegularSeason20242025!$D$3:$D$1315, $A24)+SUMIFS(DataRegularSeason20242025!$AB$3:$AB$1315,DataRegularSeason20242025!$B$3:$B$1315, "&lt;=" &amp; BF$1, DataRegularSeason20242025!$E$3:$E$1315, $A24)</f>
        <v>15</v>
      </c>
      <c r="BG24">
        <f>SUMIFS(DataRegularSeason20242025!$AA$3:$AA$1315,DataRegularSeason20242025!$B$3:$B$1315, "&lt;=" &amp; BG$1, DataRegularSeason20242025!$D$3:$D$1315, $A24)+SUMIFS(DataRegularSeason20242025!$AB$3:$AB$1315,DataRegularSeason20242025!$B$3:$B$1315, "&lt;=" &amp; BG$1, DataRegularSeason20242025!$E$3:$E$1315, $A24)</f>
        <v>15</v>
      </c>
      <c r="BH24">
        <f>SUMIFS(DataRegularSeason20242025!$AA$3:$AA$1315,DataRegularSeason20242025!$B$3:$B$1315, "&lt;=" &amp; BH$1, DataRegularSeason20242025!$D$3:$D$1315, $A24)+SUMIFS(DataRegularSeason20242025!$AB$3:$AB$1315,DataRegularSeason20242025!$B$3:$B$1315, "&lt;=" &amp; BH$1, DataRegularSeason20242025!$E$3:$E$1315, $A24)</f>
        <v>15</v>
      </c>
      <c r="BI24">
        <f>SUMIFS(DataRegularSeason20242025!$AA$3:$AA$1315,DataRegularSeason20242025!$B$3:$B$1315, "&lt;=" &amp; BI$1, DataRegularSeason20242025!$D$3:$D$1315, $A24)+SUMIFS(DataRegularSeason20242025!$AB$3:$AB$1315,DataRegularSeason20242025!$B$3:$B$1315, "&lt;=" &amp; BI$1, DataRegularSeason20242025!$E$3:$E$1315, $A24)</f>
        <v>15</v>
      </c>
      <c r="BJ24">
        <f>SUMIFS(DataRegularSeason20242025!$AA$3:$AA$1315,DataRegularSeason20242025!$B$3:$B$1315, "&lt;=" &amp; BJ$1, DataRegularSeason20242025!$D$3:$D$1315, $A24)+SUMIFS(DataRegularSeason20242025!$AB$3:$AB$1315,DataRegularSeason20242025!$B$3:$B$1315, "&lt;=" &amp; BJ$1, DataRegularSeason20242025!$E$3:$E$1315, $A24)</f>
        <v>15</v>
      </c>
      <c r="BK24">
        <f>SUMIFS(DataRegularSeason20242025!$AA$3:$AA$1315,DataRegularSeason20242025!$B$3:$B$1315, "&lt;=" &amp; BK$1, DataRegularSeason20242025!$D$3:$D$1315, $A24)+SUMIFS(DataRegularSeason20242025!$AB$3:$AB$1315,DataRegularSeason20242025!$B$3:$B$1315, "&lt;=" &amp; BK$1, DataRegularSeason20242025!$E$3:$E$1315, $A24)</f>
        <v>15</v>
      </c>
      <c r="BL24">
        <f>SUMIFS(DataRegularSeason20242025!$AA$3:$AA$1315,DataRegularSeason20242025!$B$3:$B$1315, "&lt;=" &amp; BL$1, DataRegularSeason20242025!$D$3:$D$1315, $A24)+SUMIFS(DataRegularSeason20242025!$AB$3:$AB$1315,DataRegularSeason20242025!$B$3:$B$1315, "&lt;=" &amp; BL$1, DataRegularSeason20242025!$E$3:$E$1315, $A24)</f>
        <v>15</v>
      </c>
      <c r="BM24">
        <f>SUMIFS(DataRegularSeason20242025!$AA$3:$AA$1315,DataRegularSeason20242025!$B$3:$B$1315, "&lt;=" &amp; BM$1, DataRegularSeason20242025!$D$3:$D$1315, $A24)+SUMIFS(DataRegularSeason20242025!$AB$3:$AB$1315,DataRegularSeason20242025!$B$3:$B$1315, "&lt;=" &amp; BM$1, DataRegularSeason20242025!$E$3:$E$1315, $A24)</f>
        <v>15</v>
      </c>
      <c r="BN24">
        <f>SUMIFS(DataRegularSeason20242025!$AA$3:$AA$1315,DataRegularSeason20242025!$B$3:$B$1315, "&lt;=" &amp; BN$1, DataRegularSeason20242025!$D$3:$D$1315, $A24)+SUMIFS(DataRegularSeason20242025!$AB$3:$AB$1315,DataRegularSeason20242025!$B$3:$B$1315, "&lt;=" &amp; BN$1, DataRegularSeason20242025!$E$3:$E$1315, $A24)</f>
        <v>15</v>
      </c>
      <c r="BO24">
        <f>SUMIFS(DataRegularSeason20242025!$AA$3:$AA$1315,DataRegularSeason20242025!$B$3:$B$1315, "&lt;=" &amp; BO$1, DataRegularSeason20242025!$D$3:$D$1315, $A24)+SUMIFS(DataRegularSeason20242025!$AB$3:$AB$1315,DataRegularSeason20242025!$B$3:$B$1315, "&lt;=" &amp; BO$1, DataRegularSeason20242025!$E$3:$E$1315, $A24)</f>
        <v>15</v>
      </c>
      <c r="BP24">
        <f>SUMIFS(DataRegularSeason20242025!$AA$3:$AA$1315,DataRegularSeason20242025!$B$3:$B$1315, "&lt;=" &amp; BP$1, DataRegularSeason20242025!$D$3:$D$1315, $A24)+SUMIFS(DataRegularSeason20242025!$AB$3:$AB$1315,DataRegularSeason20242025!$B$3:$B$1315, "&lt;=" &amp; BP$1, DataRegularSeason20242025!$E$3:$E$1315, $A24)</f>
        <v>15</v>
      </c>
      <c r="BQ24">
        <f>SUMIFS(DataRegularSeason20242025!$AA$3:$AA$1315,DataRegularSeason20242025!$B$3:$B$1315, "&lt;=" &amp; BQ$1, DataRegularSeason20242025!$D$3:$D$1315, $A24)+SUMIFS(DataRegularSeason20242025!$AB$3:$AB$1315,DataRegularSeason20242025!$B$3:$B$1315, "&lt;=" &amp; BQ$1, DataRegularSeason20242025!$E$3:$E$1315, $A24)</f>
        <v>15</v>
      </c>
      <c r="BR24">
        <f>SUMIFS(DataRegularSeason20242025!$AA$3:$AA$1315,DataRegularSeason20242025!$B$3:$B$1315, "&lt;=" &amp; BR$1, DataRegularSeason20242025!$D$3:$D$1315, $A24)+SUMIFS(DataRegularSeason20242025!$AB$3:$AB$1315,DataRegularSeason20242025!$B$3:$B$1315, "&lt;=" &amp; BR$1, DataRegularSeason20242025!$E$3:$E$1315, $A24)</f>
        <v>15</v>
      </c>
      <c r="BS24">
        <f>SUMIFS(DataRegularSeason20242025!$AA$3:$AA$1315,DataRegularSeason20242025!$B$3:$B$1315, "&lt;=" &amp; BS$1, DataRegularSeason20242025!$D$3:$D$1315, $A24)+SUMIFS(DataRegularSeason20242025!$AB$3:$AB$1315,DataRegularSeason20242025!$B$3:$B$1315, "&lt;=" &amp; BS$1, DataRegularSeason20242025!$E$3:$E$1315, $A24)</f>
        <v>15</v>
      </c>
      <c r="BT24">
        <f>SUMIFS(DataRegularSeason20242025!$AA$3:$AA$1315,DataRegularSeason20242025!$B$3:$B$1315, "&lt;=" &amp; BT$1, DataRegularSeason20242025!$D$3:$D$1315, $A24)+SUMIFS(DataRegularSeason20242025!$AB$3:$AB$1315,DataRegularSeason20242025!$B$3:$B$1315, "&lt;=" &amp; BT$1, DataRegularSeason20242025!$E$3:$E$1315, $A24)</f>
        <v>15</v>
      </c>
      <c r="BU24">
        <f>SUMIFS(DataRegularSeason20242025!$AA$3:$AA$1315,DataRegularSeason20242025!$B$3:$B$1315, "&lt;=" &amp; BU$1, DataRegularSeason20242025!$D$3:$D$1315, $A24)+SUMIFS(DataRegularSeason20242025!$AB$3:$AB$1315,DataRegularSeason20242025!$B$3:$B$1315, "&lt;=" &amp; BU$1, DataRegularSeason20242025!$E$3:$E$1315, $A24)</f>
        <v>15</v>
      </c>
      <c r="BV24">
        <f>SUMIFS(DataRegularSeason20242025!$AA$3:$AA$1315,DataRegularSeason20242025!$B$3:$B$1315, "&lt;=" &amp; BV$1, DataRegularSeason20242025!$D$3:$D$1315, $A24)+SUMIFS(DataRegularSeason20242025!$AB$3:$AB$1315,DataRegularSeason20242025!$B$3:$B$1315, "&lt;=" &amp; BV$1, DataRegularSeason20242025!$E$3:$E$1315, $A24)</f>
        <v>15</v>
      </c>
      <c r="BW24">
        <f>SUMIFS(DataRegularSeason20242025!$AA$3:$AA$1315,DataRegularSeason20242025!$B$3:$B$1315, "&lt;=" &amp; BW$1, DataRegularSeason20242025!$D$3:$D$1315, $A24)+SUMIFS(DataRegularSeason20242025!$AB$3:$AB$1315,DataRegularSeason20242025!$B$3:$B$1315, "&lt;=" &amp; BW$1, DataRegularSeason20242025!$E$3:$E$1315, $A24)</f>
        <v>15</v>
      </c>
      <c r="BX24">
        <f>SUMIFS(DataRegularSeason20242025!$AA$3:$AA$1315,DataRegularSeason20242025!$B$3:$B$1315, "&lt;=" &amp; BX$1, DataRegularSeason20242025!$D$3:$D$1315, $A24)+SUMIFS(DataRegularSeason20242025!$AB$3:$AB$1315,DataRegularSeason20242025!$B$3:$B$1315, "&lt;=" &amp; BX$1, DataRegularSeason20242025!$E$3:$E$1315, $A24)</f>
        <v>15</v>
      </c>
      <c r="BY24">
        <f>SUMIFS(DataRegularSeason20242025!$AA$3:$AA$1315,DataRegularSeason20242025!$B$3:$B$1315, "&lt;=" &amp; BY$1, DataRegularSeason20242025!$D$3:$D$1315, $A24)+SUMIFS(DataRegularSeason20242025!$AB$3:$AB$1315,DataRegularSeason20242025!$B$3:$B$1315, "&lt;=" &amp; BY$1, DataRegularSeason20242025!$E$3:$E$1315, $A24)</f>
        <v>15</v>
      </c>
      <c r="BZ24">
        <f>SUMIFS(DataRegularSeason20242025!$AA$3:$AA$1315,DataRegularSeason20242025!$B$3:$B$1315, "&lt;=" &amp; BZ$1, DataRegularSeason20242025!$D$3:$D$1315, $A24)+SUMIFS(DataRegularSeason20242025!$AB$3:$AB$1315,DataRegularSeason20242025!$B$3:$B$1315, "&lt;=" &amp; BZ$1, DataRegularSeason20242025!$E$3:$E$1315, $A24)</f>
        <v>15</v>
      </c>
      <c r="CA24">
        <f>SUMIFS(DataRegularSeason20242025!$AA$3:$AA$1315,DataRegularSeason20242025!$B$3:$B$1315, "&lt;=" &amp; CA$1, DataRegularSeason20242025!$D$3:$D$1315, $A24)+SUMIFS(DataRegularSeason20242025!$AB$3:$AB$1315,DataRegularSeason20242025!$B$3:$B$1315, "&lt;=" &amp; CA$1, DataRegularSeason20242025!$E$3:$E$1315, $A24)</f>
        <v>15</v>
      </c>
      <c r="CB24">
        <f>SUMIFS(DataRegularSeason20242025!$AA$3:$AA$1315,DataRegularSeason20242025!$B$3:$B$1315, "&lt;=" &amp; CB$1, DataRegularSeason20242025!$D$3:$D$1315, $A24)+SUMIFS(DataRegularSeason20242025!$AB$3:$AB$1315,DataRegularSeason20242025!$B$3:$B$1315, "&lt;=" &amp; CB$1, DataRegularSeason20242025!$E$3:$E$1315, $A24)</f>
        <v>15</v>
      </c>
      <c r="CC24">
        <f>SUMIFS(DataRegularSeason20242025!$AA$3:$AA$1315,DataRegularSeason20242025!$B$3:$B$1315, "&lt;=" &amp; CC$1, DataRegularSeason20242025!$D$3:$D$1315, $A24)+SUMIFS(DataRegularSeason20242025!$AB$3:$AB$1315,DataRegularSeason20242025!$B$3:$B$1315, "&lt;=" &amp; CC$1, DataRegularSeason20242025!$E$3:$E$1315, $A24)</f>
        <v>15</v>
      </c>
      <c r="CD24">
        <f>SUMIFS(DataRegularSeason20242025!$AA$3:$AA$1315,DataRegularSeason20242025!$B$3:$B$1315, "&lt;=" &amp; CD$1, DataRegularSeason20242025!$D$3:$D$1315, $A24)+SUMIFS(DataRegularSeason20242025!$AB$3:$AB$1315,DataRegularSeason20242025!$B$3:$B$1315, "&lt;=" &amp; CD$1, DataRegularSeason20242025!$E$3:$E$1315, $A24)</f>
        <v>15</v>
      </c>
      <c r="CE24">
        <f>SUMIFS(DataRegularSeason20242025!$AA$3:$AA$1315,DataRegularSeason20242025!$B$3:$B$1315, "&lt;=" &amp; CE$1, DataRegularSeason20242025!$D$3:$D$1315, $A24)+SUMIFS(DataRegularSeason20242025!$AB$3:$AB$1315,DataRegularSeason20242025!$B$3:$B$1315, "&lt;=" &amp; CE$1, DataRegularSeason20242025!$E$3:$E$1315, $A24)</f>
        <v>15</v>
      </c>
      <c r="CF24">
        <f>SUMIFS(DataRegularSeason20242025!$AA$3:$AA$1315,DataRegularSeason20242025!$B$3:$B$1315, "&lt;=" &amp; CF$1, DataRegularSeason20242025!$D$3:$D$1315, $A24)+SUMIFS(DataRegularSeason20242025!$AB$3:$AB$1315,DataRegularSeason20242025!$B$3:$B$1315, "&lt;=" &amp; CF$1, DataRegularSeason20242025!$E$3:$E$1315, $A24)</f>
        <v>15</v>
      </c>
      <c r="CG24">
        <f>SUMIFS(DataRegularSeason20242025!$AA$3:$AA$1315,DataRegularSeason20242025!$B$3:$B$1315, "&lt;=" &amp; CG$1, DataRegularSeason20242025!$D$3:$D$1315, $A24)+SUMIFS(DataRegularSeason20242025!$AB$3:$AB$1315,DataRegularSeason20242025!$B$3:$B$1315, "&lt;=" &amp; CG$1, DataRegularSeason20242025!$E$3:$E$1315, $A24)</f>
        <v>15</v>
      </c>
      <c r="CH24">
        <f>SUMIFS(DataRegularSeason20242025!$AA$3:$AA$1315,DataRegularSeason20242025!$B$3:$B$1315, "&lt;=" &amp; CH$1, DataRegularSeason20242025!$D$3:$D$1315, $A24)+SUMIFS(DataRegularSeason20242025!$AB$3:$AB$1315,DataRegularSeason20242025!$B$3:$B$1315, "&lt;=" &amp; CH$1, DataRegularSeason20242025!$E$3:$E$1315, $A24)</f>
        <v>15</v>
      </c>
      <c r="CI24">
        <f>SUMIFS(DataRegularSeason20242025!$AA$3:$AA$1315,DataRegularSeason20242025!$B$3:$B$1315, "&lt;=" &amp; CI$1, DataRegularSeason20242025!$D$3:$D$1315, $A24)+SUMIFS(DataRegularSeason20242025!$AB$3:$AB$1315,DataRegularSeason20242025!$B$3:$B$1315, "&lt;=" &amp; CI$1, DataRegularSeason20242025!$E$3:$E$1315, $A24)</f>
        <v>15</v>
      </c>
      <c r="CJ24">
        <f>SUMIFS(DataRegularSeason20242025!$AA$3:$AA$1315,DataRegularSeason20242025!$B$3:$B$1315, "&lt;=" &amp; CJ$1, DataRegularSeason20242025!$D$3:$D$1315, $A24)+SUMIFS(DataRegularSeason20242025!$AB$3:$AB$1315,DataRegularSeason20242025!$B$3:$B$1315, "&lt;=" &amp; CJ$1, DataRegularSeason20242025!$E$3:$E$1315, $A24)</f>
        <v>15</v>
      </c>
      <c r="CK24">
        <f>SUMIFS(DataRegularSeason20242025!$AA$3:$AA$1315,DataRegularSeason20242025!$B$3:$B$1315, "&lt;=" &amp; CK$1, DataRegularSeason20242025!$D$3:$D$1315, $A24)+SUMIFS(DataRegularSeason20242025!$AB$3:$AB$1315,DataRegularSeason20242025!$B$3:$B$1315, "&lt;=" &amp; CK$1, DataRegularSeason20242025!$E$3:$E$1315, $A24)</f>
        <v>15</v>
      </c>
      <c r="CL24">
        <f>SUMIFS(DataRegularSeason20242025!$AA$3:$AA$1315,DataRegularSeason20242025!$B$3:$B$1315, "&lt;=" &amp; CL$1, DataRegularSeason20242025!$D$3:$D$1315, $A24)+SUMIFS(DataRegularSeason20242025!$AB$3:$AB$1315,DataRegularSeason20242025!$B$3:$B$1315, "&lt;=" &amp; CL$1, DataRegularSeason20242025!$E$3:$E$1315, $A24)</f>
        <v>15</v>
      </c>
      <c r="CM24">
        <f>SUMIFS(DataRegularSeason20242025!$AA$3:$AA$1315,DataRegularSeason20242025!$B$3:$B$1315, "&lt;=" &amp; CM$1, DataRegularSeason20242025!$D$3:$D$1315, $A24)+SUMIFS(DataRegularSeason20242025!$AB$3:$AB$1315,DataRegularSeason20242025!$B$3:$B$1315, "&lt;=" &amp; CM$1, DataRegularSeason20242025!$E$3:$E$1315, $A24)</f>
        <v>15</v>
      </c>
      <c r="CN24">
        <f>SUMIFS(DataRegularSeason20242025!$AA$3:$AA$1315,DataRegularSeason20242025!$B$3:$B$1315, "&lt;=" &amp; CN$1, DataRegularSeason20242025!$D$3:$D$1315, $A24)+SUMIFS(DataRegularSeason20242025!$AB$3:$AB$1315,DataRegularSeason20242025!$B$3:$B$1315, "&lt;=" &amp; CN$1, DataRegularSeason20242025!$E$3:$E$1315, $A24)</f>
        <v>15</v>
      </c>
      <c r="CO24">
        <f>SUMIFS(DataRegularSeason20242025!$AA$3:$AA$1315,DataRegularSeason20242025!$B$3:$B$1315, "&lt;=" &amp; CO$1, DataRegularSeason20242025!$D$3:$D$1315, $A24)+SUMIFS(DataRegularSeason20242025!$AB$3:$AB$1315,DataRegularSeason20242025!$B$3:$B$1315, "&lt;=" &amp; CO$1, DataRegularSeason20242025!$E$3:$E$1315, $A24)</f>
        <v>15</v>
      </c>
      <c r="CP24">
        <f>SUMIFS(DataRegularSeason20242025!$AA$3:$AA$1315,DataRegularSeason20242025!$B$3:$B$1315, "&lt;=" &amp; CP$1, DataRegularSeason20242025!$D$3:$D$1315, $A24)+SUMIFS(DataRegularSeason20242025!$AB$3:$AB$1315,DataRegularSeason20242025!$B$3:$B$1315, "&lt;=" &amp; CP$1, DataRegularSeason20242025!$E$3:$E$1315, $A24)</f>
        <v>15</v>
      </c>
      <c r="CQ24">
        <f>SUMIFS(DataRegularSeason20242025!$AA$3:$AA$1315,DataRegularSeason20242025!$B$3:$B$1315, "&lt;=" &amp; CQ$1, DataRegularSeason20242025!$D$3:$D$1315, $A24)+SUMIFS(DataRegularSeason20242025!$AB$3:$AB$1315,DataRegularSeason20242025!$B$3:$B$1315, "&lt;=" &amp; CQ$1, DataRegularSeason20242025!$E$3:$E$1315, $A24)</f>
        <v>15</v>
      </c>
      <c r="CR24">
        <f>SUMIFS(DataRegularSeason20242025!$AA$3:$AA$1315,DataRegularSeason20242025!$B$3:$B$1315, "&lt;=" &amp; CR$1, DataRegularSeason20242025!$D$3:$D$1315, $A24)+SUMIFS(DataRegularSeason20242025!$AB$3:$AB$1315,DataRegularSeason20242025!$B$3:$B$1315, "&lt;=" &amp; CR$1, DataRegularSeason20242025!$E$3:$E$1315, $A24)</f>
        <v>15</v>
      </c>
      <c r="CS24">
        <f>SUMIFS(DataRegularSeason20242025!$AA$3:$AA$1315,DataRegularSeason20242025!$B$3:$B$1315, "&lt;=" &amp; CS$1, DataRegularSeason20242025!$D$3:$D$1315, $A24)+SUMIFS(DataRegularSeason20242025!$AB$3:$AB$1315,DataRegularSeason20242025!$B$3:$B$1315, "&lt;=" &amp; CS$1, DataRegularSeason20242025!$E$3:$E$1315, $A24)</f>
        <v>15</v>
      </c>
      <c r="CT24">
        <f>SUMIFS(DataRegularSeason20242025!$AA$3:$AA$1315,DataRegularSeason20242025!$B$3:$B$1315, "&lt;=" &amp; CT$1, DataRegularSeason20242025!$D$3:$D$1315, $A24)+SUMIFS(DataRegularSeason20242025!$AB$3:$AB$1315,DataRegularSeason20242025!$B$3:$B$1315, "&lt;=" &amp; CT$1, DataRegularSeason20242025!$E$3:$E$1315, $A24)</f>
        <v>15</v>
      </c>
      <c r="CU24">
        <f>SUMIFS(DataRegularSeason20242025!$AA$3:$AA$1315,DataRegularSeason20242025!$B$3:$B$1315, "&lt;=" &amp; CU$1, DataRegularSeason20242025!$D$3:$D$1315, $A24)+SUMIFS(DataRegularSeason20242025!$AB$3:$AB$1315,DataRegularSeason20242025!$B$3:$B$1315, "&lt;=" &amp; CU$1, DataRegularSeason20242025!$E$3:$E$1315, $A24)</f>
        <v>15</v>
      </c>
      <c r="CV24">
        <f>SUMIFS(DataRegularSeason20242025!$AA$3:$AA$1315,DataRegularSeason20242025!$B$3:$B$1315, "&lt;=" &amp; CV$1, DataRegularSeason20242025!$D$3:$D$1315, $A24)+SUMIFS(DataRegularSeason20242025!$AB$3:$AB$1315,DataRegularSeason20242025!$B$3:$B$1315, "&lt;=" &amp; CV$1, DataRegularSeason20242025!$E$3:$E$1315, $A24)</f>
        <v>15</v>
      </c>
      <c r="CW24">
        <f>SUMIFS(DataRegularSeason20242025!$AA$3:$AA$1315,DataRegularSeason20242025!$B$3:$B$1315, "&lt;=" &amp; CW$1, DataRegularSeason20242025!$D$3:$D$1315, $A24)+SUMIFS(DataRegularSeason20242025!$AB$3:$AB$1315,DataRegularSeason20242025!$B$3:$B$1315, "&lt;=" &amp; CW$1, DataRegularSeason20242025!$E$3:$E$1315, $A24)</f>
        <v>15</v>
      </c>
      <c r="CX24">
        <f>SUMIFS(DataRegularSeason20242025!$AA$3:$AA$1315,DataRegularSeason20242025!$B$3:$B$1315, "&lt;=" &amp; CX$1, DataRegularSeason20242025!$D$3:$D$1315, $A24)+SUMIFS(DataRegularSeason20242025!$AB$3:$AB$1315,DataRegularSeason20242025!$B$3:$B$1315, "&lt;=" &amp; CX$1, DataRegularSeason20242025!$E$3:$E$1315, $A24)</f>
        <v>15</v>
      </c>
      <c r="CY24">
        <f>SUMIFS(DataRegularSeason20242025!$AA$3:$AA$1315,DataRegularSeason20242025!$B$3:$B$1315, "&lt;=" &amp; CY$1, DataRegularSeason20242025!$D$3:$D$1315, $A24)+SUMIFS(DataRegularSeason20242025!$AB$3:$AB$1315,DataRegularSeason20242025!$B$3:$B$1315, "&lt;=" &amp; CY$1, DataRegularSeason20242025!$E$3:$E$1315, $A24)</f>
        <v>15</v>
      </c>
      <c r="CZ24">
        <f>SUMIFS(DataRegularSeason20242025!$AA$3:$AA$1315,DataRegularSeason20242025!$B$3:$B$1315, "&lt;=" &amp; CZ$1, DataRegularSeason20242025!$D$3:$D$1315, $A24)+SUMIFS(DataRegularSeason20242025!$AB$3:$AB$1315,DataRegularSeason20242025!$B$3:$B$1315, "&lt;=" &amp; CZ$1, DataRegularSeason20242025!$E$3:$E$1315, $A24)</f>
        <v>15</v>
      </c>
      <c r="DA24">
        <f>SUMIFS(DataRegularSeason20242025!$AA$3:$AA$1315,DataRegularSeason20242025!$B$3:$B$1315, "&lt;=" &amp; DA$1, DataRegularSeason20242025!$D$3:$D$1315, $A24)+SUMIFS(DataRegularSeason20242025!$AB$3:$AB$1315,DataRegularSeason20242025!$B$3:$B$1315, "&lt;=" &amp; DA$1, DataRegularSeason20242025!$E$3:$E$1315, $A24)</f>
        <v>15</v>
      </c>
      <c r="DB24">
        <f>SUMIFS(DataRegularSeason20242025!$AA$3:$AA$1315,DataRegularSeason20242025!$B$3:$B$1315, "&lt;=" &amp; DB$1, DataRegularSeason20242025!$D$3:$D$1315, $A24)+SUMIFS(DataRegularSeason20242025!$AB$3:$AB$1315,DataRegularSeason20242025!$B$3:$B$1315, "&lt;=" &amp; DB$1, DataRegularSeason20242025!$E$3:$E$1315, $A24)</f>
        <v>15</v>
      </c>
      <c r="DC24">
        <f>SUMIFS(DataRegularSeason20242025!$AA$3:$AA$1315,DataRegularSeason20242025!$B$3:$B$1315, "&lt;=" &amp; DC$1, DataRegularSeason20242025!$D$3:$D$1315, $A24)+SUMIFS(DataRegularSeason20242025!$AB$3:$AB$1315,DataRegularSeason20242025!$B$3:$B$1315, "&lt;=" &amp; DC$1, DataRegularSeason20242025!$E$3:$E$1315, $A24)</f>
        <v>15</v>
      </c>
      <c r="DD24">
        <f>SUMIFS(DataRegularSeason20242025!$AA$3:$AA$1315,DataRegularSeason20242025!$B$3:$B$1315, "&lt;=" &amp; DD$1, DataRegularSeason20242025!$D$3:$D$1315, $A24)+SUMIFS(DataRegularSeason20242025!$AB$3:$AB$1315,DataRegularSeason20242025!$B$3:$B$1315, "&lt;=" &amp; DD$1, DataRegularSeason20242025!$E$3:$E$1315, $A24)</f>
        <v>15</v>
      </c>
      <c r="DE24">
        <f>SUMIFS(DataRegularSeason20242025!$AA$3:$AA$1315,DataRegularSeason20242025!$B$3:$B$1315, "&lt;=" &amp; DE$1, DataRegularSeason20242025!$D$3:$D$1315, $A24)+SUMIFS(DataRegularSeason20242025!$AB$3:$AB$1315,DataRegularSeason20242025!$B$3:$B$1315, "&lt;=" &amp; DE$1, DataRegularSeason20242025!$E$3:$E$1315, $A24)</f>
        <v>15</v>
      </c>
      <c r="DF24">
        <f>SUMIFS(DataRegularSeason20242025!$AA$3:$AA$1315,DataRegularSeason20242025!$B$3:$B$1315, "&lt;=" &amp; DF$1, DataRegularSeason20242025!$D$3:$D$1315, $A24)+SUMIFS(DataRegularSeason20242025!$AB$3:$AB$1315,DataRegularSeason20242025!$B$3:$B$1315, "&lt;=" &amp; DF$1, DataRegularSeason20242025!$E$3:$E$1315, $A24)</f>
        <v>15</v>
      </c>
      <c r="DG24">
        <f>SUMIFS(DataRegularSeason20242025!$AA$3:$AA$1315,DataRegularSeason20242025!$B$3:$B$1315, "&lt;=" &amp; DG$1, DataRegularSeason20242025!$D$3:$D$1315, $A24)+SUMIFS(DataRegularSeason20242025!$AB$3:$AB$1315,DataRegularSeason20242025!$B$3:$B$1315, "&lt;=" &amp; DG$1, DataRegularSeason20242025!$E$3:$E$1315, $A24)</f>
        <v>15</v>
      </c>
      <c r="DH24">
        <f>SUMIFS(DataRegularSeason20242025!$AA$3:$AA$1315,DataRegularSeason20242025!$B$3:$B$1315, "&lt;=" &amp; DH$1, DataRegularSeason20242025!$D$3:$D$1315, $A24)+SUMIFS(DataRegularSeason20242025!$AB$3:$AB$1315,DataRegularSeason20242025!$B$3:$B$1315, "&lt;=" &amp; DH$1, DataRegularSeason20242025!$E$3:$E$1315, $A24)</f>
        <v>15</v>
      </c>
      <c r="DI24">
        <f>SUMIFS(DataRegularSeason20242025!$AA$3:$AA$1315,DataRegularSeason20242025!$B$3:$B$1315, "&lt;=" &amp; DI$1, DataRegularSeason20242025!$D$3:$D$1315, $A24)+SUMIFS(DataRegularSeason20242025!$AB$3:$AB$1315,DataRegularSeason20242025!$B$3:$B$1315, "&lt;=" &amp; DI$1, DataRegularSeason20242025!$E$3:$E$1315, $A24)</f>
        <v>15</v>
      </c>
      <c r="DJ24">
        <f>SUMIFS(DataRegularSeason20242025!$AA$3:$AA$1315,DataRegularSeason20242025!$B$3:$B$1315, "&lt;=" &amp; DJ$1, DataRegularSeason20242025!$D$3:$D$1315, $A24)+SUMIFS(DataRegularSeason20242025!$AB$3:$AB$1315,DataRegularSeason20242025!$B$3:$B$1315, "&lt;=" &amp; DJ$1, DataRegularSeason20242025!$E$3:$E$1315, $A24)</f>
        <v>15</v>
      </c>
      <c r="DK24">
        <f>SUMIFS(DataRegularSeason20242025!$AA$3:$AA$1315,DataRegularSeason20242025!$B$3:$B$1315, "&lt;=" &amp; DK$1, DataRegularSeason20242025!$D$3:$D$1315, $A24)+SUMIFS(DataRegularSeason20242025!$AB$3:$AB$1315,DataRegularSeason20242025!$B$3:$B$1315, "&lt;=" &amp; DK$1, DataRegularSeason20242025!$E$3:$E$1315, $A24)</f>
        <v>15</v>
      </c>
      <c r="DL24">
        <f>SUMIFS(DataRegularSeason20242025!$AA$3:$AA$1315,DataRegularSeason20242025!$B$3:$B$1315, "&lt;=" &amp; DL$1, DataRegularSeason20242025!$D$3:$D$1315, $A24)+SUMIFS(DataRegularSeason20242025!$AB$3:$AB$1315,DataRegularSeason20242025!$B$3:$B$1315, "&lt;=" &amp; DL$1, DataRegularSeason20242025!$E$3:$E$1315, $A24)</f>
        <v>15</v>
      </c>
      <c r="DM24">
        <f>SUMIFS(DataRegularSeason20242025!$AA$3:$AA$1315,DataRegularSeason20242025!$B$3:$B$1315, "&lt;=" &amp; DM$1, DataRegularSeason20242025!$D$3:$D$1315, $A24)+SUMIFS(DataRegularSeason20242025!$AB$3:$AB$1315,DataRegularSeason20242025!$B$3:$B$1315, "&lt;=" &amp; DM$1, DataRegularSeason20242025!$E$3:$E$1315, $A24)</f>
        <v>15</v>
      </c>
      <c r="DN24">
        <f>SUMIFS(DataRegularSeason20242025!$AA$3:$AA$1315,DataRegularSeason20242025!$B$3:$B$1315, "&lt;=" &amp; DN$1, DataRegularSeason20242025!$D$3:$D$1315, $A24)+SUMIFS(DataRegularSeason20242025!$AB$3:$AB$1315,DataRegularSeason20242025!$B$3:$B$1315, "&lt;=" &amp; DN$1, DataRegularSeason20242025!$E$3:$E$1315, $A24)</f>
        <v>15</v>
      </c>
      <c r="DO24">
        <f>SUMIFS(DataRegularSeason20242025!$AA$3:$AA$1315,DataRegularSeason20242025!$B$3:$B$1315, "&lt;=" &amp; DO$1, DataRegularSeason20242025!$D$3:$D$1315, $A24)+SUMIFS(DataRegularSeason20242025!$AB$3:$AB$1315,DataRegularSeason20242025!$B$3:$B$1315, "&lt;=" &amp; DO$1, DataRegularSeason20242025!$E$3:$E$1315, $A24)</f>
        <v>15</v>
      </c>
      <c r="DP24">
        <f>SUMIFS(DataRegularSeason20242025!$AA$3:$AA$1315,DataRegularSeason20242025!$B$3:$B$1315, "&lt;=" &amp; DP$1, DataRegularSeason20242025!$D$3:$D$1315, $A24)+SUMIFS(DataRegularSeason20242025!$AB$3:$AB$1315,DataRegularSeason20242025!$B$3:$B$1315, "&lt;=" &amp; DP$1, DataRegularSeason20242025!$E$3:$E$1315, $A24)</f>
        <v>15</v>
      </c>
      <c r="DQ24">
        <f>SUMIFS(DataRegularSeason20242025!$AA$3:$AA$1315,DataRegularSeason20242025!$B$3:$B$1315, "&lt;=" &amp; DQ$1, DataRegularSeason20242025!$D$3:$D$1315, $A24)+SUMIFS(DataRegularSeason20242025!$AB$3:$AB$1315,DataRegularSeason20242025!$B$3:$B$1315, "&lt;=" &amp; DQ$1, DataRegularSeason20242025!$E$3:$E$1315, $A24)</f>
        <v>15</v>
      </c>
      <c r="DR24">
        <f>SUMIFS(DataRegularSeason20242025!$AA$3:$AA$1315,DataRegularSeason20242025!$B$3:$B$1315, "&lt;=" &amp; DR$1, DataRegularSeason20242025!$D$3:$D$1315, $A24)+SUMIFS(DataRegularSeason20242025!$AB$3:$AB$1315,DataRegularSeason20242025!$B$3:$B$1315, "&lt;=" &amp; DR$1, DataRegularSeason20242025!$E$3:$E$1315, $A24)</f>
        <v>15</v>
      </c>
      <c r="DS24">
        <f>SUMIFS(DataRegularSeason20242025!$AA$3:$AA$1315,DataRegularSeason20242025!$B$3:$B$1315, "&lt;=" &amp; DS$1, DataRegularSeason20242025!$D$3:$D$1315, $A24)+SUMIFS(DataRegularSeason20242025!$AB$3:$AB$1315,DataRegularSeason20242025!$B$3:$B$1315, "&lt;=" &amp; DS$1, DataRegularSeason20242025!$E$3:$E$1315, $A24)</f>
        <v>15</v>
      </c>
      <c r="DT24">
        <f>SUMIFS(DataRegularSeason20242025!$AA$3:$AA$1315,DataRegularSeason20242025!$B$3:$B$1315, "&lt;=" &amp; DT$1, DataRegularSeason20242025!$D$3:$D$1315, $A24)+SUMIFS(DataRegularSeason20242025!$AB$3:$AB$1315,DataRegularSeason20242025!$B$3:$B$1315, "&lt;=" &amp; DT$1, DataRegularSeason20242025!$E$3:$E$1315, $A24)</f>
        <v>15</v>
      </c>
      <c r="DU24">
        <f>SUMIFS(DataRegularSeason20242025!$AA$3:$AA$1315,DataRegularSeason20242025!$B$3:$B$1315, "&lt;=" &amp; DU$1, DataRegularSeason20242025!$D$3:$D$1315, $A24)+SUMIFS(DataRegularSeason20242025!$AB$3:$AB$1315,DataRegularSeason20242025!$B$3:$B$1315, "&lt;=" &amp; DU$1, DataRegularSeason20242025!$E$3:$E$1315, $A24)</f>
        <v>15</v>
      </c>
      <c r="DV24">
        <f>SUMIFS(DataRegularSeason20242025!$AA$3:$AA$1315,DataRegularSeason20242025!$B$3:$B$1315, "&lt;=" &amp; DV$1, DataRegularSeason20242025!$D$3:$D$1315, $A24)+SUMIFS(DataRegularSeason20242025!$AB$3:$AB$1315,DataRegularSeason20242025!$B$3:$B$1315, "&lt;=" &amp; DV$1, DataRegularSeason20242025!$E$3:$E$1315, $A24)</f>
        <v>15</v>
      </c>
      <c r="DW24">
        <f>SUMIFS(DataRegularSeason20242025!$AA$3:$AA$1315,DataRegularSeason20242025!$B$3:$B$1315, "&lt;=" &amp; DW$1, DataRegularSeason20242025!$D$3:$D$1315, $A24)+SUMIFS(DataRegularSeason20242025!$AB$3:$AB$1315,DataRegularSeason20242025!$B$3:$B$1315, "&lt;=" &amp; DW$1, DataRegularSeason20242025!$E$3:$E$1315, $A24)</f>
        <v>15</v>
      </c>
      <c r="DX24">
        <f>SUMIFS(DataRegularSeason20242025!$AA$3:$AA$1315,DataRegularSeason20242025!$B$3:$B$1315, "&lt;=" &amp; DX$1, DataRegularSeason20242025!$D$3:$D$1315, $A24)+SUMIFS(DataRegularSeason20242025!$AB$3:$AB$1315,DataRegularSeason20242025!$B$3:$B$1315, "&lt;=" &amp; DX$1, DataRegularSeason20242025!$E$3:$E$1315, $A24)</f>
        <v>15</v>
      </c>
      <c r="DY24">
        <f>SUMIFS(DataRegularSeason20242025!$AA$3:$AA$1315,DataRegularSeason20242025!$B$3:$B$1315, "&lt;=" &amp; DY$1, DataRegularSeason20242025!$D$3:$D$1315, $A24)+SUMIFS(DataRegularSeason20242025!$AB$3:$AB$1315,DataRegularSeason20242025!$B$3:$B$1315, "&lt;=" &amp; DY$1, DataRegularSeason20242025!$E$3:$E$1315, $A24)</f>
        <v>15</v>
      </c>
      <c r="DZ24">
        <f>SUMIFS(DataRegularSeason20242025!$AA$3:$AA$1315,DataRegularSeason20242025!$B$3:$B$1315, "&lt;=" &amp; DZ$1, DataRegularSeason20242025!$D$3:$D$1315, $A24)+SUMIFS(DataRegularSeason20242025!$AB$3:$AB$1315,DataRegularSeason20242025!$B$3:$B$1315, "&lt;=" &amp; DZ$1, DataRegularSeason20242025!$E$3:$E$1315, $A24)</f>
        <v>15</v>
      </c>
      <c r="EA24">
        <f>SUMIFS(DataRegularSeason20242025!$AA$3:$AA$1315,DataRegularSeason20242025!$B$3:$B$1315, "&lt;=" &amp; EA$1, DataRegularSeason20242025!$D$3:$D$1315, $A24)+SUMIFS(DataRegularSeason20242025!$AB$3:$AB$1315,DataRegularSeason20242025!$B$3:$B$1315, "&lt;=" &amp; EA$1, DataRegularSeason20242025!$E$3:$E$1315, $A24)</f>
        <v>15</v>
      </c>
      <c r="EB24">
        <f>SUMIFS(DataRegularSeason20242025!$AA$3:$AA$1315,DataRegularSeason20242025!$B$3:$B$1315, "&lt;=" &amp; EB$1, DataRegularSeason20242025!$D$3:$D$1315, $A24)+SUMIFS(DataRegularSeason20242025!$AB$3:$AB$1315,DataRegularSeason20242025!$B$3:$B$1315, "&lt;=" &amp; EB$1, DataRegularSeason20242025!$E$3:$E$1315, $A24)</f>
        <v>15</v>
      </c>
      <c r="EC24">
        <f>SUMIFS(DataRegularSeason20242025!$AA$3:$AA$1315,DataRegularSeason20242025!$B$3:$B$1315, "&lt;=" &amp; EC$1, DataRegularSeason20242025!$D$3:$D$1315, $A24)+SUMIFS(DataRegularSeason20242025!$AB$3:$AB$1315,DataRegularSeason20242025!$B$3:$B$1315, "&lt;=" &amp; EC$1, DataRegularSeason20242025!$E$3:$E$1315, $A24)</f>
        <v>15</v>
      </c>
      <c r="ED24">
        <f>SUMIFS(DataRegularSeason20242025!$AA$3:$AA$1315,DataRegularSeason20242025!$B$3:$B$1315, "&lt;=" &amp; ED$1, DataRegularSeason20242025!$D$3:$D$1315, $A24)+SUMIFS(DataRegularSeason20242025!$AB$3:$AB$1315,DataRegularSeason20242025!$B$3:$B$1315, "&lt;=" &amp; ED$1, DataRegularSeason20242025!$E$3:$E$1315, $A24)</f>
        <v>15</v>
      </c>
      <c r="EE24">
        <f>SUMIFS(DataRegularSeason20242025!$AA$3:$AA$1315,DataRegularSeason20242025!$B$3:$B$1315, "&lt;=" &amp; EE$1, DataRegularSeason20242025!$D$3:$D$1315, $A24)+SUMIFS(DataRegularSeason20242025!$AB$3:$AB$1315,DataRegularSeason20242025!$B$3:$B$1315, "&lt;=" &amp; EE$1, DataRegularSeason20242025!$E$3:$E$1315, $A24)</f>
        <v>15</v>
      </c>
      <c r="EF24">
        <f>SUMIFS(DataRegularSeason20242025!$AA$3:$AA$1315,DataRegularSeason20242025!$B$3:$B$1315, "&lt;=" &amp; EF$1, DataRegularSeason20242025!$D$3:$D$1315, $A24)+SUMIFS(DataRegularSeason20242025!$AB$3:$AB$1315,DataRegularSeason20242025!$B$3:$B$1315, "&lt;=" &amp; EF$1, DataRegularSeason20242025!$E$3:$E$1315, $A24)</f>
        <v>15</v>
      </c>
      <c r="EG24">
        <f>SUMIFS(DataRegularSeason20242025!$AA$3:$AA$1315,DataRegularSeason20242025!$B$3:$B$1315, "&lt;=" &amp; EG$1, DataRegularSeason20242025!$D$3:$D$1315, $A24)+SUMIFS(DataRegularSeason20242025!$AB$3:$AB$1315,DataRegularSeason20242025!$B$3:$B$1315, "&lt;=" &amp; EG$1, DataRegularSeason20242025!$E$3:$E$1315, $A24)</f>
        <v>15</v>
      </c>
      <c r="EH24">
        <f>SUMIFS(DataRegularSeason20242025!$AA$3:$AA$1315,DataRegularSeason20242025!$B$3:$B$1315, "&lt;=" &amp; EH$1, DataRegularSeason20242025!$D$3:$D$1315, $A24)+SUMIFS(DataRegularSeason20242025!$AB$3:$AB$1315,DataRegularSeason20242025!$B$3:$B$1315, "&lt;=" &amp; EH$1, DataRegularSeason20242025!$E$3:$E$1315, $A24)</f>
        <v>15</v>
      </c>
      <c r="EI24">
        <f>SUMIFS(DataRegularSeason20242025!$AA$3:$AA$1315,DataRegularSeason20242025!$B$3:$B$1315, "&lt;=" &amp; EI$1, DataRegularSeason20242025!$D$3:$D$1315, $A24)+SUMIFS(DataRegularSeason20242025!$AB$3:$AB$1315,DataRegularSeason20242025!$B$3:$B$1315, "&lt;=" &amp; EI$1, DataRegularSeason20242025!$E$3:$E$1315, $A24)</f>
        <v>15</v>
      </c>
      <c r="EJ24">
        <f>SUMIFS(DataRegularSeason20242025!$AA$3:$AA$1315,DataRegularSeason20242025!$B$3:$B$1315, "&lt;=" &amp; EJ$1, DataRegularSeason20242025!$D$3:$D$1315, $A24)+SUMIFS(DataRegularSeason20242025!$AB$3:$AB$1315,DataRegularSeason20242025!$B$3:$B$1315, "&lt;=" &amp; EJ$1, DataRegularSeason20242025!$E$3:$E$1315, $A24)</f>
        <v>15</v>
      </c>
      <c r="EK24">
        <f>SUMIFS(DataRegularSeason20242025!$AA$3:$AA$1315,DataRegularSeason20242025!$B$3:$B$1315, "&lt;=" &amp; EK$1, DataRegularSeason20242025!$D$3:$D$1315, $A24)+SUMIFS(DataRegularSeason20242025!$AB$3:$AB$1315,DataRegularSeason20242025!$B$3:$B$1315, "&lt;=" &amp; EK$1, DataRegularSeason20242025!$E$3:$E$1315, $A24)</f>
        <v>15</v>
      </c>
      <c r="EL24">
        <f>SUMIFS(DataRegularSeason20242025!$AA$3:$AA$1315,DataRegularSeason20242025!$B$3:$B$1315, "&lt;=" &amp; EL$1, DataRegularSeason20242025!$D$3:$D$1315, $A24)+SUMIFS(DataRegularSeason20242025!$AB$3:$AB$1315,DataRegularSeason20242025!$B$3:$B$1315, "&lt;=" &amp; EL$1, DataRegularSeason20242025!$E$3:$E$1315, $A24)</f>
        <v>15</v>
      </c>
      <c r="EM24">
        <f>SUMIFS(DataRegularSeason20242025!$AA$3:$AA$1315,DataRegularSeason20242025!$B$3:$B$1315, "&lt;=" &amp; EM$1, DataRegularSeason20242025!$D$3:$D$1315, $A24)+SUMIFS(DataRegularSeason20242025!$AB$3:$AB$1315,DataRegularSeason20242025!$B$3:$B$1315, "&lt;=" &amp; EM$1, DataRegularSeason20242025!$E$3:$E$1315, $A24)</f>
        <v>15</v>
      </c>
      <c r="EN24">
        <f>SUMIFS(DataRegularSeason20242025!$AA$3:$AA$1315,DataRegularSeason20242025!$B$3:$B$1315, "&lt;=" &amp; EN$1, DataRegularSeason20242025!$D$3:$D$1315, $A24)+SUMIFS(DataRegularSeason20242025!$AB$3:$AB$1315,DataRegularSeason20242025!$B$3:$B$1315, "&lt;=" &amp; EN$1, DataRegularSeason20242025!$E$3:$E$1315, $A24)</f>
        <v>15</v>
      </c>
      <c r="EO24">
        <f>SUMIFS(DataRegularSeason20242025!$AA$3:$AA$1315,DataRegularSeason20242025!$B$3:$B$1315, "&lt;=" &amp; EO$1, DataRegularSeason20242025!$D$3:$D$1315, $A24)+SUMIFS(DataRegularSeason20242025!$AB$3:$AB$1315,DataRegularSeason20242025!$B$3:$B$1315, "&lt;=" &amp; EO$1, DataRegularSeason20242025!$E$3:$E$1315, $A24)</f>
        <v>15</v>
      </c>
      <c r="EP24">
        <f>SUMIFS(DataRegularSeason20242025!$AA$3:$AA$1315,DataRegularSeason20242025!$B$3:$B$1315, "&lt;=" &amp; EP$1, DataRegularSeason20242025!$D$3:$D$1315, $A24)+SUMIFS(DataRegularSeason20242025!$AB$3:$AB$1315,DataRegularSeason20242025!$B$3:$B$1315, "&lt;=" &amp; EP$1, DataRegularSeason20242025!$E$3:$E$1315, $A24)</f>
        <v>15</v>
      </c>
      <c r="EQ24">
        <f>SUMIFS(DataRegularSeason20242025!$AA$3:$AA$1315,DataRegularSeason20242025!$B$3:$B$1315, "&lt;=" &amp; EQ$1, DataRegularSeason20242025!$D$3:$D$1315, $A24)+SUMIFS(DataRegularSeason20242025!$AB$3:$AB$1315,DataRegularSeason20242025!$B$3:$B$1315, "&lt;=" &amp; EQ$1, DataRegularSeason20242025!$E$3:$E$1315, $A24)</f>
        <v>15</v>
      </c>
      <c r="ER24">
        <f>SUMIFS(DataRegularSeason20242025!$AA$3:$AA$1315,DataRegularSeason20242025!$B$3:$B$1315, "&lt;=" &amp; ER$1, DataRegularSeason20242025!$D$3:$D$1315, $A24)+SUMIFS(DataRegularSeason20242025!$AB$3:$AB$1315,DataRegularSeason20242025!$B$3:$B$1315, "&lt;=" &amp; ER$1, DataRegularSeason20242025!$E$3:$E$1315, $A24)</f>
        <v>15</v>
      </c>
      <c r="ES24">
        <f>SUMIFS(DataRegularSeason20242025!$AA$3:$AA$1315,DataRegularSeason20242025!$B$3:$B$1315, "&lt;=" &amp; ES$1, DataRegularSeason20242025!$D$3:$D$1315, $A24)+SUMIFS(DataRegularSeason20242025!$AB$3:$AB$1315,DataRegularSeason20242025!$B$3:$B$1315, "&lt;=" &amp; ES$1, DataRegularSeason20242025!$E$3:$E$1315, $A24)</f>
        <v>15</v>
      </c>
      <c r="ET24">
        <f>SUMIFS(DataRegularSeason20242025!$AA$3:$AA$1315,DataRegularSeason20242025!$B$3:$B$1315, "&lt;=" &amp; ET$1, DataRegularSeason20242025!$D$3:$D$1315, $A24)+SUMIFS(DataRegularSeason20242025!$AB$3:$AB$1315,DataRegularSeason20242025!$B$3:$B$1315, "&lt;=" &amp; ET$1, DataRegularSeason20242025!$E$3:$E$1315, $A24)</f>
        <v>15</v>
      </c>
      <c r="EU24">
        <f>SUMIFS(DataRegularSeason20242025!$AA$3:$AA$1315,DataRegularSeason20242025!$B$3:$B$1315, "&lt;=" &amp; EU$1, DataRegularSeason20242025!$D$3:$D$1315, $A24)+SUMIFS(DataRegularSeason20242025!$AB$3:$AB$1315,DataRegularSeason20242025!$B$3:$B$1315, "&lt;=" &amp; EU$1, DataRegularSeason20242025!$E$3:$E$1315, $A24)</f>
        <v>15</v>
      </c>
      <c r="EV24">
        <f>SUMIFS(DataRegularSeason20242025!$AA$3:$AA$1315,DataRegularSeason20242025!$B$3:$B$1315, "&lt;=" &amp; EV$1, DataRegularSeason20242025!$D$3:$D$1315, $A24)+SUMIFS(DataRegularSeason20242025!$AB$3:$AB$1315,DataRegularSeason20242025!$B$3:$B$1315, "&lt;=" &amp; EV$1, DataRegularSeason20242025!$E$3:$E$1315, $A24)</f>
        <v>15</v>
      </c>
      <c r="EW24">
        <f>SUMIFS(DataRegularSeason20242025!$AA$3:$AA$1315,DataRegularSeason20242025!$B$3:$B$1315, "&lt;=" &amp; EW$1, DataRegularSeason20242025!$D$3:$D$1315, $A24)+SUMIFS(DataRegularSeason20242025!$AB$3:$AB$1315,DataRegularSeason20242025!$B$3:$B$1315, "&lt;=" &amp; EW$1, DataRegularSeason20242025!$E$3:$E$1315, $A24)</f>
        <v>15</v>
      </c>
      <c r="EX24">
        <f>SUMIFS(DataRegularSeason20242025!$AA$3:$AA$1315,DataRegularSeason20242025!$B$3:$B$1315, "&lt;=" &amp; EX$1, DataRegularSeason20242025!$D$3:$D$1315, $A24)+SUMIFS(DataRegularSeason20242025!$AB$3:$AB$1315,DataRegularSeason20242025!$B$3:$B$1315, "&lt;=" &amp; EX$1, DataRegularSeason20242025!$E$3:$E$1315, $A24)</f>
        <v>15</v>
      </c>
      <c r="EY24">
        <f>SUMIFS(DataRegularSeason20242025!$AA$3:$AA$1315,DataRegularSeason20242025!$B$3:$B$1315, "&lt;=" &amp; EY$1, DataRegularSeason20242025!$D$3:$D$1315, $A24)+SUMIFS(DataRegularSeason20242025!$AB$3:$AB$1315,DataRegularSeason20242025!$B$3:$B$1315, "&lt;=" &amp; EY$1, DataRegularSeason20242025!$E$3:$E$1315, $A24)</f>
        <v>15</v>
      </c>
      <c r="EZ24">
        <f>SUMIFS(DataRegularSeason20242025!$AA$3:$AA$1315,DataRegularSeason20242025!$B$3:$B$1315, "&lt;=" &amp; EZ$1, DataRegularSeason20242025!$D$3:$D$1315, $A24)+SUMIFS(DataRegularSeason20242025!$AB$3:$AB$1315,DataRegularSeason20242025!$B$3:$B$1315, "&lt;=" &amp; EZ$1, DataRegularSeason20242025!$E$3:$E$1315, $A24)</f>
        <v>15</v>
      </c>
      <c r="FA24">
        <f>SUMIFS(DataRegularSeason20242025!$AA$3:$AA$1315,DataRegularSeason20242025!$B$3:$B$1315, "&lt;=" &amp; FA$1, DataRegularSeason20242025!$D$3:$D$1315, $A24)+SUMIFS(DataRegularSeason20242025!$AB$3:$AB$1315,DataRegularSeason20242025!$B$3:$B$1315, "&lt;=" &amp; FA$1, DataRegularSeason20242025!$E$3:$E$1315, $A24)</f>
        <v>15</v>
      </c>
      <c r="FB24">
        <f>SUMIFS(DataRegularSeason20242025!$AA$3:$AA$1315,DataRegularSeason20242025!$B$3:$B$1315, "&lt;=" &amp; FB$1, DataRegularSeason20242025!$D$3:$D$1315, $A24)+SUMIFS(DataRegularSeason20242025!$AB$3:$AB$1315,DataRegularSeason20242025!$B$3:$B$1315, "&lt;=" &amp; FB$1, DataRegularSeason20242025!$E$3:$E$1315, $A24)</f>
        <v>15</v>
      </c>
      <c r="FC24">
        <f>SUMIFS(DataRegularSeason20242025!$AA$3:$AA$1315,DataRegularSeason20242025!$B$3:$B$1315, "&lt;=" &amp; FC$1, DataRegularSeason20242025!$D$3:$D$1315, $A24)+SUMIFS(DataRegularSeason20242025!$AB$3:$AB$1315,DataRegularSeason20242025!$B$3:$B$1315, "&lt;=" &amp; FC$1, DataRegularSeason20242025!$E$3:$E$1315, $A24)</f>
        <v>15</v>
      </c>
      <c r="FD24">
        <f>SUMIFS(DataRegularSeason20242025!$AA$3:$AA$1315,DataRegularSeason20242025!$B$3:$B$1315, "&lt;=" &amp; FD$1, DataRegularSeason20242025!$D$3:$D$1315, $A24)+SUMIFS(DataRegularSeason20242025!$AB$3:$AB$1315,DataRegularSeason20242025!$B$3:$B$1315, "&lt;=" &amp; FD$1, DataRegularSeason20242025!$E$3:$E$1315, $A24)</f>
        <v>15</v>
      </c>
      <c r="FE24">
        <f>SUMIFS(DataRegularSeason20242025!$AA$3:$AA$1315,DataRegularSeason20242025!$B$3:$B$1315, "&lt;=" &amp; FE$1, DataRegularSeason20242025!$D$3:$D$1315, $A24)+SUMIFS(DataRegularSeason20242025!$AB$3:$AB$1315,DataRegularSeason20242025!$B$3:$B$1315, "&lt;=" &amp; FE$1, DataRegularSeason20242025!$E$3:$E$1315, $A24)</f>
        <v>15</v>
      </c>
      <c r="FF24">
        <f>SUMIFS(DataRegularSeason20242025!$AA$3:$AA$1315,DataRegularSeason20242025!$B$3:$B$1315, "&lt;=" &amp; FF$1, DataRegularSeason20242025!$D$3:$D$1315, $A24)+SUMIFS(DataRegularSeason20242025!$AB$3:$AB$1315,DataRegularSeason20242025!$B$3:$B$1315, "&lt;=" &amp; FF$1, DataRegularSeason20242025!$E$3:$E$1315, $A24)</f>
        <v>15</v>
      </c>
      <c r="FG24">
        <f>SUMIFS(DataRegularSeason20242025!$AA$3:$AA$1315,DataRegularSeason20242025!$B$3:$B$1315, "&lt;=" &amp; FG$1, DataRegularSeason20242025!$D$3:$D$1315, $A24)+SUMIFS(DataRegularSeason20242025!$AB$3:$AB$1315,DataRegularSeason20242025!$B$3:$B$1315, "&lt;=" &amp; FG$1, DataRegularSeason20242025!$E$3:$E$1315, $A24)</f>
        <v>15</v>
      </c>
      <c r="FH24">
        <f>SUMIFS(DataRegularSeason20242025!$AA$3:$AA$1315,DataRegularSeason20242025!$B$3:$B$1315, "&lt;=" &amp; FH$1, DataRegularSeason20242025!$D$3:$D$1315, $A24)+SUMIFS(DataRegularSeason20242025!$AB$3:$AB$1315,DataRegularSeason20242025!$B$3:$B$1315, "&lt;=" &amp; FH$1, DataRegularSeason20242025!$E$3:$E$1315, $A24)</f>
        <v>15</v>
      </c>
      <c r="FI24">
        <f>SUMIFS(DataRegularSeason20242025!$AA$3:$AA$1315,DataRegularSeason20242025!$B$3:$B$1315, "&lt;=" &amp; FI$1, DataRegularSeason20242025!$D$3:$D$1315, $A24)+SUMIFS(DataRegularSeason20242025!$AB$3:$AB$1315,DataRegularSeason20242025!$B$3:$B$1315, "&lt;=" &amp; FI$1, DataRegularSeason20242025!$E$3:$E$1315, $A24)</f>
        <v>15</v>
      </c>
      <c r="FJ24">
        <f>SUMIFS(DataRegularSeason20242025!$AA$3:$AA$1315,DataRegularSeason20242025!$B$3:$B$1315, "&lt;=" &amp; FJ$1, DataRegularSeason20242025!$D$3:$D$1315, $A24)+SUMIFS(DataRegularSeason20242025!$AB$3:$AB$1315,DataRegularSeason20242025!$B$3:$B$1315, "&lt;=" &amp; FJ$1, DataRegularSeason20242025!$E$3:$E$1315, $A24)</f>
        <v>15</v>
      </c>
      <c r="FK24">
        <f>SUMIFS(DataRegularSeason20242025!$AA$3:$AA$1315,DataRegularSeason20242025!$B$3:$B$1315, "&lt;=" &amp; FK$1, DataRegularSeason20242025!$D$3:$D$1315, $A24)+SUMIFS(DataRegularSeason20242025!$AB$3:$AB$1315,DataRegularSeason20242025!$B$3:$B$1315, "&lt;=" &amp; FK$1, DataRegularSeason20242025!$E$3:$E$1315, $A24)</f>
        <v>15</v>
      </c>
      <c r="FL24">
        <f>SUMIFS(DataRegularSeason20242025!$AA$3:$AA$1315,DataRegularSeason20242025!$B$3:$B$1315, "&lt;=" &amp; FL$1, DataRegularSeason20242025!$D$3:$D$1315, $A24)+SUMIFS(DataRegularSeason20242025!$AB$3:$AB$1315,DataRegularSeason20242025!$B$3:$B$1315, "&lt;=" &amp; FL$1, DataRegularSeason20242025!$E$3:$E$1315, $A24)</f>
        <v>15</v>
      </c>
      <c r="FM24">
        <f>SUMIFS(DataRegularSeason20242025!$AA$3:$AA$1315,DataRegularSeason20242025!$B$3:$B$1315, "&lt;=" &amp; FM$1, DataRegularSeason20242025!$D$3:$D$1315, $A24)+SUMIFS(DataRegularSeason20242025!$AB$3:$AB$1315,DataRegularSeason20242025!$B$3:$B$1315, "&lt;=" &amp; FM$1, DataRegularSeason20242025!$E$3:$E$1315, $A24)</f>
        <v>15</v>
      </c>
      <c r="FN24">
        <f>SUMIFS(DataRegularSeason20242025!$AA$3:$AA$1315,DataRegularSeason20242025!$B$3:$B$1315, "&lt;=" &amp; FN$1, DataRegularSeason20242025!$D$3:$D$1315, $A24)+SUMIFS(DataRegularSeason20242025!$AB$3:$AB$1315,DataRegularSeason20242025!$B$3:$B$1315, "&lt;=" &amp; FN$1, DataRegularSeason20242025!$E$3:$E$1315, $A24)</f>
        <v>15</v>
      </c>
      <c r="FO24">
        <f>SUMIFS(DataRegularSeason20242025!$AA$3:$AA$1315,DataRegularSeason20242025!$B$3:$B$1315, "&lt;=" &amp; FO$1, DataRegularSeason20242025!$D$3:$D$1315, $A24)+SUMIFS(DataRegularSeason20242025!$AB$3:$AB$1315,DataRegularSeason20242025!$B$3:$B$1315, "&lt;=" &amp; FO$1, DataRegularSeason20242025!$E$3:$E$1315, $A24)</f>
        <v>15</v>
      </c>
      <c r="FP24">
        <f>SUMIFS(DataRegularSeason20242025!$AA$3:$AA$1315,DataRegularSeason20242025!$B$3:$B$1315, "&lt;=" &amp; FP$1, DataRegularSeason20242025!$D$3:$D$1315, $A24)+SUMIFS(DataRegularSeason20242025!$AB$3:$AB$1315,DataRegularSeason20242025!$B$3:$B$1315, "&lt;=" &amp; FP$1, DataRegularSeason20242025!$E$3:$E$1315, $A24)</f>
        <v>15</v>
      </c>
      <c r="FQ24">
        <f>SUMIFS(DataRegularSeason20242025!$AA$3:$AA$1315,DataRegularSeason20242025!$B$3:$B$1315, "&lt;=" &amp; FQ$1, DataRegularSeason20242025!$D$3:$D$1315, $A24)+SUMIFS(DataRegularSeason20242025!$AB$3:$AB$1315,DataRegularSeason20242025!$B$3:$B$1315, "&lt;=" &amp; FQ$1, DataRegularSeason20242025!$E$3:$E$1315, $A24)</f>
        <v>15</v>
      </c>
      <c r="FR24">
        <f>SUMIFS(DataRegularSeason20242025!$AA$3:$AA$1315,DataRegularSeason20242025!$B$3:$B$1315, "&lt;=" &amp; FR$1, DataRegularSeason20242025!$D$3:$D$1315, $A24)+SUMIFS(DataRegularSeason20242025!$AB$3:$AB$1315,DataRegularSeason20242025!$B$3:$B$1315, "&lt;=" &amp; FR$1, DataRegularSeason20242025!$E$3:$E$1315, $A24)</f>
        <v>15</v>
      </c>
      <c r="FS24">
        <f>SUMIFS(DataRegularSeason20242025!$AA$3:$AA$1315,DataRegularSeason20242025!$B$3:$B$1315, "&lt;=" &amp; FS$1, DataRegularSeason20242025!$D$3:$D$1315, $A24)+SUMIFS(DataRegularSeason20242025!$AB$3:$AB$1315,DataRegularSeason20242025!$B$3:$B$1315, "&lt;=" &amp; FS$1, DataRegularSeason20242025!$E$3:$E$1315, $A24)</f>
        <v>15</v>
      </c>
      <c r="FT24">
        <f>SUMIFS(DataRegularSeason20242025!$AA$3:$AA$1315,DataRegularSeason20242025!$B$3:$B$1315, "&lt;=" &amp; FT$1, DataRegularSeason20242025!$D$3:$D$1315, $A24)+SUMIFS(DataRegularSeason20242025!$AB$3:$AB$1315,DataRegularSeason20242025!$B$3:$B$1315, "&lt;=" &amp; FT$1, DataRegularSeason20242025!$E$3:$E$1315, $A24)</f>
        <v>15</v>
      </c>
      <c r="FU24">
        <f>SUMIFS(DataRegularSeason20242025!$AA$3:$AA$1315,DataRegularSeason20242025!$B$3:$B$1315, "&lt;=" &amp; FU$1, DataRegularSeason20242025!$D$3:$D$1315, $A24)+SUMIFS(DataRegularSeason20242025!$AB$3:$AB$1315,DataRegularSeason20242025!$B$3:$B$1315, "&lt;=" &amp; FU$1, DataRegularSeason20242025!$E$3:$E$1315, $A24)</f>
        <v>15</v>
      </c>
      <c r="FV24">
        <f>SUMIFS(DataRegularSeason20242025!$AA$3:$AA$1315,DataRegularSeason20242025!$B$3:$B$1315, "&lt;=" &amp; FV$1, DataRegularSeason20242025!$D$3:$D$1315, $A24)+SUMIFS(DataRegularSeason20242025!$AB$3:$AB$1315,DataRegularSeason20242025!$B$3:$B$1315, "&lt;=" &amp; FV$1, DataRegularSeason20242025!$E$3:$E$1315, $A24)</f>
        <v>15</v>
      </c>
      <c r="FW24">
        <f>SUMIFS(DataRegularSeason20242025!$AA$3:$AA$1315,DataRegularSeason20242025!$B$3:$B$1315, "&lt;=" &amp; FW$1, DataRegularSeason20242025!$D$3:$D$1315, $A24)+SUMIFS(DataRegularSeason20242025!$AB$3:$AB$1315,DataRegularSeason20242025!$B$3:$B$1315, "&lt;=" &amp; FW$1, DataRegularSeason20242025!$E$3:$E$1315, $A24)</f>
        <v>15</v>
      </c>
      <c r="FX24">
        <f>SUMIFS(DataRegularSeason20242025!$AA$3:$AA$1315,DataRegularSeason20242025!$B$3:$B$1315, "&lt;=" &amp; FX$1, DataRegularSeason20242025!$D$3:$D$1315, $A24)+SUMIFS(DataRegularSeason20242025!$AB$3:$AB$1315,DataRegularSeason20242025!$B$3:$B$1315, "&lt;=" &amp; FX$1, DataRegularSeason20242025!$E$3:$E$1315, $A24)</f>
        <v>15</v>
      </c>
      <c r="FY24">
        <f>SUMIFS(DataRegularSeason20242025!$AA$3:$AA$1315,DataRegularSeason20242025!$B$3:$B$1315, "&lt;=" &amp; FY$1, DataRegularSeason20242025!$D$3:$D$1315, $A24)+SUMIFS(DataRegularSeason20242025!$AB$3:$AB$1315,DataRegularSeason20242025!$B$3:$B$1315, "&lt;=" &amp; FY$1, DataRegularSeason20242025!$E$3:$E$1315, $A24)</f>
        <v>15</v>
      </c>
      <c r="FZ24">
        <f>SUMIFS(DataRegularSeason20242025!$AA$3:$AA$1315,DataRegularSeason20242025!$B$3:$B$1315, "&lt;=" &amp; FZ$1, DataRegularSeason20242025!$D$3:$D$1315, $A24)+SUMIFS(DataRegularSeason20242025!$AB$3:$AB$1315,DataRegularSeason20242025!$B$3:$B$1315, "&lt;=" &amp; FZ$1, DataRegularSeason20242025!$E$3:$E$1315, $A24)</f>
        <v>15</v>
      </c>
      <c r="GA24">
        <f>SUMIFS(DataRegularSeason20242025!$AA$3:$AA$1315,DataRegularSeason20242025!$B$3:$B$1315, "&lt;=" &amp; GA$1, DataRegularSeason20242025!$D$3:$D$1315, $A24)+SUMIFS(DataRegularSeason20242025!$AB$3:$AB$1315,DataRegularSeason20242025!$B$3:$B$1315, "&lt;=" &amp; GA$1, DataRegularSeason20242025!$E$3:$E$1315, $A24)</f>
        <v>15</v>
      </c>
      <c r="GB24">
        <f>SUMIFS(DataRegularSeason20242025!$AA$3:$AA$1315,DataRegularSeason20242025!$B$3:$B$1315, "&lt;=" &amp; GB$1, DataRegularSeason20242025!$D$3:$D$1315, $A24)+SUMIFS(DataRegularSeason20242025!$AB$3:$AB$1315,DataRegularSeason20242025!$B$3:$B$1315, "&lt;=" &amp; GB$1, DataRegularSeason20242025!$E$3:$E$1315, $A24)</f>
        <v>15</v>
      </c>
      <c r="GC24">
        <f>SUMIFS(DataRegularSeason20242025!$AA$3:$AA$1315,DataRegularSeason20242025!$B$3:$B$1315, "&lt;=" &amp; GC$1, DataRegularSeason20242025!$D$3:$D$1315, $A24)+SUMIFS(DataRegularSeason20242025!$AB$3:$AB$1315,DataRegularSeason20242025!$B$3:$B$1315, "&lt;=" &amp; GC$1, DataRegularSeason20242025!$E$3:$E$1315, $A24)</f>
        <v>15</v>
      </c>
      <c r="GD24">
        <f>SUMIFS(DataRegularSeason20242025!$AA$3:$AA$1315,DataRegularSeason20242025!$B$3:$B$1315, "&lt;=" &amp; GD$1, DataRegularSeason20242025!$D$3:$D$1315, $A24)+SUMIFS(DataRegularSeason20242025!$AB$3:$AB$1315,DataRegularSeason20242025!$B$3:$B$1315, "&lt;=" &amp; GD$1, DataRegularSeason20242025!$E$3:$E$1315, $A24)</f>
        <v>15</v>
      </c>
      <c r="GE24">
        <f>SUMIFS(DataRegularSeason20242025!$AA$3:$AA$1315,DataRegularSeason20242025!$B$3:$B$1315, "&lt;=" &amp; GE$1, DataRegularSeason20242025!$D$3:$D$1315, $A24)+SUMIFS(DataRegularSeason20242025!$AB$3:$AB$1315,DataRegularSeason20242025!$B$3:$B$1315, "&lt;=" &amp; GE$1, DataRegularSeason20242025!$E$3:$E$1315, $A24)</f>
        <v>15</v>
      </c>
      <c r="GF24">
        <f>SUMIFS(DataRegularSeason20242025!$AA$3:$AA$1315,DataRegularSeason20242025!$B$3:$B$1315, "&lt;=" &amp; GF$1, DataRegularSeason20242025!$D$3:$D$1315, $A24)+SUMIFS(DataRegularSeason20242025!$AB$3:$AB$1315,DataRegularSeason20242025!$B$3:$B$1315, "&lt;=" &amp; GF$1, DataRegularSeason20242025!$E$3:$E$1315, $A24)</f>
        <v>15</v>
      </c>
      <c r="GG24">
        <f>SUMIFS(DataRegularSeason20242025!$AA$3:$AA$1315,DataRegularSeason20242025!$B$3:$B$1315, "&lt;=" &amp; GG$1, DataRegularSeason20242025!$D$3:$D$1315, $A24)+SUMIFS(DataRegularSeason20242025!$AB$3:$AB$1315,DataRegularSeason20242025!$B$3:$B$1315, "&lt;=" &amp; GG$1, DataRegularSeason20242025!$E$3:$E$1315, $A24)</f>
        <v>15</v>
      </c>
      <c r="GH24">
        <f>SUMIFS(DataRegularSeason20242025!$AA$3:$AA$1315,DataRegularSeason20242025!$B$3:$B$1315, "&lt;=" &amp; GH$1, DataRegularSeason20242025!$D$3:$D$1315, $A24)+SUMIFS(DataRegularSeason20242025!$AB$3:$AB$1315,DataRegularSeason20242025!$B$3:$B$1315, "&lt;=" &amp; GH$1, DataRegularSeason20242025!$E$3:$E$1315, $A24)</f>
        <v>15</v>
      </c>
      <c r="GI24">
        <f>SUMIFS(DataRegularSeason20242025!$AA$3:$AA$1315,DataRegularSeason20242025!$B$3:$B$1315, "&lt;=" &amp; GI$1, DataRegularSeason20242025!$D$3:$D$1315, $A24)+SUMIFS(DataRegularSeason20242025!$AB$3:$AB$1315,DataRegularSeason20242025!$B$3:$B$1315, "&lt;=" &amp; GI$1, DataRegularSeason20242025!$E$3:$E$1315, $A24)</f>
        <v>15</v>
      </c>
      <c r="GJ24">
        <f>SUMIFS(DataRegularSeason20242025!$AA$3:$AA$1315,DataRegularSeason20242025!$B$3:$B$1315, "&lt;=" &amp; GJ$1, DataRegularSeason20242025!$D$3:$D$1315, $A24)+SUMIFS(DataRegularSeason20242025!$AB$3:$AB$1315,DataRegularSeason20242025!$B$3:$B$1315, "&lt;=" &amp; GJ$1, DataRegularSeason20242025!$E$3:$E$1315, $A24)</f>
        <v>15</v>
      </c>
      <c r="GK24">
        <f>SUMIFS(DataRegularSeason20242025!$AA$3:$AA$1315,DataRegularSeason20242025!$B$3:$B$1315, "&lt;=" &amp; GK$1, DataRegularSeason20242025!$D$3:$D$1315, $A24)+SUMIFS(DataRegularSeason20242025!$AB$3:$AB$1315,DataRegularSeason20242025!$B$3:$B$1315, "&lt;=" &amp; GK$1, DataRegularSeason20242025!$E$3:$E$1315, $A24)</f>
        <v>15</v>
      </c>
      <c r="GL24">
        <f>SUMIFS(DataRegularSeason20242025!$AA$3:$AA$1315,DataRegularSeason20242025!$B$3:$B$1315, "&lt;=" &amp; GL$1, DataRegularSeason20242025!$D$3:$D$1315, $A24)+SUMIFS(DataRegularSeason20242025!$AB$3:$AB$1315,DataRegularSeason20242025!$B$3:$B$1315, "&lt;=" &amp; GL$1, DataRegularSeason20242025!$E$3:$E$1315, $A24)</f>
        <v>15</v>
      </c>
      <c r="GM24">
        <f>SUMIFS(DataRegularSeason20242025!$AA$3:$AA$1315,DataRegularSeason20242025!$B$3:$B$1315, "&lt;=" &amp; GM$1, DataRegularSeason20242025!$D$3:$D$1315, $A24)+SUMIFS(DataRegularSeason20242025!$AB$3:$AB$1315,DataRegularSeason20242025!$B$3:$B$1315, "&lt;=" &amp; GM$1, DataRegularSeason20242025!$E$3:$E$1315, $A24)</f>
        <v>15</v>
      </c>
      <c r="GN24">
        <f>SUMIFS(DataRegularSeason20242025!$AA$3:$AA$1315,DataRegularSeason20242025!$B$3:$B$1315, "&lt;=" &amp; GN$1, DataRegularSeason20242025!$D$3:$D$1315, $A24)+SUMIFS(DataRegularSeason20242025!$AB$3:$AB$1315,DataRegularSeason20242025!$B$3:$B$1315, "&lt;=" &amp; GN$1, DataRegularSeason20242025!$E$3:$E$1315, $A24)</f>
        <v>15</v>
      </c>
      <c r="GO24">
        <f>SUMIFS(DataRegularSeason20242025!$AA$3:$AA$1315,DataRegularSeason20242025!$B$3:$B$1315, "&lt;=" &amp; GO$1, DataRegularSeason20242025!$D$3:$D$1315, $A24)+SUMIFS(DataRegularSeason20242025!$AB$3:$AB$1315,DataRegularSeason20242025!$B$3:$B$1315, "&lt;=" &amp; GO$1, DataRegularSeason20242025!$E$3:$E$1315, $A24)</f>
        <v>15</v>
      </c>
      <c r="GP24">
        <f>SUMIFS(DataRegularSeason20242025!$AA$3:$AA$1315,DataRegularSeason20242025!$B$3:$B$1315, "&lt;=" &amp; GP$1, DataRegularSeason20242025!$D$3:$D$1315, $A24)+SUMIFS(DataRegularSeason20242025!$AB$3:$AB$1315,DataRegularSeason20242025!$B$3:$B$1315, "&lt;=" &amp; GP$1, DataRegularSeason20242025!$E$3:$E$1315, $A24)</f>
        <v>15</v>
      </c>
      <c r="GQ24">
        <f>SUMIFS(DataRegularSeason20242025!$AA$3:$AA$1315,DataRegularSeason20242025!$B$3:$B$1315, "&lt;=" &amp; GQ$1, DataRegularSeason20242025!$D$3:$D$1315, $A24)+SUMIFS(DataRegularSeason20242025!$AB$3:$AB$1315,DataRegularSeason20242025!$B$3:$B$1315, "&lt;=" &amp; GQ$1, DataRegularSeason20242025!$E$3:$E$1315, $A24)</f>
        <v>15</v>
      </c>
      <c r="GR24">
        <f>SUMIFS(DataRegularSeason20242025!$AA$3:$AA$1315,DataRegularSeason20242025!$B$3:$B$1315, "&lt;=" &amp; GR$1, DataRegularSeason20242025!$D$3:$D$1315, $A24)+SUMIFS(DataRegularSeason20242025!$AB$3:$AB$1315,DataRegularSeason20242025!$B$3:$B$1315, "&lt;=" &amp; GR$1, DataRegularSeason20242025!$E$3:$E$1315, $A24)</f>
        <v>15</v>
      </c>
      <c r="GS24">
        <f>SUMIFS(DataRegularSeason20242025!$AA$3:$AA$1315,DataRegularSeason20242025!$B$3:$B$1315, "&lt;=" &amp; GS$1, DataRegularSeason20242025!$D$3:$D$1315, $A24)+SUMIFS(DataRegularSeason20242025!$AB$3:$AB$1315,DataRegularSeason20242025!$B$3:$B$1315, "&lt;=" &amp; GS$1, DataRegularSeason20242025!$E$3:$E$1315, $A24)</f>
        <v>15</v>
      </c>
      <c r="GT24">
        <f>SUMIFS(DataRegularSeason20242025!$AA$3:$AA$1315,DataRegularSeason20242025!$B$3:$B$1315, "&lt;=" &amp; GT$1, DataRegularSeason20242025!$D$3:$D$1315, $A24)+SUMIFS(DataRegularSeason20242025!$AB$3:$AB$1315,DataRegularSeason20242025!$B$3:$B$1315, "&lt;=" &amp; GT$1, DataRegularSeason20242025!$E$3:$E$1315, $A24)</f>
        <v>15</v>
      </c>
      <c r="GU24">
        <f>SUMIFS(DataRegularSeason20242025!$AA$3:$AA$1315,DataRegularSeason20242025!$B$3:$B$1315, "&lt;=" &amp; GU$1, DataRegularSeason20242025!$D$3:$D$1315, $A24)+SUMIFS(DataRegularSeason20242025!$AB$3:$AB$1315,DataRegularSeason20242025!$B$3:$B$1315, "&lt;=" &amp; GU$1, DataRegularSeason20242025!$E$3:$E$1315, $A24)</f>
        <v>15</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24</v>
      </c>
      <c r="BB26">
        <f>SUMIFS(DataRegularSeason20242025!$AA$3:$AA$1315,DataRegularSeason20242025!$B$3:$B$1315, "&lt;=" &amp; BB$1, DataRegularSeason20242025!$D$3:$D$1315, $A26)+SUMIFS(DataRegularSeason20242025!$AB$3:$AB$1315,DataRegularSeason20242025!$B$3:$B$1315, "&lt;=" &amp; BB$1, DataRegularSeason20242025!$E$3:$E$1315, $A26)</f>
        <v>24</v>
      </c>
      <c r="BC26">
        <f>SUMIFS(DataRegularSeason20242025!$AA$3:$AA$1315,DataRegularSeason20242025!$B$3:$B$1315, "&lt;=" &amp; BC$1, DataRegularSeason20242025!$D$3:$D$1315, $A26)+SUMIFS(DataRegularSeason20242025!$AB$3:$AB$1315,DataRegularSeason20242025!$B$3:$B$1315, "&lt;=" &amp; BC$1, DataRegularSeason20242025!$E$3:$E$1315, $A26)</f>
        <v>24</v>
      </c>
      <c r="BD26">
        <f>SUMIFS(DataRegularSeason20242025!$AA$3:$AA$1315,DataRegularSeason20242025!$B$3:$B$1315, "&lt;=" &amp; BD$1, DataRegularSeason20242025!$D$3:$D$1315, $A26)+SUMIFS(DataRegularSeason20242025!$AB$3:$AB$1315,DataRegularSeason20242025!$B$3:$B$1315, "&lt;=" &amp; BD$1, DataRegularSeason20242025!$E$3:$E$1315, $A26)</f>
        <v>24</v>
      </c>
      <c r="BE26">
        <f>SUMIFS(DataRegularSeason20242025!$AA$3:$AA$1315,DataRegularSeason20242025!$B$3:$B$1315, "&lt;=" &amp; BE$1, DataRegularSeason20242025!$D$3:$D$1315, $A26)+SUMIFS(DataRegularSeason20242025!$AB$3:$AB$1315,DataRegularSeason20242025!$B$3:$B$1315, "&lt;=" &amp; BE$1, DataRegularSeason20242025!$E$3:$E$1315, $A26)</f>
        <v>24</v>
      </c>
      <c r="BF26">
        <f>SUMIFS(DataRegularSeason20242025!$AA$3:$AA$1315,DataRegularSeason20242025!$B$3:$B$1315, "&lt;=" &amp; BF$1, DataRegularSeason20242025!$D$3:$D$1315, $A26)+SUMIFS(DataRegularSeason20242025!$AB$3:$AB$1315,DataRegularSeason20242025!$B$3:$B$1315, "&lt;=" &amp; BF$1, DataRegularSeason20242025!$E$3:$E$1315, $A26)</f>
        <v>24</v>
      </c>
      <c r="BG26">
        <f>SUMIFS(DataRegularSeason20242025!$AA$3:$AA$1315,DataRegularSeason20242025!$B$3:$B$1315, "&lt;=" &amp; BG$1, DataRegularSeason20242025!$D$3:$D$1315, $A26)+SUMIFS(DataRegularSeason20242025!$AB$3:$AB$1315,DataRegularSeason20242025!$B$3:$B$1315, "&lt;=" &amp; BG$1, DataRegularSeason20242025!$E$3:$E$1315, $A26)</f>
        <v>24</v>
      </c>
      <c r="BH26">
        <f>SUMIFS(DataRegularSeason20242025!$AA$3:$AA$1315,DataRegularSeason20242025!$B$3:$B$1315, "&lt;=" &amp; BH$1, DataRegularSeason20242025!$D$3:$D$1315, $A26)+SUMIFS(DataRegularSeason20242025!$AB$3:$AB$1315,DataRegularSeason20242025!$B$3:$B$1315, "&lt;=" &amp; BH$1, DataRegularSeason20242025!$E$3:$E$1315, $A26)</f>
        <v>24</v>
      </c>
      <c r="BI26">
        <f>SUMIFS(DataRegularSeason20242025!$AA$3:$AA$1315,DataRegularSeason20242025!$B$3:$B$1315, "&lt;=" &amp; BI$1, DataRegularSeason20242025!$D$3:$D$1315, $A26)+SUMIFS(DataRegularSeason20242025!$AB$3:$AB$1315,DataRegularSeason20242025!$B$3:$B$1315, "&lt;=" &amp; BI$1, DataRegularSeason20242025!$E$3:$E$1315, $A26)</f>
        <v>24</v>
      </c>
      <c r="BJ26">
        <f>SUMIFS(DataRegularSeason20242025!$AA$3:$AA$1315,DataRegularSeason20242025!$B$3:$B$1315, "&lt;=" &amp; BJ$1, DataRegularSeason20242025!$D$3:$D$1315, $A26)+SUMIFS(DataRegularSeason20242025!$AB$3:$AB$1315,DataRegularSeason20242025!$B$3:$B$1315, "&lt;=" &amp; BJ$1, DataRegularSeason20242025!$E$3:$E$1315, $A26)</f>
        <v>24</v>
      </c>
      <c r="BK26">
        <f>SUMIFS(DataRegularSeason20242025!$AA$3:$AA$1315,DataRegularSeason20242025!$B$3:$B$1315, "&lt;=" &amp; BK$1, DataRegularSeason20242025!$D$3:$D$1315, $A26)+SUMIFS(DataRegularSeason20242025!$AB$3:$AB$1315,DataRegularSeason20242025!$B$3:$B$1315, "&lt;=" &amp; BK$1, DataRegularSeason20242025!$E$3:$E$1315, $A26)</f>
        <v>24</v>
      </c>
      <c r="BL26">
        <f>SUMIFS(DataRegularSeason20242025!$AA$3:$AA$1315,DataRegularSeason20242025!$B$3:$B$1315, "&lt;=" &amp; BL$1, DataRegularSeason20242025!$D$3:$D$1315, $A26)+SUMIFS(DataRegularSeason20242025!$AB$3:$AB$1315,DataRegularSeason20242025!$B$3:$B$1315, "&lt;=" &amp; BL$1, DataRegularSeason20242025!$E$3:$E$1315, $A26)</f>
        <v>24</v>
      </c>
      <c r="BM26">
        <f>SUMIFS(DataRegularSeason20242025!$AA$3:$AA$1315,DataRegularSeason20242025!$B$3:$B$1315, "&lt;=" &amp; BM$1, DataRegularSeason20242025!$D$3:$D$1315, $A26)+SUMIFS(DataRegularSeason20242025!$AB$3:$AB$1315,DataRegularSeason20242025!$B$3:$B$1315, "&lt;=" &amp; BM$1, DataRegularSeason20242025!$E$3:$E$1315, $A26)</f>
        <v>24</v>
      </c>
      <c r="BN26">
        <f>SUMIFS(DataRegularSeason20242025!$AA$3:$AA$1315,DataRegularSeason20242025!$B$3:$B$1315, "&lt;=" &amp; BN$1, DataRegularSeason20242025!$D$3:$D$1315, $A26)+SUMIFS(DataRegularSeason20242025!$AB$3:$AB$1315,DataRegularSeason20242025!$B$3:$B$1315, "&lt;=" &amp; BN$1, DataRegularSeason20242025!$E$3:$E$1315, $A26)</f>
        <v>24</v>
      </c>
      <c r="BO26">
        <f>SUMIFS(DataRegularSeason20242025!$AA$3:$AA$1315,DataRegularSeason20242025!$B$3:$B$1315, "&lt;=" &amp; BO$1, DataRegularSeason20242025!$D$3:$D$1315, $A26)+SUMIFS(DataRegularSeason20242025!$AB$3:$AB$1315,DataRegularSeason20242025!$B$3:$B$1315, "&lt;=" &amp; BO$1, DataRegularSeason20242025!$E$3:$E$1315, $A26)</f>
        <v>24</v>
      </c>
      <c r="BP26">
        <f>SUMIFS(DataRegularSeason20242025!$AA$3:$AA$1315,DataRegularSeason20242025!$B$3:$B$1315, "&lt;=" &amp; BP$1, DataRegularSeason20242025!$D$3:$D$1315, $A26)+SUMIFS(DataRegularSeason20242025!$AB$3:$AB$1315,DataRegularSeason20242025!$B$3:$B$1315, "&lt;=" &amp; BP$1, DataRegularSeason20242025!$E$3:$E$1315, $A26)</f>
        <v>24</v>
      </c>
      <c r="BQ26">
        <f>SUMIFS(DataRegularSeason20242025!$AA$3:$AA$1315,DataRegularSeason20242025!$B$3:$B$1315, "&lt;=" &amp; BQ$1, DataRegularSeason20242025!$D$3:$D$1315, $A26)+SUMIFS(DataRegularSeason20242025!$AB$3:$AB$1315,DataRegularSeason20242025!$B$3:$B$1315, "&lt;=" &amp; BQ$1, DataRegularSeason20242025!$E$3:$E$1315, $A26)</f>
        <v>24</v>
      </c>
      <c r="BR26">
        <f>SUMIFS(DataRegularSeason20242025!$AA$3:$AA$1315,DataRegularSeason20242025!$B$3:$B$1315, "&lt;=" &amp; BR$1, DataRegularSeason20242025!$D$3:$D$1315, $A26)+SUMIFS(DataRegularSeason20242025!$AB$3:$AB$1315,DataRegularSeason20242025!$B$3:$B$1315, "&lt;=" &amp; BR$1, DataRegularSeason20242025!$E$3:$E$1315, $A26)</f>
        <v>24</v>
      </c>
      <c r="BS26">
        <f>SUMIFS(DataRegularSeason20242025!$AA$3:$AA$1315,DataRegularSeason20242025!$B$3:$B$1315, "&lt;=" &amp; BS$1, DataRegularSeason20242025!$D$3:$D$1315, $A26)+SUMIFS(DataRegularSeason20242025!$AB$3:$AB$1315,DataRegularSeason20242025!$B$3:$B$1315, "&lt;=" &amp; BS$1, DataRegularSeason20242025!$E$3:$E$1315, $A26)</f>
        <v>24</v>
      </c>
      <c r="BT26">
        <f>SUMIFS(DataRegularSeason20242025!$AA$3:$AA$1315,DataRegularSeason20242025!$B$3:$B$1315, "&lt;=" &amp; BT$1, DataRegularSeason20242025!$D$3:$D$1315, $A26)+SUMIFS(DataRegularSeason20242025!$AB$3:$AB$1315,DataRegularSeason20242025!$B$3:$B$1315, "&lt;=" &amp; BT$1, DataRegularSeason20242025!$E$3:$E$1315, $A26)</f>
        <v>24</v>
      </c>
      <c r="BU26">
        <f>SUMIFS(DataRegularSeason20242025!$AA$3:$AA$1315,DataRegularSeason20242025!$B$3:$B$1315, "&lt;=" &amp; BU$1, DataRegularSeason20242025!$D$3:$D$1315, $A26)+SUMIFS(DataRegularSeason20242025!$AB$3:$AB$1315,DataRegularSeason20242025!$B$3:$B$1315, "&lt;=" &amp; BU$1, DataRegularSeason20242025!$E$3:$E$1315, $A26)</f>
        <v>24</v>
      </c>
      <c r="BV26">
        <f>SUMIFS(DataRegularSeason20242025!$AA$3:$AA$1315,DataRegularSeason20242025!$B$3:$B$1315, "&lt;=" &amp; BV$1, DataRegularSeason20242025!$D$3:$D$1315, $A26)+SUMIFS(DataRegularSeason20242025!$AB$3:$AB$1315,DataRegularSeason20242025!$B$3:$B$1315, "&lt;=" &amp; BV$1, DataRegularSeason20242025!$E$3:$E$1315, $A26)</f>
        <v>24</v>
      </c>
      <c r="BW26">
        <f>SUMIFS(DataRegularSeason20242025!$AA$3:$AA$1315,DataRegularSeason20242025!$B$3:$B$1315, "&lt;=" &amp; BW$1, DataRegularSeason20242025!$D$3:$D$1315, $A26)+SUMIFS(DataRegularSeason20242025!$AB$3:$AB$1315,DataRegularSeason20242025!$B$3:$B$1315, "&lt;=" &amp; BW$1, DataRegularSeason20242025!$E$3:$E$1315, $A26)</f>
        <v>24</v>
      </c>
      <c r="BX26">
        <f>SUMIFS(DataRegularSeason20242025!$AA$3:$AA$1315,DataRegularSeason20242025!$B$3:$B$1315, "&lt;=" &amp; BX$1, DataRegularSeason20242025!$D$3:$D$1315, $A26)+SUMIFS(DataRegularSeason20242025!$AB$3:$AB$1315,DataRegularSeason20242025!$B$3:$B$1315, "&lt;=" &amp; BX$1, DataRegularSeason20242025!$E$3:$E$1315, $A26)</f>
        <v>24</v>
      </c>
      <c r="BY26">
        <f>SUMIFS(DataRegularSeason20242025!$AA$3:$AA$1315,DataRegularSeason20242025!$B$3:$B$1315, "&lt;=" &amp; BY$1, DataRegularSeason20242025!$D$3:$D$1315, $A26)+SUMIFS(DataRegularSeason20242025!$AB$3:$AB$1315,DataRegularSeason20242025!$B$3:$B$1315, "&lt;=" &amp; BY$1, DataRegularSeason20242025!$E$3:$E$1315, $A26)</f>
        <v>24</v>
      </c>
      <c r="BZ26">
        <f>SUMIFS(DataRegularSeason20242025!$AA$3:$AA$1315,DataRegularSeason20242025!$B$3:$B$1315, "&lt;=" &amp; BZ$1, DataRegularSeason20242025!$D$3:$D$1315, $A26)+SUMIFS(DataRegularSeason20242025!$AB$3:$AB$1315,DataRegularSeason20242025!$B$3:$B$1315, "&lt;=" &amp; BZ$1, DataRegularSeason20242025!$E$3:$E$1315, $A26)</f>
        <v>24</v>
      </c>
      <c r="CA26">
        <f>SUMIFS(DataRegularSeason20242025!$AA$3:$AA$1315,DataRegularSeason20242025!$B$3:$B$1315, "&lt;=" &amp; CA$1, DataRegularSeason20242025!$D$3:$D$1315, $A26)+SUMIFS(DataRegularSeason20242025!$AB$3:$AB$1315,DataRegularSeason20242025!$B$3:$B$1315, "&lt;=" &amp; CA$1, DataRegularSeason20242025!$E$3:$E$1315, $A26)</f>
        <v>24</v>
      </c>
      <c r="CB26">
        <f>SUMIFS(DataRegularSeason20242025!$AA$3:$AA$1315,DataRegularSeason20242025!$B$3:$B$1315, "&lt;=" &amp; CB$1, DataRegularSeason20242025!$D$3:$D$1315, $A26)+SUMIFS(DataRegularSeason20242025!$AB$3:$AB$1315,DataRegularSeason20242025!$B$3:$B$1315, "&lt;=" &amp; CB$1, DataRegularSeason20242025!$E$3:$E$1315, $A26)</f>
        <v>24</v>
      </c>
      <c r="CC26">
        <f>SUMIFS(DataRegularSeason20242025!$AA$3:$AA$1315,DataRegularSeason20242025!$B$3:$B$1315, "&lt;=" &amp; CC$1, DataRegularSeason20242025!$D$3:$D$1315, $A26)+SUMIFS(DataRegularSeason20242025!$AB$3:$AB$1315,DataRegularSeason20242025!$B$3:$B$1315, "&lt;=" &amp; CC$1, DataRegularSeason20242025!$E$3:$E$1315, $A26)</f>
        <v>24</v>
      </c>
      <c r="CD26">
        <f>SUMIFS(DataRegularSeason20242025!$AA$3:$AA$1315,DataRegularSeason20242025!$B$3:$B$1315, "&lt;=" &amp; CD$1, DataRegularSeason20242025!$D$3:$D$1315, $A26)+SUMIFS(DataRegularSeason20242025!$AB$3:$AB$1315,DataRegularSeason20242025!$B$3:$B$1315, "&lt;=" &amp; CD$1, DataRegularSeason20242025!$E$3:$E$1315, $A26)</f>
        <v>24</v>
      </c>
      <c r="CE26">
        <f>SUMIFS(DataRegularSeason20242025!$AA$3:$AA$1315,DataRegularSeason20242025!$B$3:$B$1315, "&lt;=" &amp; CE$1, DataRegularSeason20242025!$D$3:$D$1315, $A26)+SUMIFS(DataRegularSeason20242025!$AB$3:$AB$1315,DataRegularSeason20242025!$B$3:$B$1315, "&lt;=" &amp; CE$1, DataRegularSeason20242025!$E$3:$E$1315, $A26)</f>
        <v>24</v>
      </c>
      <c r="CF26">
        <f>SUMIFS(DataRegularSeason20242025!$AA$3:$AA$1315,DataRegularSeason20242025!$B$3:$B$1315, "&lt;=" &amp; CF$1, DataRegularSeason20242025!$D$3:$D$1315, $A26)+SUMIFS(DataRegularSeason20242025!$AB$3:$AB$1315,DataRegularSeason20242025!$B$3:$B$1315, "&lt;=" &amp; CF$1, DataRegularSeason20242025!$E$3:$E$1315, $A26)</f>
        <v>24</v>
      </c>
      <c r="CG26">
        <f>SUMIFS(DataRegularSeason20242025!$AA$3:$AA$1315,DataRegularSeason20242025!$B$3:$B$1315, "&lt;=" &amp; CG$1, DataRegularSeason20242025!$D$3:$D$1315, $A26)+SUMIFS(DataRegularSeason20242025!$AB$3:$AB$1315,DataRegularSeason20242025!$B$3:$B$1315, "&lt;=" &amp; CG$1, DataRegularSeason20242025!$E$3:$E$1315, $A26)</f>
        <v>24</v>
      </c>
      <c r="CH26">
        <f>SUMIFS(DataRegularSeason20242025!$AA$3:$AA$1315,DataRegularSeason20242025!$B$3:$B$1315, "&lt;=" &amp; CH$1, DataRegularSeason20242025!$D$3:$D$1315, $A26)+SUMIFS(DataRegularSeason20242025!$AB$3:$AB$1315,DataRegularSeason20242025!$B$3:$B$1315, "&lt;=" &amp; CH$1, DataRegularSeason20242025!$E$3:$E$1315, $A26)</f>
        <v>24</v>
      </c>
      <c r="CI26">
        <f>SUMIFS(DataRegularSeason20242025!$AA$3:$AA$1315,DataRegularSeason20242025!$B$3:$B$1315, "&lt;=" &amp; CI$1, DataRegularSeason20242025!$D$3:$D$1315, $A26)+SUMIFS(DataRegularSeason20242025!$AB$3:$AB$1315,DataRegularSeason20242025!$B$3:$B$1315, "&lt;=" &amp; CI$1, DataRegularSeason20242025!$E$3:$E$1315, $A26)</f>
        <v>24</v>
      </c>
      <c r="CJ26">
        <f>SUMIFS(DataRegularSeason20242025!$AA$3:$AA$1315,DataRegularSeason20242025!$B$3:$B$1315, "&lt;=" &amp; CJ$1, DataRegularSeason20242025!$D$3:$D$1315, $A26)+SUMIFS(DataRegularSeason20242025!$AB$3:$AB$1315,DataRegularSeason20242025!$B$3:$B$1315, "&lt;=" &amp; CJ$1, DataRegularSeason20242025!$E$3:$E$1315, $A26)</f>
        <v>24</v>
      </c>
      <c r="CK26">
        <f>SUMIFS(DataRegularSeason20242025!$AA$3:$AA$1315,DataRegularSeason20242025!$B$3:$B$1315, "&lt;=" &amp; CK$1, DataRegularSeason20242025!$D$3:$D$1315, $A26)+SUMIFS(DataRegularSeason20242025!$AB$3:$AB$1315,DataRegularSeason20242025!$B$3:$B$1315, "&lt;=" &amp; CK$1, DataRegularSeason20242025!$E$3:$E$1315, $A26)</f>
        <v>24</v>
      </c>
      <c r="CL26">
        <f>SUMIFS(DataRegularSeason20242025!$AA$3:$AA$1315,DataRegularSeason20242025!$B$3:$B$1315, "&lt;=" &amp; CL$1, DataRegularSeason20242025!$D$3:$D$1315, $A26)+SUMIFS(DataRegularSeason20242025!$AB$3:$AB$1315,DataRegularSeason20242025!$B$3:$B$1315, "&lt;=" &amp; CL$1, DataRegularSeason20242025!$E$3:$E$1315, $A26)</f>
        <v>24</v>
      </c>
      <c r="CM26">
        <f>SUMIFS(DataRegularSeason20242025!$AA$3:$AA$1315,DataRegularSeason20242025!$B$3:$B$1315, "&lt;=" &amp; CM$1, DataRegularSeason20242025!$D$3:$D$1315, $A26)+SUMIFS(DataRegularSeason20242025!$AB$3:$AB$1315,DataRegularSeason20242025!$B$3:$B$1315, "&lt;=" &amp; CM$1, DataRegularSeason20242025!$E$3:$E$1315, $A26)</f>
        <v>24</v>
      </c>
      <c r="CN26">
        <f>SUMIFS(DataRegularSeason20242025!$AA$3:$AA$1315,DataRegularSeason20242025!$B$3:$B$1315, "&lt;=" &amp; CN$1, DataRegularSeason20242025!$D$3:$D$1315, $A26)+SUMIFS(DataRegularSeason20242025!$AB$3:$AB$1315,DataRegularSeason20242025!$B$3:$B$1315, "&lt;=" &amp; CN$1, DataRegularSeason20242025!$E$3:$E$1315, $A26)</f>
        <v>24</v>
      </c>
      <c r="CO26">
        <f>SUMIFS(DataRegularSeason20242025!$AA$3:$AA$1315,DataRegularSeason20242025!$B$3:$B$1315, "&lt;=" &amp; CO$1, DataRegularSeason20242025!$D$3:$D$1315, $A26)+SUMIFS(DataRegularSeason20242025!$AB$3:$AB$1315,DataRegularSeason20242025!$B$3:$B$1315, "&lt;=" &amp; CO$1, DataRegularSeason20242025!$E$3:$E$1315, $A26)</f>
        <v>24</v>
      </c>
      <c r="CP26">
        <f>SUMIFS(DataRegularSeason20242025!$AA$3:$AA$1315,DataRegularSeason20242025!$B$3:$B$1315, "&lt;=" &amp; CP$1, DataRegularSeason20242025!$D$3:$D$1315, $A26)+SUMIFS(DataRegularSeason20242025!$AB$3:$AB$1315,DataRegularSeason20242025!$B$3:$B$1315, "&lt;=" &amp; CP$1, DataRegularSeason20242025!$E$3:$E$1315, $A26)</f>
        <v>24</v>
      </c>
      <c r="CQ26">
        <f>SUMIFS(DataRegularSeason20242025!$AA$3:$AA$1315,DataRegularSeason20242025!$B$3:$B$1315, "&lt;=" &amp; CQ$1, DataRegularSeason20242025!$D$3:$D$1315, $A26)+SUMIFS(DataRegularSeason20242025!$AB$3:$AB$1315,DataRegularSeason20242025!$B$3:$B$1315, "&lt;=" &amp; CQ$1, DataRegularSeason20242025!$E$3:$E$1315, $A26)</f>
        <v>24</v>
      </c>
      <c r="CR26">
        <f>SUMIFS(DataRegularSeason20242025!$AA$3:$AA$1315,DataRegularSeason20242025!$B$3:$B$1315, "&lt;=" &amp; CR$1, DataRegularSeason20242025!$D$3:$D$1315, $A26)+SUMIFS(DataRegularSeason20242025!$AB$3:$AB$1315,DataRegularSeason20242025!$B$3:$B$1315, "&lt;=" &amp; CR$1, DataRegularSeason20242025!$E$3:$E$1315, $A26)</f>
        <v>24</v>
      </c>
      <c r="CS26">
        <f>SUMIFS(DataRegularSeason20242025!$AA$3:$AA$1315,DataRegularSeason20242025!$B$3:$B$1315, "&lt;=" &amp; CS$1, DataRegularSeason20242025!$D$3:$D$1315, $A26)+SUMIFS(DataRegularSeason20242025!$AB$3:$AB$1315,DataRegularSeason20242025!$B$3:$B$1315, "&lt;=" &amp; CS$1, DataRegularSeason20242025!$E$3:$E$1315, $A26)</f>
        <v>24</v>
      </c>
      <c r="CT26">
        <f>SUMIFS(DataRegularSeason20242025!$AA$3:$AA$1315,DataRegularSeason20242025!$B$3:$B$1315, "&lt;=" &amp; CT$1, DataRegularSeason20242025!$D$3:$D$1315, $A26)+SUMIFS(DataRegularSeason20242025!$AB$3:$AB$1315,DataRegularSeason20242025!$B$3:$B$1315, "&lt;=" &amp; CT$1, DataRegularSeason20242025!$E$3:$E$1315, $A26)</f>
        <v>24</v>
      </c>
      <c r="CU26">
        <f>SUMIFS(DataRegularSeason20242025!$AA$3:$AA$1315,DataRegularSeason20242025!$B$3:$B$1315, "&lt;=" &amp; CU$1, DataRegularSeason20242025!$D$3:$D$1315, $A26)+SUMIFS(DataRegularSeason20242025!$AB$3:$AB$1315,DataRegularSeason20242025!$B$3:$B$1315, "&lt;=" &amp; CU$1, DataRegularSeason20242025!$E$3:$E$1315, $A26)</f>
        <v>24</v>
      </c>
      <c r="CV26">
        <f>SUMIFS(DataRegularSeason20242025!$AA$3:$AA$1315,DataRegularSeason20242025!$B$3:$B$1315, "&lt;=" &amp; CV$1, DataRegularSeason20242025!$D$3:$D$1315, $A26)+SUMIFS(DataRegularSeason20242025!$AB$3:$AB$1315,DataRegularSeason20242025!$B$3:$B$1315, "&lt;=" &amp; CV$1, DataRegularSeason20242025!$E$3:$E$1315, $A26)</f>
        <v>24</v>
      </c>
      <c r="CW26">
        <f>SUMIFS(DataRegularSeason20242025!$AA$3:$AA$1315,DataRegularSeason20242025!$B$3:$B$1315, "&lt;=" &amp; CW$1, DataRegularSeason20242025!$D$3:$D$1315, $A26)+SUMIFS(DataRegularSeason20242025!$AB$3:$AB$1315,DataRegularSeason20242025!$B$3:$B$1315, "&lt;=" &amp; CW$1, DataRegularSeason20242025!$E$3:$E$1315, $A26)</f>
        <v>24</v>
      </c>
      <c r="CX26">
        <f>SUMIFS(DataRegularSeason20242025!$AA$3:$AA$1315,DataRegularSeason20242025!$B$3:$B$1315, "&lt;=" &amp; CX$1, DataRegularSeason20242025!$D$3:$D$1315, $A26)+SUMIFS(DataRegularSeason20242025!$AB$3:$AB$1315,DataRegularSeason20242025!$B$3:$B$1315, "&lt;=" &amp; CX$1, DataRegularSeason20242025!$E$3:$E$1315, $A26)</f>
        <v>24</v>
      </c>
      <c r="CY26">
        <f>SUMIFS(DataRegularSeason20242025!$AA$3:$AA$1315,DataRegularSeason20242025!$B$3:$B$1315, "&lt;=" &amp; CY$1, DataRegularSeason20242025!$D$3:$D$1315, $A26)+SUMIFS(DataRegularSeason20242025!$AB$3:$AB$1315,DataRegularSeason20242025!$B$3:$B$1315, "&lt;=" &amp; CY$1, DataRegularSeason20242025!$E$3:$E$1315, $A26)</f>
        <v>24</v>
      </c>
      <c r="CZ26">
        <f>SUMIFS(DataRegularSeason20242025!$AA$3:$AA$1315,DataRegularSeason20242025!$B$3:$B$1315, "&lt;=" &amp; CZ$1, DataRegularSeason20242025!$D$3:$D$1315, $A26)+SUMIFS(DataRegularSeason20242025!$AB$3:$AB$1315,DataRegularSeason20242025!$B$3:$B$1315, "&lt;=" &amp; CZ$1, DataRegularSeason20242025!$E$3:$E$1315, $A26)</f>
        <v>24</v>
      </c>
      <c r="DA26">
        <f>SUMIFS(DataRegularSeason20242025!$AA$3:$AA$1315,DataRegularSeason20242025!$B$3:$B$1315, "&lt;=" &amp; DA$1, DataRegularSeason20242025!$D$3:$D$1315, $A26)+SUMIFS(DataRegularSeason20242025!$AB$3:$AB$1315,DataRegularSeason20242025!$B$3:$B$1315, "&lt;=" &amp; DA$1, DataRegularSeason20242025!$E$3:$E$1315, $A26)</f>
        <v>24</v>
      </c>
      <c r="DB26">
        <f>SUMIFS(DataRegularSeason20242025!$AA$3:$AA$1315,DataRegularSeason20242025!$B$3:$B$1315, "&lt;=" &amp; DB$1, DataRegularSeason20242025!$D$3:$D$1315, $A26)+SUMIFS(DataRegularSeason20242025!$AB$3:$AB$1315,DataRegularSeason20242025!$B$3:$B$1315, "&lt;=" &amp; DB$1, DataRegularSeason20242025!$E$3:$E$1315, $A26)</f>
        <v>24</v>
      </c>
      <c r="DC26">
        <f>SUMIFS(DataRegularSeason20242025!$AA$3:$AA$1315,DataRegularSeason20242025!$B$3:$B$1315, "&lt;=" &amp; DC$1, DataRegularSeason20242025!$D$3:$D$1315, $A26)+SUMIFS(DataRegularSeason20242025!$AB$3:$AB$1315,DataRegularSeason20242025!$B$3:$B$1315, "&lt;=" &amp; DC$1, DataRegularSeason20242025!$E$3:$E$1315, $A26)</f>
        <v>24</v>
      </c>
      <c r="DD26">
        <f>SUMIFS(DataRegularSeason20242025!$AA$3:$AA$1315,DataRegularSeason20242025!$B$3:$B$1315, "&lt;=" &amp; DD$1, DataRegularSeason20242025!$D$3:$D$1315, $A26)+SUMIFS(DataRegularSeason20242025!$AB$3:$AB$1315,DataRegularSeason20242025!$B$3:$B$1315, "&lt;=" &amp; DD$1, DataRegularSeason20242025!$E$3:$E$1315, $A26)</f>
        <v>24</v>
      </c>
      <c r="DE26">
        <f>SUMIFS(DataRegularSeason20242025!$AA$3:$AA$1315,DataRegularSeason20242025!$B$3:$B$1315, "&lt;=" &amp; DE$1, DataRegularSeason20242025!$D$3:$D$1315, $A26)+SUMIFS(DataRegularSeason20242025!$AB$3:$AB$1315,DataRegularSeason20242025!$B$3:$B$1315, "&lt;=" &amp; DE$1, DataRegularSeason20242025!$E$3:$E$1315, $A26)</f>
        <v>24</v>
      </c>
      <c r="DF26">
        <f>SUMIFS(DataRegularSeason20242025!$AA$3:$AA$1315,DataRegularSeason20242025!$B$3:$B$1315, "&lt;=" &amp; DF$1, DataRegularSeason20242025!$D$3:$D$1315, $A26)+SUMIFS(DataRegularSeason20242025!$AB$3:$AB$1315,DataRegularSeason20242025!$B$3:$B$1315, "&lt;=" &amp; DF$1, DataRegularSeason20242025!$E$3:$E$1315, $A26)</f>
        <v>24</v>
      </c>
      <c r="DG26">
        <f>SUMIFS(DataRegularSeason20242025!$AA$3:$AA$1315,DataRegularSeason20242025!$B$3:$B$1315, "&lt;=" &amp; DG$1, DataRegularSeason20242025!$D$3:$D$1315, $A26)+SUMIFS(DataRegularSeason20242025!$AB$3:$AB$1315,DataRegularSeason20242025!$B$3:$B$1315, "&lt;=" &amp; DG$1, DataRegularSeason20242025!$E$3:$E$1315, $A26)</f>
        <v>24</v>
      </c>
      <c r="DH26">
        <f>SUMIFS(DataRegularSeason20242025!$AA$3:$AA$1315,DataRegularSeason20242025!$B$3:$B$1315, "&lt;=" &amp; DH$1, DataRegularSeason20242025!$D$3:$D$1315, $A26)+SUMIFS(DataRegularSeason20242025!$AB$3:$AB$1315,DataRegularSeason20242025!$B$3:$B$1315, "&lt;=" &amp; DH$1, DataRegularSeason20242025!$E$3:$E$1315, $A26)</f>
        <v>24</v>
      </c>
      <c r="DI26">
        <f>SUMIFS(DataRegularSeason20242025!$AA$3:$AA$1315,DataRegularSeason20242025!$B$3:$B$1315, "&lt;=" &amp; DI$1, DataRegularSeason20242025!$D$3:$D$1315, $A26)+SUMIFS(DataRegularSeason20242025!$AB$3:$AB$1315,DataRegularSeason20242025!$B$3:$B$1315, "&lt;=" &amp; DI$1, DataRegularSeason20242025!$E$3:$E$1315, $A26)</f>
        <v>24</v>
      </c>
      <c r="DJ26">
        <f>SUMIFS(DataRegularSeason20242025!$AA$3:$AA$1315,DataRegularSeason20242025!$B$3:$B$1315, "&lt;=" &amp; DJ$1, DataRegularSeason20242025!$D$3:$D$1315, $A26)+SUMIFS(DataRegularSeason20242025!$AB$3:$AB$1315,DataRegularSeason20242025!$B$3:$B$1315, "&lt;=" &amp; DJ$1, DataRegularSeason20242025!$E$3:$E$1315, $A26)</f>
        <v>24</v>
      </c>
      <c r="DK26">
        <f>SUMIFS(DataRegularSeason20242025!$AA$3:$AA$1315,DataRegularSeason20242025!$B$3:$B$1315, "&lt;=" &amp; DK$1, DataRegularSeason20242025!$D$3:$D$1315, $A26)+SUMIFS(DataRegularSeason20242025!$AB$3:$AB$1315,DataRegularSeason20242025!$B$3:$B$1315, "&lt;=" &amp; DK$1, DataRegularSeason20242025!$E$3:$E$1315, $A26)</f>
        <v>24</v>
      </c>
      <c r="DL26">
        <f>SUMIFS(DataRegularSeason20242025!$AA$3:$AA$1315,DataRegularSeason20242025!$B$3:$B$1315, "&lt;=" &amp; DL$1, DataRegularSeason20242025!$D$3:$D$1315, $A26)+SUMIFS(DataRegularSeason20242025!$AB$3:$AB$1315,DataRegularSeason20242025!$B$3:$B$1315, "&lt;=" &amp; DL$1, DataRegularSeason20242025!$E$3:$E$1315, $A26)</f>
        <v>24</v>
      </c>
      <c r="DM26">
        <f>SUMIFS(DataRegularSeason20242025!$AA$3:$AA$1315,DataRegularSeason20242025!$B$3:$B$1315, "&lt;=" &amp; DM$1, DataRegularSeason20242025!$D$3:$D$1315, $A26)+SUMIFS(DataRegularSeason20242025!$AB$3:$AB$1315,DataRegularSeason20242025!$B$3:$B$1315, "&lt;=" &amp; DM$1, DataRegularSeason20242025!$E$3:$E$1315, $A26)</f>
        <v>24</v>
      </c>
      <c r="DN26">
        <f>SUMIFS(DataRegularSeason20242025!$AA$3:$AA$1315,DataRegularSeason20242025!$B$3:$B$1315, "&lt;=" &amp; DN$1, DataRegularSeason20242025!$D$3:$D$1315, $A26)+SUMIFS(DataRegularSeason20242025!$AB$3:$AB$1315,DataRegularSeason20242025!$B$3:$B$1315, "&lt;=" &amp; DN$1, DataRegularSeason20242025!$E$3:$E$1315, $A26)</f>
        <v>24</v>
      </c>
      <c r="DO26">
        <f>SUMIFS(DataRegularSeason20242025!$AA$3:$AA$1315,DataRegularSeason20242025!$B$3:$B$1315, "&lt;=" &amp; DO$1, DataRegularSeason20242025!$D$3:$D$1315, $A26)+SUMIFS(DataRegularSeason20242025!$AB$3:$AB$1315,DataRegularSeason20242025!$B$3:$B$1315, "&lt;=" &amp; DO$1, DataRegularSeason20242025!$E$3:$E$1315, $A26)</f>
        <v>24</v>
      </c>
      <c r="DP26">
        <f>SUMIFS(DataRegularSeason20242025!$AA$3:$AA$1315,DataRegularSeason20242025!$B$3:$B$1315, "&lt;=" &amp; DP$1, DataRegularSeason20242025!$D$3:$D$1315, $A26)+SUMIFS(DataRegularSeason20242025!$AB$3:$AB$1315,DataRegularSeason20242025!$B$3:$B$1315, "&lt;=" &amp; DP$1, DataRegularSeason20242025!$E$3:$E$1315, $A26)</f>
        <v>24</v>
      </c>
      <c r="DQ26">
        <f>SUMIFS(DataRegularSeason20242025!$AA$3:$AA$1315,DataRegularSeason20242025!$B$3:$B$1315, "&lt;=" &amp; DQ$1, DataRegularSeason20242025!$D$3:$D$1315, $A26)+SUMIFS(DataRegularSeason20242025!$AB$3:$AB$1315,DataRegularSeason20242025!$B$3:$B$1315, "&lt;=" &amp; DQ$1, DataRegularSeason20242025!$E$3:$E$1315, $A26)</f>
        <v>24</v>
      </c>
      <c r="DR26">
        <f>SUMIFS(DataRegularSeason20242025!$AA$3:$AA$1315,DataRegularSeason20242025!$B$3:$B$1315, "&lt;=" &amp; DR$1, DataRegularSeason20242025!$D$3:$D$1315, $A26)+SUMIFS(DataRegularSeason20242025!$AB$3:$AB$1315,DataRegularSeason20242025!$B$3:$B$1315, "&lt;=" &amp; DR$1, DataRegularSeason20242025!$E$3:$E$1315, $A26)</f>
        <v>24</v>
      </c>
      <c r="DS26">
        <f>SUMIFS(DataRegularSeason20242025!$AA$3:$AA$1315,DataRegularSeason20242025!$B$3:$B$1315, "&lt;=" &amp; DS$1, DataRegularSeason20242025!$D$3:$D$1315, $A26)+SUMIFS(DataRegularSeason20242025!$AB$3:$AB$1315,DataRegularSeason20242025!$B$3:$B$1315, "&lt;=" &amp; DS$1, DataRegularSeason20242025!$E$3:$E$1315, $A26)</f>
        <v>24</v>
      </c>
      <c r="DT26">
        <f>SUMIFS(DataRegularSeason20242025!$AA$3:$AA$1315,DataRegularSeason20242025!$B$3:$B$1315, "&lt;=" &amp; DT$1, DataRegularSeason20242025!$D$3:$D$1315, $A26)+SUMIFS(DataRegularSeason20242025!$AB$3:$AB$1315,DataRegularSeason20242025!$B$3:$B$1315, "&lt;=" &amp; DT$1, DataRegularSeason20242025!$E$3:$E$1315, $A26)</f>
        <v>24</v>
      </c>
      <c r="DU26">
        <f>SUMIFS(DataRegularSeason20242025!$AA$3:$AA$1315,DataRegularSeason20242025!$B$3:$B$1315, "&lt;=" &amp; DU$1, DataRegularSeason20242025!$D$3:$D$1315, $A26)+SUMIFS(DataRegularSeason20242025!$AB$3:$AB$1315,DataRegularSeason20242025!$B$3:$B$1315, "&lt;=" &amp; DU$1, DataRegularSeason20242025!$E$3:$E$1315, $A26)</f>
        <v>24</v>
      </c>
      <c r="DV26">
        <f>SUMIFS(DataRegularSeason20242025!$AA$3:$AA$1315,DataRegularSeason20242025!$B$3:$B$1315, "&lt;=" &amp; DV$1, DataRegularSeason20242025!$D$3:$D$1315, $A26)+SUMIFS(DataRegularSeason20242025!$AB$3:$AB$1315,DataRegularSeason20242025!$B$3:$B$1315, "&lt;=" &amp; DV$1, DataRegularSeason20242025!$E$3:$E$1315, $A26)</f>
        <v>24</v>
      </c>
      <c r="DW26">
        <f>SUMIFS(DataRegularSeason20242025!$AA$3:$AA$1315,DataRegularSeason20242025!$B$3:$B$1315, "&lt;=" &amp; DW$1, DataRegularSeason20242025!$D$3:$D$1315, $A26)+SUMIFS(DataRegularSeason20242025!$AB$3:$AB$1315,DataRegularSeason20242025!$B$3:$B$1315, "&lt;=" &amp; DW$1, DataRegularSeason20242025!$E$3:$E$1315, $A26)</f>
        <v>24</v>
      </c>
      <c r="DX26">
        <f>SUMIFS(DataRegularSeason20242025!$AA$3:$AA$1315,DataRegularSeason20242025!$B$3:$B$1315, "&lt;=" &amp; DX$1, DataRegularSeason20242025!$D$3:$D$1315, $A26)+SUMIFS(DataRegularSeason20242025!$AB$3:$AB$1315,DataRegularSeason20242025!$B$3:$B$1315, "&lt;=" &amp; DX$1, DataRegularSeason20242025!$E$3:$E$1315, $A26)</f>
        <v>24</v>
      </c>
      <c r="DY26">
        <f>SUMIFS(DataRegularSeason20242025!$AA$3:$AA$1315,DataRegularSeason20242025!$B$3:$B$1315, "&lt;=" &amp; DY$1, DataRegularSeason20242025!$D$3:$D$1315, $A26)+SUMIFS(DataRegularSeason20242025!$AB$3:$AB$1315,DataRegularSeason20242025!$B$3:$B$1315, "&lt;=" &amp; DY$1, DataRegularSeason20242025!$E$3:$E$1315, $A26)</f>
        <v>24</v>
      </c>
      <c r="DZ26">
        <f>SUMIFS(DataRegularSeason20242025!$AA$3:$AA$1315,DataRegularSeason20242025!$B$3:$B$1315, "&lt;=" &amp; DZ$1, DataRegularSeason20242025!$D$3:$D$1315, $A26)+SUMIFS(DataRegularSeason20242025!$AB$3:$AB$1315,DataRegularSeason20242025!$B$3:$B$1315, "&lt;=" &amp; DZ$1, DataRegularSeason20242025!$E$3:$E$1315, $A26)</f>
        <v>24</v>
      </c>
      <c r="EA26">
        <f>SUMIFS(DataRegularSeason20242025!$AA$3:$AA$1315,DataRegularSeason20242025!$B$3:$B$1315, "&lt;=" &amp; EA$1, DataRegularSeason20242025!$D$3:$D$1315, $A26)+SUMIFS(DataRegularSeason20242025!$AB$3:$AB$1315,DataRegularSeason20242025!$B$3:$B$1315, "&lt;=" &amp; EA$1, DataRegularSeason20242025!$E$3:$E$1315, $A26)</f>
        <v>24</v>
      </c>
      <c r="EB26">
        <f>SUMIFS(DataRegularSeason20242025!$AA$3:$AA$1315,DataRegularSeason20242025!$B$3:$B$1315, "&lt;=" &amp; EB$1, DataRegularSeason20242025!$D$3:$D$1315, $A26)+SUMIFS(DataRegularSeason20242025!$AB$3:$AB$1315,DataRegularSeason20242025!$B$3:$B$1315, "&lt;=" &amp; EB$1, DataRegularSeason20242025!$E$3:$E$1315, $A26)</f>
        <v>24</v>
      </c>
      <c r="EC26">
        <f>SUMIFS(DataRegularSeason20242025!$AA$3:$AA$1315,DataRegularSeason20242025!$B$3:$B$1315, "&lt;=" &amp; EC$1, DataRegularSeason20242025!$D$3:$D$1315, $A26)+SUMIFS(DataRegularSeason20242025!$AB$3:$AB$1315,DataRegularSeason20242025!$B$3:$B$1315, "&lt;=" &amp; EC$1, DataRegularSeason20242025!$E$3:$E$1315, $A26)</f>
        <v>24</v>
      </c>
      <c r="ED26">
        <f>SUMIFS(DataRegularSeason20242025!$AA$3:$AA$1315,DataRegularSeason20242025!$B$3:$B$1315, "&lt;=" &amp; ED$1, DataRegularSeason20242025!$D$3:$D$1315, $A26)+SUMIFS(DataRegularSeason20242025!$AB$3:$AB$1315,DataRegularSeason20242025!$B$3:$B$1315, "&lt;=" &amp; ED$1, DataRegularSeason20242025!$E$3:$E$1315, $A26)</f>
        <v>24</v>
      </c>
      <c r="EE26">
        <f>SUMIFS(DataRegularSeason20242025!$AA$3:$AA$1315,DataRegularSeason20242025!$B$3:$B$1315, "&lt;=" &amp; EE$1, DataRegularSeason20242025!$D$3:$D$1315, $A26)+SUMIFS(DataRegularSeason20242025!$AB$3:$AB$1315,DataRegularSeason20242025!$B$3:$B$1315, "&lt;=" &amp; EE$1, DataRegularSeason20242025!$E$3:$E$1315, $A26)</f>
        <v>24</v>
      </c>
      <c r="EF26">
        <f>SUMIFS(DataRegularSeason20242025!$AA$3:$AA$1315,DataRegularSeason20242025!$B$3:$B$1315, "&lt;=" &amp; EF$1, DataRegularSeason20242025!$D$3:$D$1315, $A26)+SUMIFS(DataRegularSeason20242025!$AB$3:$AB$1315,DataRegularSeason20242025!$B$3:$B$1315, "&lt;=" &amp; EF$1, DataRegularSeason20242025!$E$3:$E$1315, $A26)</f>
        <v>24</v>
      </c>
      <c r="EG26">
        <f>SUMIFS(DataRegularSeason20242025!$AA$3:$AA$1315,DataRegularSeason20242025!$B$3:$B$1315, "&lt;=" &amp; EG$1, DataRegularSeason20242025!$D$3:$D$1315, $A26)+SUMIFS(DataRegularSeason20242025!$AB$3:$AB$1315,DataRegularSeason20242025!$B$3:$B$1315, "&lt;=" &amp; EG$1, DataRegularSeason20242025!$E$3:$E$1315, $A26)</f>
        <v>24</v>
      </c>
      <c r="EH26">
        <f>SUMIFS(DataRegularSeason20242025!$AA$3:$AA$1315,DataRegularSeason20242025!$B$3:$B$1315, "&lt;=" &amp; EH$1, DataRegularSeason20242025!$D$3:$D$1315, $A26)+SUMIFS(DataRegularSeason20242025!$AB$3:$AB$1315,DataRegularSeason20242025!$B$3:$B$1315, "&lt;=" &amp; EH$1, DataRegularSeason20242025!$E$3:$E$1315, $A26)</f>
        <v>24</v>
      </c>
      <c r="EI26">
        <f>SUMIFS(DataRegularSeason20242025!$AA$3:$AA$1315,DataRegularSeason20242025!$B$3:$B$1315, "&lt;=" &amp; EI$1, DataRegularSeason20242025!$D$3:$D$1315, $A26)+SUMIFS(DataRegularSeason20242025!$AB$3:$AB$1315,DataRegularSeason20242025!$B$3:$B$1315, "&lt;=" &amp; EI$1, DataRegularSeason20242025!$E$3:$E$1315, $A26)</f>
        <v>24</v>
      </c>
      <c r="EJ26">
        <f>SUMIFS(DataRegularSeason20242025!$AA$3:$AA$1315,DataRegularSeason20242025!$B$3:$B$1315, "&lt;=" &amp; EJ$1, DataRegularSeason20242025!$D$3:$D$1315, $A26)+SUMIFS(DataRegularSeason20242025!$AB$3:$AB$1315,DataRegularSeason20242025!$B$3:$B$1315, "&lt;=" &amp; EJ$1, DataRegularSeason20242025!$E$3:$E$1315, $A26)</f>
        <v>24</v>
      </c>
      <c r="EK26">
        <f>SUMIFS(DataRegularSeason20242025!$AA$3:$AA$1315,DataRegularSeason20242025!$B$3:$B$1315, "&lt;=" &amp; EK$1, DataRegularSeason20242025!$D$3:$D$1315, $A26)+SUMIFS(DataRegularSeason20242025!$AB$3:$AB$1315,DataRegularSeason20242025!$B$3:$B$1315, "&lt;=" &amp; EK$1, DataRegularSeason20242025!$E$3:$E$1315, $A26)</f>
        <v>24</v>
      </c>
      <c r="EL26">
        <f>SUMIFS(DataRegularSeason20242025!$AA$3:$AA$1315,DataRegularSeason20242025!$B$3:$B$1315, "&lt;=" &amp; EL$1, DataRegularSeason20242025!$D$3:$D$1315, $A26)+SUMIFS(DataRegularSeason20242025!$AB$3:$AB$1315,DataRegularSeason20242025!$B$3:$B$1315, "&lt;=" &amp; EL$1, DataRegularSeason20242025!$E$3:$E$1315, $A26)</f>
        <v>24</v>
      </c>
      <c r="EM26">
        <f>SUMIFS(DataRegularSeason20242025!$AA$3:$AA$1315,DataRegularSeason20242025!$B$3:$B$1315, "&lt;=" &amp; EM$1, DataRegularSeason20242025!$D$3:$D$1315, $A26)+SUMIFS(DataRegularSeason20242025!$AB$3:$AB$1315,DataRegularSeason20242025!$B$3:$B$1315, "&lt;=" &amp; EM$1, DataRegularSeason20242025!$E$3:$E$1315, $A26)</f>
        <v>24</v>
      </c>
      <c r="EN26">
        <f>SUMIFS(DataRegularSeason20242025!$AA$3:$AA$1315,DataRegularSeason20242025!$B$3:$B$1315, "&lt;=" &amp; EN$1, DataRegularSeason20242025!$D$3:$D$1315, $A26)+SUMIFS(DataRegularSeason20242025!$AB$3:$AB$1315,DataRegularSeason20242025!$B$3:$B$1315, "&lt;=" &amp; EN$1, DataRegularSeason20242025!$E$3:$E$1315, $A26)</f>
        <v>24</v>
      </c>
      <c r="EO26">
        <f>SUMIFS(DataRegularSeason20242025!$AA$3:$AA$1315,DataRegularSeason20242025!$B$3:$B$1315, "&lt;=" &amp; EO$1, DataRegularSeason20242025!$D$3:$D$1315, $A26)+SUMIFS(DataRegularSeason20242025!$AB$3:$AB$1315,DataRegularSeason20242025!$B$3:$B$1315, "&lt;=" &amp; EO$1, DataRegularSeason20242025!$E$3:$E$1315, $A26)</f>
        <v>24</v>
      </c>
      <c r="EP26">
        <f>SUMIFS(DataRegularSeason20242025!$AA$3:$AA$1315,DataRegularSeason20242025!$B$3:$B$1315, "&lt;=" &amp; EP$1, DataRegularSeason20242025!$D$3:$D$1315, $A26)+SUMIFS(DataRegularSeason20242025!$AB$3:$AB$1315,DataRegularSeason20242025!$B$3:$B$1315, "&lt;=" &amp; EP$1, DataRegularSeason20242025!$E$3:$E$1315, $A26)</f>
        <v>24</v>
      </c>
      <c r="EQ26">
        <f>SUMIFS(DataRegularSeason20242025!$AA$3:$AA$1315,DataRegularSeason20242025!$B$3:$B$1315, "&lt;=" &amp; EQ$1, DataRegularSeason20242025!$D$3:$D$1315, $A26)+SUMIFS(DataRegularSeason20242025!$AB$3:$AB$1315,DataRegularSeason20242025!$B$3:$B$1315, "&lt;=" &amp; EQ$1, DataRegularSeason20242025!$E$3:$E$1315, $A26)</f>
        <v>24</v>
      </c>
      <c r="ER26">
        <f>SUMIFS(DataRegularSeason20242025!$AA$3:$AA$1315,DataRegularSeason20242025!$B$3:$B$1315, "&lt;=" &amp; ER$1, DataRegularSeason20242025!$D$3:$D$1315, $A26)+SUMIFS(DataRegularSeason20242025!$AB$3:$AB$1315,DataRegularSeason20242025!$B$3:$B$1315, "&lt;=" &amp; ER$1, DataRegularSeason20242025!$E$3:$E$1315, $A26)</f>
        <v>24</v>
      </c>
      <c r="ES26">
        <f>SUMIFS(DataRegularSeason20242025!$AA$3:$AA$1315,DataRegularSeason20242025!$B$3:$B$1315, "&lt;=" &amp; ES$1, DataRegularSeason20242025!$D$3:$D$1315, $A26)+SUMIFS(DataRegularSeason20242025!$AB$3:$AB$1315,DataRegularSeason20242025!$B$3:$B$1315, "&lt;=" &amp; ES$1, DataRegularSeason20242025!$E$3:$E$1315, $A26)</f>
        <v>24</v>
      </c>
      <c r="ET26">
        <f>SUMIFS(DataRegularSeason20242025!$AA$3:$AA$1315,DataRegularSeason20242025!$B$3:$B$1315, "&lt;=" &amp; ET$1, DataRegularSeason20242025!$D$3:$D$1315, $A26)+SUMIFS(DataRegularSeason20242025!$AB$3:$AB$1315,DataRegularSeason20242025!$B$3:$B$1315, "&lt;=" &amp; ET$1, DataRegularSeason20242025!$E$3:$E$1315, $A26)</f>
        <v>24</v>
      </c>
      <c r="EU26">
        <f>SUMIFS(DataRegularSeason20242025!$AA$3:$AA$1315,DataRegularSeason20242025!$B$3:$B$1315, "&lt;=" &amp; EU$1, DataRegularSeason20242025!$D$3:$D$1315, $A26)+SUMIFS(DataRegularSeason20242025!$AB$3:$AB$1315,DataRegularSeason20242025!$B$3:$B$1315, "&lt;=" &amp; EU$1, DataRegularSeason20242025!$E$3:$E$1315, $A26)</f>
        <v>24</v>
      </c>
      <c r="EV26">
        <f>SUMIFS(DataRegularSeason20242025!$AA$3:$AA$1315,DataRegularSeason20242025!$B$3:$B$1315, "&lt;=" &amp; EV$1, DataRegularSeason20242025!$D$3:$D$1315, $A26)+SUMIFS(DataRegularSeason20242025!$AB$3:$AB$1315,DataRegularSeason20242025!$B$3:$B$1315, "&lt;=" &amp; EV$1, DataRegularSeason20242025!$E$3:$E$1315, $A26)</f>
        <v>24</v>
      </c>
      <c r="EW26">
        <f>SUMIFS(DataRegularSeason20242025!$AA$3:$AA$1315,DataRegularSeason20242025!$B$3:$B$1315, "&lt;=" &amp; EW$1, DataRegularSeason20242025!$D$3:$D$1315, $A26)+SUMIFS(DataRegularSeason20242025!$AB$3:$AB$1315,DataRegularSeason20242025!$B$3:$B$1315, "&lt;=" &amp; EW$1, DataRegularSeason20242025!$E$3:$E$1315, $A26)</f>
        <v>24</v>
      </c>
      <c r="EX26">
        <f>SUMIFS(DataRegularSeason20242025!$AA$3:$AA$1315,DataRegularSeason20242025!$B$3:$B$1315, "&lt;=" &amp; EX$1, DataRegularSeason20242025!$D$3:$D$1315, $A26)+SUMIFS(DataRegularSeason20242025!$AB$3:$AB$1315,DataRegularSeason20242025!$B$3:$B$1315, "&lt;=" &amp; EX$1, DataRegularSeason20242025!$E$3:$E$1315, $A26)</f>
        <v>24</v>
      </c>
      <c r="EY26">
        <f>SUMIFS(DataRegularSeason20242025!$AA$3:$AA$1315,DataRegularSeason20242025!$B$3:$B$1315, "&lt;=" &amp; EY$1, DataRegularSeason20242025!$D$3:$D$1315, $A26)+SUMIFS(DataRegularSeason20242025!$AB$3:$AB$1315,DataRegularSeason20242025!$B$3:$B$1315, "&lt;=" &amp; EY$1, DataRegularSeason20242025!$E$3:$E$1315, $A26)</f>
        <v>24</v>
      </c>
      <c r="EZ26">
        <f>SUMIFS(DataRegularSeason20242025!$AA$3:$AA$1315,DataRegularSeason20242025!$B$3:$B$1315, "&lt;=" &amp; EZ$1, DataRegularSeason20242025!$D$3:$D$1315, $A26)+SUMIFS(DataRegularSeason20242025!$AB$3:$AB$1315,DataRegularSeason20242025!$B$3:$B$1315, "&lt;=" &amp; EZ$1, DataRegularSeason20242025!$E$3:$E$1315, $A26)</f>
        <v>24</v>
      </c>
      <c r="FA26">
        <f>SUMIFS(DataRegularSeason20242025!$AA$3:$AA$1315,DataRegularSeason20242025!$B$3:$B$1315, "&lt;=" &amp; FA$1, DataRegularSeason20242025!$D$3:$D$1315, $A26)+SUMIFS(DataRegularSeason20242025!$AB$3:$AB$1315,DataRegularSeason20242025!$B$3:$B$1315, "&lt;=" &amp; FA$1, DataRegularSeason20242025!$E$3:$E$1315, $A26)</f>
        <v>24</v>
      </c>
      <c r="FB26">
        <f>SUMIFS(DataRegularSeason20242025!$AA$3:$AA$1315,DataRegularSeason20242025!$B$3:$B$1315, "&lt;=" &amp; FB$1, DataRegularSeason20242025!$D$3:$D$1315, $A26)+SUMIFS(DataRegularSeason20242025!$AB$3:$AB$1315,DataRegularSeason20242025!$B$3:$B$1315, "&lt;=" &amp; FB$1, DataRegularSeason20242025!$E$3:$E$1315, $A26)</f>
        <v>24</v>
      </c>
      <c r="FC26">
        <f>SUMIFS(DataRegularSeason20242025!$AA$3:$AA$1315,DataRegularSeason20242025!$B$3:$B$1315, "&lt;=" &amp; FC$1, DataRegularSeason20242025!$D$3:$D$1315, $A26)+SUMIFS(DataRegularSeason20242025!$AB$3:$AB$1315,DataRegularSeason20242025!$B$3:$B$1315, "&lt;=" &amp; FC$1, DataRegularSeason20242025!$E$3:$E$1315, $A26)</f>
        <v>24</v>
      </c>
      <c r="FD26">
        <f>SUMIFS(DataRegularSeason20242025!$AA$3:$AA$1315,DataRegularSeason20242025!$B$3:$B$1315, "&lt;=" &amp; FD$1, DataRegularSeason20242025!$D$3:$D$1315, $A26)+SUMIFS(DataRegularSeason20242025!$AB$3:$AB$1315,DataRegularSeason20242025!$B$3:$B$1315, "&lt;=" &amp; FD$1, DataRegularSeason20242025!$E$3:$E$1315, $A26)</f>
        <v>24</v>
      </c>
      <c r="FE26">
        <f>SUMIFS(DataRegularSeason20242025!$AA$3:$AA$1315,DataRegularSeason20242025!$B$3:$B$1315, "&lt;=" &amp; FE$1, DataRegularSeason20242025!$D$3:$D$1315, $A26)+SUMIFS(DataRegularSeason20242025!$AB$3:$AB$1315,DataRegularSeason20242025!$B$3:$B$1315, "&lt;=" &amp; FE$1, DataRegularSeason20242025!$E$3:$E$1315, $A26)</f>
        <v>24</v>
      </c>
      <c r="FF26">
        <f>SUMIFS(DataRegularSeason20242025!$AA$3:$AA$1315,DataRegularSeason20242025!$B$3:$B$1315, "&lt;=" &amp; FF$1, DataRegularSeason20242025!$D$3:$D$1315, $A26)+SUMIFS(DataRegularSeason20242025!$AB$3:$AB$1315,DataRegularSeason20242025!$B$3:$B$1315, "&lt;=" &amp; FF$1, DataRegularSeason20242025!$E$3:$E$1315, $A26)</f>
        <v>24</v>
      </c>
      <c r="FG26">
        <f>SUMIFS(DataRegularSeason20242025!$AA$3:$AA$1315,DataRegularSeason20242025!$B$3:$B$1315, "&lt;=" &amp; FG$1, DataRegularSeason20242025!$D$3:$D$1315, $A26)+SUMIFS(DataRegularSeason20242025!$AB$3:$AB$1315,DataRegularSeason20242025!$B$3:$B$1315, "&lt;=" &amp; FG$1, DataRegularSeason20242025!$E$3:$E$1315, $A26)</f>
        <v>24</v>
      </c>
      <c r="FH26">
        <f>SUMIFS(DataRegularSeason20242025!$AA$3:$AA$1315,DataRegularSeason20242025!$B$3:$B$1315, "&lt;=" &amp; FH$1, DataRegularSeason20242025!$D$3:$D$1315, $A26)+SUMIFS(DataRegularSeason20242025!$AB$3:$AB$1315,DataRegularSeason20242025!$B$3:$B$1315, "&lt;=" &amp; FH$1, DataRegularSeason20242025!$E$3:$E$1315, $A26)</f>
        <v>24</v>
      </c>
      <c r="FI26">
        <f>SUMIFS(DataRegularSeason20242025!$AA$3:$AA$1315,DataRegularSeason20242025!$B$3:$B$1315, "&lt;=" &amp; FI$1, DataRegularSeason20242025!$D$3:$D$1315, $A26)+SUMIFS(DataRegularSeason20242025!$AB$3:$AB$1315,DataRegularSeason20242025!$B$3:$B$1315, "&lt;=" &amp; FI$1, DataRegularSeason20242025!$E$3:$E$1315, $A26)</f>
        <v>24</v>
      </c>
      <c r="FJ26">
        <f>SUMIFS(DataRegularSeason20242025!$AA$3:$AA$1315,DataRegularSeason20242025!$B$3:$B$1315, "&lt;=" &amp; FJ$1, DataRegularSeason20242025!$D$3:$D$1315, $A26)+SUMIFS(DataRegularSeason20242025!$AB$3:$AB$1315,DataRegularSeason20242025!$B$3:$B$1315, "&lt;=" &amp; FJ$1, DataRegularSeason20242025!$E$3:$E$1315, $A26)</f>
        <v>24</v>
      </c>
      <c r="FK26">
        <f>SUMIFS(DataRegularSeason20242025!$AA$3:$AA$1315,DataRegularSeason20242025!$B$3:$B$1315, "&lt;=" &amp; FK$1, DataRegularSeason20242025!$D$3:$D$1315, $A26)+SUMIFS(DataRegularSeason20242025!$AB$3:$AB$1315,DataRegularSeason20242025!$B$3:$B$1315, "&lt;=" &amp; FK$1, DataRegularSeason20242025!$E$3:$E$1315, $A26)</f>
        <v>24</v>
      </c>
      <c r="FL26">
        <f>SUMIFS(DataRegularSeason20242025!$AA$3:$AA$1315,DataRegularSeason20242025!$B$3:$B$1315, "&lt;=" &amp; FL$1, DataRegularSeason20242025!$D$3:$D$1315, $A26)+SUMIFS(DataRegularSeason20242025!$AB$3:$AB$1315,DataRegularSeason20242025!$B$3:$B$1315, "&lt;=" &amp; FL$1, DataRegularSeason20242025!$E$3:$E$1315, $A26)</f>
        <v>24</v>
      </c>
      <c r="FM26">
        <f>SUMIFS(DataRegularSeason20242025!$AA$3:$AA$1315,DataRegularSeason20242025!$B$3:$B$1315, "&lt;=" &amp; FM$1, DataRegularSeason20242025!$D$3:$D$1315, $A26)+SUMIFS(DataRegularSeason20242025!$AB$3:$AB$1315,DataRegularSeason20242025!$B$3:$B$1315, "&lt;=" &amp; FM$1, DataRegularSeason20242025!$E$3:$E$1315, $A26)</f>
        <v>24</v>
      </c>
      <c r="FN26">
        <f>SUMIFS(DataRegularSeason20242025!$AA$3:$AA$1315,DataRegularSeason20242025!$B$3:$B$1315, "&lt;=" &amp; FN$1, DataRegularSeason20242025!$D$3:$D$1315, $A26)+SUMIFS(DataRegularSeason20242025!$AB$3:$AB$1315,DataRegularSeason20242025!$B$3:$B$1315, "&lt;=" &amp; FN$1, DataRegularSeason20242025!$E$3:$E$1315, $A26)</f>
        <v>24</v>
      </c>
      <c r="FO26">
        <f>SUMIFS(DataRegularSeason20242025!$AA$3:$AA$1315,DataRegularSeason20242025!$B$3:$B$1315, "&lt;=" &amp; FO$1, DataRegularSeason20242025!$D$3:$D$1315, $A26)+SUMIFS(DataRegularSeason20242025!$AB$3:$AB$1315,DataRegularSeason20242025!$B$3:$B$1315, "&lt;=" &amp; FO$1, DataRegularSeason20242025!$E$3:$E$1315, $A26)</f>
        <v>24</v>
      </c>
      <c r="FP26">
        <f>SUMIFS(DataRegularSeason20242025!$AA$3:$AA$1315,DataRegularSeason20242025!$B$3:$B$1315, "&lt;=" &amp; FP$1, DataRegularSeason20242025!$D$3:$D$1315, $A26)+SUMIFS(DataRegularSeason20242025!$AB$3:$AB$1315,DataRegularSeason20242025!$B$3:$B$1315, "&lt;=" &amp; FP$1, DataRegularSeason20242025!$E$3:$E$1315, $A26)</f>
        <v>24</v>
      </c>
      <c r="FQ26">
        <f>SUMIFS(DataRegularSeason20242025!$AA$3:$AA$1315,DataRegularSeason20242025!$B$3:$B$1315, "&lt;=" &amp; FQ$1, DataRegularSeason20242025!$D$3:$D$1315, $A26)+SUMIFS(DataRegularSeason20242025!$AB$3:$AB$1315,DataRegularSeason20242025!$B$3:$B$1315, "&lt;=" &amp; FQ$1, DataRegularSeason20242025!$E$3:$E$1315, $A26)</f>
        <v>24</v>
      </c>
      <c r="FR26">
        <f>SUMIFS(DataRegularSeason20242025!$AA$3:$AA$1315,DataRegularSeason20242025!$B$3:$B$1315, "&lt;=" &amp; FR$1, DataRegularSeason20242025!$D$3:$D$1315, $A26)+SUMIFS(DataRegularSeason20242025!$AB$3:$AB$1315,DataRegularSeason20242025!$B$3:$B$1315, "&lt;=" &amp; FR$1, DataRegularSeason20242025!$E$3:$E$1315, $A26)</f>
        <v>24</v>
      </c>
      <c r="FS26">
        <f>SUMIFS(DataRegularSeason20242025!$AA$3:$AA$1315,DataRegularSeason20242025!$B$3:$B$1315, "&lt;=" &amp; FS$1, DataRegularSeason20242025!$D$3:$D$1315, $A26)+SUMIFS(DataRegularSeason20242025!$AB$3:$AB$1315,DataRegularSeason20242025!$B$3:$B$1315, "&lt;=" &amp; FS$1, DataRegularSeason20242025!$E$3:$E$1315, $A26)</f>
        <v>24</v>
      </c>
      <c r="FT26">
        <f>SUMIFS(DataRegularSeason20242025!$AA$3:$AA$1315,DataRegularSeason20242025!$B$3:$B$1315, "&lt;=" &amp; FT$1, DataRegularSeason20242025!$D$3:$D$1315, $A26)+SUMIFS(DataRegularSeason20242025!$AB$3:$AB$1315,DataRegularSeason20242025!$B$3:$B$1315, "&lt;=" &amp; FT$1, DataRegularSeason20242025!$E$3:$E$1315, $A26)</f>
        <v>24</v>
      </c>
      <c r="FU26">
        <f>SUMIFS(DataRegularSeason20242025!$AA$3:$AA$1315,DataRegularSeason20242025!$B$3:$B$1315, "&lt;=" &amp; FU$1, DataRegularSeason20242025!$D$3:$D$1315, $A26)+SUMIFS(DataRegularSeason20242025!$AB$3:$AB$1315,DataRegularSeason20242025!$B$3:$B$1315, "&lt;=" &amp; FU$1, DataRegularSeason20242025!$E$3:$E$1315, $A26)</f>
        <v>24</v>
      </c>
      <c r="FV26">
        <f>SUMIFS(DataRegularSeason20242025!$AA$3:$AA$1315,DataRegularSeason20242025!$B$3:$B$1315, "&lt;=" &amp; FV$1, DataRegularSeason20242025!$D$3:$D$1315, $A26)+SUMIFS(DataRegularSeason20242025!$AB$3:$AB$1315,DataRegularSeason20242025!$B$3:$B$1315, "&lt;=" &amp; FV$1, DataRegularSeason20242025!$E$3:$E$1315, $A26)</f>
        <v>24</v>
      </c>
      <c r="FW26">
        <f>SUMIFS(DataRegularSeason20242025!$AA$3:$AA$1315,DataRegularSeason20242025!$B$3:$B$1315, "&lt;=" &amp; FW$1, DataRegularSeason20242025!$D$3:$D$1315, $A26)+SUMIFS(DataRegularSeason20242025!$AB$3:$AB$1315,DataRegularSeason20242025!$B$3:$B$1315, "&lt;=" &amp; FW$1, DataRegularSeason20242025!$E$3:$E$1315, $A26)</f>
        <v>24</v>
      </c>
      <c r="FX26">
        <f>SUMIFS(DataRegularSeason20242025!$AA$3:$AA$1315,DataRegularSeason20242025!$B$3:$B$1315, "&lt;=" &amp; FX$1, DataRegularSeason20242025!$D$3:$D$1315, $A26)+SUMIFS(DataRegularSeason20242025!$AB$3:$AB$1315,DataRegularSeason20242025!$B$3:$B$1315, "&lt;=" &amp; FX$1, DataRegularSeason20242025!$E$3:$E$1315, $A26)</f>
        <v>24</v>
      </c>
      <c r="FY26">
        <f>SUMIFS(DataRegularSeason20242025!$AA$3:$AA$1315,DataRegularSeason20242025!$B$3:$B$1315, "&lt;=" &amp; FY$1, DataRegularSeason20242025!$D$3:$D$1315, $A26)+SUMIFS(DataRegularSeason20242025!$AB$3:$AB$1315,DataRegularSeason20242025!$B$3:$B$1315, "&lt;=" &amp; FY$1, DataRegularSeason20242025!$E$3:$E$1315, $A26)</f>
        <v>24</v>
      </c>
      <c r="FZ26">
        <f>SUMIFS(DataRegularSeason20242025!$AA$3:$AA$1315,DataRegularSeason20242025!$B$3:$B$1315, "&lt;=" &amp; FZ$1, DataRegularSeason20242025!$D$3:$D$1315, $A26)+SUMIFS(DataRegularSeason20242025!$AB$3:$AB$1315,DataRegularSeason20242025!$B$3:$B$1315, "&lt;=" &amp; FZ$1, DataRegularSeason20242025!$E$3:$E$1315, $A26)</f>
        <v>24</v>
      </c>
      <c r="GA26">
        <f>SUMIFS(DataRegularSeason20242025!$AA$3:$AA$1315,DataRegularSeason20242025!$B$3:$B$1315, "&lt;=" &amp; GA$1, DataRegularSeason20242025!$D$3:$D$1315, $A26)+SUMIFS(DataRegularSeason20242025!$AB$3:$AB$1315,DataRegularSeason20242025!$B$3:$B$1315, "&lt;=" &amp; GA$1, DataRegularSeason20242025!$E$3:$E$1315, $A26)</f>
        <v>24</v>
      </c>
      <c r="GB26">
        <f>SUMIFS(DataRegularSeason20242025!$AA$3:$AA$1315,DataRegularSeason20242025!$B$3:$B$1315, "&lt;=" &amp; GB$1, DataRegularSeason20242025!$D$3:$D$1315, $A26)+SUMIFS(DataRegularSeason20242025!$AB$3:$AB$1315,DataRegularSeason20242025!$B$3:$B$1315, "&lt;=" &amp; GB$1, DataRegularSeason20242025!$E$3:$E$1315, $A26)</f>
        <v>24</v>
      </c>
      <c r="GC26">
        <f>SUMIFS(DataRegularSeason20242025!$AA$3:$AA$1315,DataRegularSeason20242025!$B$3:$B$1315, "&lt;=" &amp; GC$1, DataRegularSeason20242025!$D$3:$D$1315, $A26)+SUMIFS(DataRegularSeason20242025!$AB$3:$AB$1315,DataRegularSeason20242025!$B$3:$B$1315, "&lt;=" &amp; GC$1, DataRegularSeason20242025!$E$3:$E$1315, $A26)</f>
        <v>24</v>
      </c>
      <c r="GD26">
        <f>SUMIFS(DataRegularSeason20242025!$AA$3:$AA$1315,DataRegularSeason20242025!$B$3:$B$1315, "&lt;=" &amp; GD$1, DataRegularSeason20242025!$D$3:$D$1315, $A26)+SUMIFS(DataRegularSeason20242025!$AB$3:$AB$1315,DataRegularSeason20242025!$B$3:$B$1315, "&lt;=" &amp; GD$1, DataRegularSeason20242025!$E$3:$E$1315, $A26)</f>
        <v>24</v>
      </c>
      <c r="GE26">
        <f>SUMIFS(DataRegularSeason20242025!$AA$3:$AA$1315,DataRegularSeason20242025!$B$3:$B$1315, "&lt;=" &amp; GE$1, DataRegularSeason20242025!$D$3:$D$1315, $A26)+SUMIFS(DataRegularSeason20242025!$AB$3:$AB$1315,DataRegularSeason20242025!$B$3:$B$1315, "&lt;=" &amp; GE$1, DataRegularSeason20242025!$E$3:$E$1315, $A26)</f>
        <v>24</v>
      </c>
      <c r="GF26">
        <f>SUMIFS(DataRegularSeason20242025!$AA$3:$AA$1315,DataRegularSeason20242025!$B$3:$B$1315, "&lt;=" &amp; GF$1, DataRegularSeason20242025!$D$3:$D$1315, $A26)+SUMIFS(DataRegularSeason20242025!$AB$3:$AB$1315,DataRegularSeason20242025!$B$3:$B$1315, "&lt;=" &amp; GF$1, DataRegularSeason20242025!$E$3:$E$1315, $A26)</f>
        <v>24</v>
      </c>
      <c r="GG26">
        <f>SUMIFS(DataRegularSeason20242025!$AA$3:$AA$1315,DataRegularSeason20242025!$B$3:$B$1315, "&lt;=" &amp; GG$1, DataRegularSeason20242025!$D$3:$D$1315, $A26)+SUMIFS(DataRegularSeason20242025!$AB$3:$AB$1315,DataRegularSeason20242025!$B$3:$B$1315, "&lt;=" &amp; GG$1, DataRegularSeason20242025!$E$3:$E$1315, $A26)</f>
        <v>24</v>
      </c>
      <c r="GH26">
        <f>SUMIFS(DataRegularSeason20242025!$AA$3:$AA$1315,DataRegularSeason20242025!$B$3:$B$1315, "&lt;=" &amp; GH$1, DataRegularSeason20242025!$D$3:$D$1315, $A26)+SUMIFS(DataRegularSeason20242025!$AB$3:$AB$1315,DataRegularSeason20242025!$B$3:$B$1315, "&lt;=" &amp; GH$1, DataRegularSeason20242025!$E$3:$E$1315, $A26)</f>
        <v>24</v>
      </c>
      <c r="GI26">
        <f>SUMIFS(DataRegularSeason20242025!$AA$3:$AA$1315,DataRegularSeason20242025!$B$3:$B$1315, "&lt;=" &amp; GI$1, DataRegularSeason20242025!$D$3:$D$1315, $A26)+SUMIFS(DataRegularSeason20242025!$AB$3:$AB$1315,DataRegularSeason20242025!$B$3:$B$1315, "&lt;=" &amp; GI$1, DataRegularSeason20242025!$E$3:$E$1315, $A26)</f>
        <v>24</v>
      </c>
      <c r="GJ26">
        <f>SUMIFS(DataRegularSeason20242025!$AA$3:$AA$1315,DataRegularSeason20242025!$B$3:$B$1315, "&lt;=" &amp; GJ$1, DataRegularSeason20242025!$D$3:$D$1315, $A26)+SUMIFS(DataRegularSeason20242025!$AB$3:$AB$1315,DataRegularSeason20242025!$B$3:$B$1315, "&lt;=" &amp; GJ$1, DataRegularSeason20242025!$E$3:$E$1315, $A26)</f>
        <v>24</v>
      </c>
      <c r="GK26">
        <f>SUMIFS(DataRegularSeason20242025!$AA$3:$AA$1315,DataRegularSeason20242025!$B$3:$B$1315, "&lt;=" &amp; GK$1, DataRegularSeason20242025!$D$3:$D$1315, $A26)+SUMIFS(DataRegularSeason20242025!$AB$3:$AB$1315,DataRegularSeason20242025!$B$3:$B$1315, "&lt;=" &amp; GK$1, DataRegularSeason20242025!$E$3:$E$1315, $A26)</f>
        <v>24</v>
      </c>
      <c r="GL26">
        <f>SUMIFS(DataRegularSeason20242025!$AA$3:$AA$1315,DataRegularSeason20242025!$B$3:$B$1315, "&lt;=" &amp; GL$1, DataRegularSeason20242025!$D$3:$D$1315, $A26)+SUMIFS(DataRegularSeason20242025!$AB$3:$AB$1315,DataRegularSeason20242025!$B$3:$B$1315, "&lt;=" &amp; GL$1, DataRegularSeason20242025!$E$3:$E$1315, $A26)</f>
        <v>24</v>
      </c>
      <c r="GM26">
        <f>SUMIFS(DataRegularSeason20242025!$AA$3:$AA$1315,DataRegularSeason20242025!$B$3:$B$1315, "&lt;=" &amp; GM$1, DataRegularSeason20242025!$D$3:$D$1315, $A26)+SUMIFS(DataRegularSeason20242025!$AB$3:$AB$1315,DataRegularSeason20242025!$B$3:$B$1315, "&lt;=" &amp; GM$1, DataRegularSeason20242025!$E$3:$E$1315, $A26)</f>
        <v>24</v>
      </c>
      <c r="GN26">
        <f>SUMIFS(DataRegularSeason20242025!$AA$3:$AA$1315,DataRegularSeason20242025!$B$3:$B$1315, "&lt;=" &amp; GN$1, DataRegularSeason20242025!$D$3:$D$1315, $A26)+SUMIFS(DataRegularSeason20242025!$AB$3:$AB$1315,DataRegularSeason20242025!$B$3:$B$1315, "&lt;=" &amp; GN$1, DataRegularSeason20242025!$E$3:$E$1315, $A26)</f>
        <v>24</v>
      </c>
      <c r="GO26">
        <f>SUMIFS(DataRegularSeason20242025!$AA$3:$AA$1315,DataRegularSeason20242025!$B$3:$B$1315, "&lt;=" &amp; GO$1, DataRegularSeason20242025!$D$3:$D$1315, $A26)+SUMIFS(DataRegularSeason20242025!$AB$3:$AB$1315,DataRegularSeason20242025!$B$3:$B$1315, "&lt;=" &amp; GO$1, DataRegularSeason20242025!$E$3:$E$1315, $A26)</f>
        <v>24</v>
      </c>
      <c r="GP26">
        <f>SUMIFS(DataRegularSeason20242025!$AA$3:$AA$1315,DataRegularSeason20242025!$B$3:$B$1315, "&lt;=" &amp; GP$1, DataRegularSeason20242025!$D$3:$D$1315, $A26)+SUMIFS(DataRegularSeason20242025!$AB$3:$AB$1315,DataRegularSeason20242025!$B$3:$B$1315, "&lt;=" &amp; GP$1, DataRegularSeason20242025!$E$3:$E$1315, $A26)</f>
        <v>24</v>
      </c>
      <c r="GQ26">
        <f>SUMIFS(DataRegularSeason20242025!$AA$3:$AA$1315,DataRegularSeason20242025!$B$3:$B$1315, "&lt;=" &amp; GQ$1, DataRegularSeason20242025!$D$3:$D$1315, $A26)+SUMIFS(DataRegularSeason20242025!$AB$3:$AB$1315,DataRegularSeason20242025!$B$3:$B$1315, "&lt;=" &amp; GQ$1, DataRegularSeason20242025!$E$3:$E$1315, $A26)</f>
        <v>24</v>
      </c>
      <c r="GR26">
        <f>SUMIFS(DataRegularSeason20242025!$AA$3:$AA$1315,DataRegularSeason20242025!$B$3:$B$1315, "&lt;=" &amp; GR$1, DataRegularSeason20242025!$D$3:$D$1315, $A26)+SUMIFS(DataRegularSeason20242025!$AB$3:$AB$1315,DataRegularSeason20242025!$B$3:$B$1315, "&lt;=" &amp; GR$1, DataRegularSeason20242025!$E$3:$E$1315, $A26)</f>
        <v>24</v>
      </c>
      <c r="GS26">
        <f>SUMIFS(DataRegularSeason20242025!$AA$3:$AA$1315,DataRegularSeason20242025!$B$3:$B$1315, "&lt;=" &amp; GS$1, DataRegularSeason20242025!$D$3:$D$1315, $A26)+SUMIFS(DataRegularSeason20242025!$AB$3:$AB$1315,DataRegularSeason20242025!$B$3:$B$1315, "&lt;=" &amp; GS$1, DataRegularSeason20242025!$E$3:$E$1315, $A26)</f>
        <v>24</v>
      </c>
      <c r="GT26">
        <f>SUMIFS(DataRegularSeason20242025!$AA$3:$AA$1315,DataRegularSeason20242025!$B$3:$B$1315, "&lt;=" &amp; GT$1, DataRegularSeason20242025!$D$3:$D$1315, $A26)+SUMIFS(DataRegularSeason20242025!$AB$3:$AB$1315,DataRegularSeason20242025!$B$3:$B$1315, "&lt;=" &amp; GT$1, DataRegularSeason20242025!$E$3:$E$1315, $A26)</f>
        <v>24</v>
      </c>
      <c r="GU26">
        <f>SUMIFS(DataRegularSeason20242025!$AA$3:$AA$1315,DataRegularSeason20242025!$B$3:$B$1315, "&lt;=" &amp; GU$1, DataRegularSeason20242025!$D$3:$D$1315, $A26)+SUMIFS(DataRegularSeason20242025!$AB$3:$AB$1315,DataRegularSeason20242025!$B$3:$B$1315, "&lt;=" &amp; GU$1, DataRegularSeason20242025!$E$3:$E$1315, $A26)</f>
        <v>24</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23</v>
      </c>
      <c r="BD27">
        <f>SUMIFS(DataRegularSeason20242025!$AA$3:$AA$1315,DataRegularSeason20242025!$B$3:$B$1315, "&lt;=" &amp; BD$1, DataRegularSeason20242025!$D$3:$D$1315, $A27)+SUMIFS(DataRegularSeason20242025!$AB$3:$AB$1315,DataRegularSeason20242025!$B$3:$B$1315, "&lt;=" &amp; BD$1, DataRegularSeason20242025!$E$3:$E$1315, $A27)</f>
        <v>23</v>
      </c>
      <c r="BE27">
        <f>SUMIFS(DataRegularSeason20242025!$AA$3:$AA$1315,DataRegularSeason20242025!$B$3:$B$1315, "&lt;=" &amp; BE$1, DataRegularSeason20242025!$D$3:$D$1315, $A27)+SUMIFS(DataRegularSeason20242025!$AB$3:$AB$1315,DataRegularSeason20242025!$B$3:$B$1315, "&lt;=" &amp; BE$1, DataRegularSeason20242025!$E$3:$E$1315, $A27)</f>
        <v>23</v>
      </c>
      <c r="BF27">
        <f>SUMIFS(DataRegularSeason20242025!$AA$3:$AA$1315,DataRegularSeason20242025!$B$3:$B$1315, "&lt;=" &amp; BF$1, DataRegularSeason20242025!$D$3:$D$1315, $A27)+SUMIFS(DataRegularSeason20242025!$AB$3:$AB$1315,DataRegularSeason20242025!$B$3:$B$1315, "&lt;=" &amp; BF$1, DataRegularSeason20242025!$E$3:$E$1315, $A27)</f>
        <v>23</v>
      </c>
      <c r="BG27">
        <f>SUMIFS(DataRegularSeason20242025!$AA$3:$AA$1315,DataRegularSeason20242025!$B$3:$B$1315, "&lt;=" &amp; BG$1, DataRegularSeason20242025!$D$3:$D$1315, $A27)+SUMIFS(DataRegularSeason20242025!$AB$3:$AB$1315,DataRegularSeason20242025!$B$3:$B$1315, "&lt;=" &amp; BG$1, DataRegularSeason20242025!$E$3:$E$1315, $A27)</f>
        <v>23</v>
      </c>
      <c r="BH27">
        <f>SUMIFS(DataRegularSeason20242025!$AA$3:$AA$1315,DataRegularSeason20242025!$B$3:$B$1315, "&lt;=" &amp; BH$1, DataRegularSeason20242025!$D$3:$D$1315, $A27)+SUMIFS(DataRegularSeason20242025!$AB$3:$AB$1315,DataRegularSeason20242025!$B$3:$B$1315, "&lt;=" &amp; BH$1, DataRegularSeason20242025!$E$3:$E$1315, $A27)</f>
        <v>23</v>
      </c>
      <c r="BI27">
        <f>SUMIFS(DataRegularSeason20242025!$AA$3:$AA$1315,DataRegularSeason20242025!$B$3:$B$1315, "&lt;=" &amp; BI$1, DataRegularSeason20242025!$D$3:$D$1315, $A27)+SUMIFS(DataRegularSeason20242025!$AB$3:$AB$1315,DataRegularSeason20242025!$B$3:$B$1315, "&lt;=" &amp; BI$1, DataRegularSeason20242025!$E$3:$E$1315, $A27)</f>
        <v>23</v>
      </c>
      <c r="BJ27">
        <f>SUMIFS(DataRegularSeason20242025!$AA$3:$AA$1315,DataRegularSeason20242025!$B$3:$B$1315, "&lt;=" &amp; BJ$1, DataRegularSeason20242025!$D$3:$D$1315, $A27)+SUMIFS(DataRegularSeason20242025!$AB$3:$AB$1315,DataRegularSeason20242025!$B$3:$B$1315, "&lt;=" &amp; BJ$1, DataRegularSeason20242025!$E$3:$E$1315, $A27)</f>
        <v>23</v>
      </c>
      <c r="BK27">
        <f>SUMIFS(DataRegularSeason20242025!$AA$3:$AA$1315,DataRegularSeason20242025!$B$3:$B$1315, "&lt;=" &amp; BK$1, DataRegularSeason20242025!$D$3:$D$1315, $A27)+SUMIFS(DataRegularSeason20242025!$AB$3:$AB$1315,DataRegularSeason20242025!$B$3:$B$1315, "&lt;=" &amp; BK$1, DataRegularSeason20242025!$E$3:$E$1315, $A27)</f>
        <v>23</v>
      </c>
      <c r="BL27">
        <f>SUMIFS(DataRegularSeason20242025!$AA$3:$AA$1315,DataRegularSeason20242025!$B$3:$B$1315, "&lt;=" &amp; BL$1, DataRegularSeason20242025!$D$3:$D$1315, $A27)+SUMIFS(DataRegularSeason20242025!$AB$3:$AB$1315,DataRegularSeason20242025!$B$3:$B$1315, "&lt;=" &amp; BL$1, DataRegularSeason20242025!$E$3:$E$1315, $A27)</f>
        <v>23</v>
      </c>
      <c r="BM27">
        <f>SUMIFS(DataRegularSeason20242025!$AA$3:$AA$1315,DataRegularSeason20242025!$B$3:$B$1315, "&lt;=" &amp; BM$1, DataRegularSeason20242025!$D$3:$D$1315, $A27)+SUMIFS(DataRegularSeason20242025!$AB$3:$AB$1315,DataRegularSeason20242025!$B$3:$B$1315, "&lt;=" &amp; BM$1, DataRegularSeason20242025!$E$3:$E$1315, $A27)</f>
        <v>23</v>
      </c>
      <c r="BN27">
        <f>SUMIFS(DataRegularSeason20242025!$AA$3:$AA$1315,DataRegularSeason20242025!$B$3:$B$1315, "&lt;=" &amp; BN$1, DataRegularSeason20242025!$D$3:$D$1315, $A27)+SUMIFS(DataRegularSeason20242025!$AB$3:$AB$1315,DataRegularSeason20242025!$B$3:$B$1315, "&lt;=" &amp; BN$1, DataRegularSeason20242025!$E$3:$E$1315, $A27)</f>
        <v>23</v>
      </c>
      <c r="BO27">
        <f>SUMIFS(DataRegularSeason20242025!$AA$3:$AA$1315,DataRegularSeason20242025!$B$3:$B$1315, "&lt;=" &amp; BO$1, DataRegularSeason20242025!$D$3:$D$1315, $A27)+SUMIFS(DataRegularSeason20242025!$AB$3:$AB$1315,DataRegularSeason20242025!$B$3:$B$1315, "&lt;=" &amp; BO$1, DataRegularSeason20242025!$E$3:$E$1315, $A27)</f>
        <v>23</v>
      </c>
      <c r="BP27">
        <f>SUMIFS(DataRegularSeason20242025!$AA$3:$AA$1315,DataRegularSeason20242025!$B$3:$B$1315, "&lt;=" &amp; BP$1, DataRegularSeason20242025!$D$3:$D$1315, $A27)+SUMIFS(DataRegularSeason20242025!$AB$3:$AB$1315,DataRegularSeason20242025!$B$3:$B$1315, "&lt;=" &amp; BP$1, DataRegularSeason20242025!$E$3:$E$1315, $A27)</f>
        <v>23</v>
      </c>
      <c r="BQ27">
        <f>SUMIFS(DataRegularSeason20242025!$AA$3:$AA$1315,DataRegularSeason20242025!$B$3:$B$1315, "&lt;=" &amp; BQ$1, DataRegularSeason20242025!$D$3:$D$1315, $A27)+SUMIFS(DataRegularSeason20242025!$AB$3:$AB$1315,DataRegularSeason20242025!$B$3:$B$1315, "&lt;=" &amp; BQ$1, DataRegularSeason20242025!$E$3:$E$1315, $A27)</f>
        <v>23</v>
      </c>
      <c r="BR27">
        <f>SUMIFS(DataRegularSeason20242025!$AA$3:$AA$1315,DataRegularSeason20242025!$B$3:$B$1315, "&lt;=" &amp; BR$1, DataRegularSeason20242025!$D$3:$D$1315, $A27)+SUMIFS(DataRegularSeason20242025!$AB$3:$AB$1315,DataRegularSeason20242025!$B$3:$B$1315, "&lt;=" &amp; BR$1, DataRegularSeason20242025!$E$3:$E$1315, $A27)</f>
        <v>23</v>
      </c>
      <c r="BS27">
        <f>SUMIFS(DataRegularSeason20242025!$AA$3:$AA$1315,DataRegularSeason20242025!$B$3:$B$1315, "&lt;=" &amp; BS$1, DataRegularSeason20242025!$D$3:$D$1315, $A27)+SUMIFS(DataRegularSeason20242025!$AB$3:$AB$1315,DataRegularSeason20242025!$B$3:$B$1315, "&lt;=" &amp; BS$1, DataRegularSeason20242025!$E$3:$E$1315, $A27)</f>
        <v>23</v>
      </c>
      <c r="BT27">
        <f>SUMIFS(DataRegularSeason20242025!$AA$3:$AA$1315,DataRegularSeason20242025!$B$3:$B$1315, "&lt;=" &amp; BT$1, DataRegularSeason20242025!$D$3:$D$1315, $A27)+SUMIFS(DataRegularSeason20242025!$AB$3:$AB$1315,DataRegularSeason20242025!$B$3:$B$1315, "&lt;=" &amp; BT$1, DataRegularSeason20242025!$E$3:$E$1315, $A27)</f>
        <v>23</v>
      </c>
      <c r="BU27">
        <f>SUMIFS(DataRegularSeason20242025!$AA$3:$AA$1315,DataRegularSeason20242025!$B$3:$B$1315, "&lt;=" &amp; BU$1, DataRegularSeason20242025!$D$3:$D$1315, $A27)+SUMIFS(DataRegularSeason20242025!$AB$3:$AB$1315,DataRegularSeason20242025!$B$3:$B$1315, "&lt;=" &amp; BU$1, DataRegularSeason20242025!$E$3:$E$1315, $A27)</f>
        <v>23</v>
      </c>
      <c r="BV27">
        <f>SUMIFS(DataRegularSeason20242025!$AA$3:$AA$1315,DataRegularSeason20242025!$B$3:$B$1315, "&lt;=" &amp; BV$1, DataRegularSeason20242025!$D$3:$D$1315, $A27)+SUMIFS(DataRegularSeason20242025!$AB$3:$AB$1315,DataRegularSeason20242025!$B$3:$B$1315, "&lt;=" &amp; BV$1, DataRegularSeason20242025!$E$3:$E$1315, $A27)</f>
        <v>23</v>
      </c>
      <c r="BW27">
        <f>SUMIFS(DataRegularSeason20242025!$AA$3:$AA$1315,DataRegularSeason20242025!$B$3:$B$1315, "&lt;=" &amp; BW$1, DataRegularSeason20242025!$D$3:$D$1315, $A27)+SUMIFS(DataRegularSeason20242025!$AB$3:$AB$1315,DataRegularSeason20242025!$B$3:$B$1315, "&lt;=" &amp; BW$1, DataRegularSeason20242025!$E$3:$E$1315, $A27)</f>
        <v>23</v>
      </c>
      <c r="BX27">
        <f>SUMIFS(DataRegularSeason20242025!$AA$3:$AA$1315,DataRegularSeason20242025!$B$3:$B$1315, "&lt;=" &amp; BX$1, DataRegularSeason20242025!$D$3:$D$1315, $A27)+SUMIFS(DataRegularSeason20242025!$AB$3:$AB$1315,DataRegularSeason20242025!$B$3:$B$1315, "&lt;=" &amp; BX$1, DataRegularSeason20242025!$E$3:$E$1315, $A27)</f>
        <v>23</v>
      </c>
      <c r="BY27">
        <f>SUMIFS(DataRegularSeason20242025!$AA$3:$AA$1315,DataRegularSeason20242025!$B$3:$B$1315, "&lt;=" &amp; BY$1, DataRegularSeason20242025!$D$3:$D$1315, $A27)+SUMIFS(DataRegularSeason20242025!$AB$3:$AB$1315,DataRegularSeason20242025!$B$3:$B$1315, "&lt;=" &amp; BY$1, DataRegularSeason20242025!$E$3:$E$1315, $A27)</f>
        <v>23</v>
      </c>
      <c r="BZ27">
        <f>SUMIFS(DataRegularSeason20242025!$AA$3:$AA$1315,DataRegularSeason20242025!$B$3:$B$1315, "&lt;=" &amp; BZ$1, DataRegularSeason20242025!$D$3:$D$1315, $A27)+SUMIFS(DataRegularSeason20242025!$AB$3:$AB$1315,DataRegularSeason20242025!$B$3:$B$1315, "&lt;=" &amp; BZ$1, DataRegularSeason20242025!$E$3:$E$1315, $A27)</f>
        <v>23</v>
      </c>
      <c r="CA27">
        <f>SUMIFS(DataRegularSeason20242025!$AA$3:$AA$1315,DataRegularSeason20242025!$B$3:$B$1315, "&lt;=" &amp; CA$1, DataRegularSeason20242025!$D$3:$D$1315, $A27)+SUMIFS(DataRegularSeason20242025!$AB$3:$AB$1315,DataRegularSeason20242025!$B$3:$B$1315, "&lt;=" &amp; CA$1, DataRegularSeason20242025!$E$3:$E$1315, $A27)</f>
        <v>23</v>
      </c>
      <c r="CB27">
        <f>SUMIFS(DataRegularSeason20242025!$AA$3:$AA$1315,DataRegularSeason20242025!$B$3:$B$1315, "&lt;=" &amp; CB$1, DataRegularSeason20242025!$D$3:$D$1315, $A27)+SUMIFS(DataRegularSeason20242025!$AB$3:$AB$1315,DataRegularSeason20242025!$B$3:$B$1315, "&lt;=" &amp; CB$1, DataRegularSeason20242025!$E$3:$E$1315, $A27)</f>
        <v>23</v>
      </c>
      <c r="CC27">
        <f>SUMIFS(DataRegularSeason20242025!$AA$3:$AA$1315,DataRegularSeason20242025!$B$3:$B$1315, "&lt;=" &amp; CC$1, DataRegularSeason20242025!$D$3:$D$1315, $A27)+SUMIFS(DataRegularSeason20242025!$AB$3:$AB$1315,DataRegularSeason20242025!$B$3:$B$1315, "&lt;=" &amp; CC$1, DataRegularSeason20242025!$E$3:$E$1315, $A27)</f>
        <v>23</v>
      </c>
      <c r="CD27">
        <f>SUMIFS(DataRegularSeason20242025!$AA$3:$AA$1315,DataRegularSeason20242025!$B$3:$B$1315, "&lt;=" &amp; CD$1, DataRegularSeason20242025!$D$3:$D$1315, $A27)+SUMIFS(DataRegularSeason20242025!$AB$3:$AB$1315,DataRegularSeason20242025!$B$3:$B$1315, "&lt;=" &amp; CD$1, DataRegularSeason20242025!$E$3:$E$1315, $A27)</f>
        <v>23</v>
      </c>
      <c r="CE27">
        <f>SUMIFS(DataRegularSeason20242025!$AA$3:$AA$1315,DataRegularSeason20242025!$B$3:$B$1315, "&lt;=" &amp; CE$1, DataRegularSeason20242025!$D$3:$D$1315, $A27)+SUMIFS(DataRegularSeason20242025!$AB$3:$AB$1315,DataRegularSeason20242025!$B$3:$B$1315, "&lt;=" &amp; CE$1, DataRegularSeason20242025!$E$3:$E$1315, $A27)</f>
        <v>23</v>
      </c>
      <c r="CF27">
        <f>SUMIFS(DataRegularSeason20242025!$AA$3:$AA$1315,DataRegularSeason20242025!$B$3:$B$1315, "&lt;=" &amp; CF$1, DataRegularSeason20242025!$D$3:$D$1315, $A27)+SUMIFS(DataRegularSeason20242025!$AB$3:$AB$1315,DataRegularSeason20242025!$B$3:$B$1315, "&lt;=" &amp; CF$1, DataRegularSeason20242025!$E$3:$E$1315, $A27)</f>
        <v>23</v>
      </c>
      <c r="CG27">
        <f>SUMIFS(DataRegularSeason20242025!$AA$3:$AA$1315,DataRegularSeason20242025!$B$3:$B$1315, "&lt;=" &amp; CG$1, DataRegularSeason20242025!$D$3:$D$1315, $A27)+SUMIFS(DataRegularSeason20242025!$AB$3:$AB$1315,DataRegularSeason20242025!$B$3:$B$1315, "&lt;=" &amp; CG$1, DataRegularSeason20242025!$E$3:$E$1315, $A27)</f>
        <v>23</v>
      </c>
      <c r="CH27">
        <f>SUMIFS(DataRegularSeason20242025!$AA$3:$AA$1315,DataRegularSeason20242025!$B$3:$B$1315, "&lt;=" &amp; CH$1, DataRegularSeason20242025!$D$3:$D$1315, $A27)+SUMIFS(DataRegularSeason20242025!$AB$3:$AB$1315,DataRegularSeason20242025!$B$3:$B$1315, "&lt;=" &amp; CH$1, DataRegularSeason20242025!$E$3:$E$1315, $A27)</f>
        <v>23</v>
      </c>
      <c r="CI27">
        <f>SUMIFS(DataRegularSeason20242025!$AA$3:$AA$1315,DataRegularSeason20242025!$B$3:$B$1315, "&lt;=" &amp; CI$1, DataRegularSeason20242025!$D$3:$D$1315, $A27)+SUMIFS(DataRegularSeason20242025!$AB$3:$AB$1315,DataRegularSeason20242025!$B$3:$B$1315, "&lt;=" &amp; CI$1, DataRegularSeason20242025!$E$3:$E$1315, $A27)</f>
        <v>23</v>
      </c>
      <c r="CJ27">
        <f>SUMIFS(DataRegularSeason20242025!$AA$3:$AA$1315,DataRegularSeason20242025!$B$3:$B$1315, "&lt;=" &amp; CJ$1, DataRegularSeason20242025!$D$3:$D$1315, $A27)+SUMIFS(DataRegularSeason20242025!$AB$3:$AB$1315,DataRegularSeason20242025!$B$3:$B$1315, "&lt;=" &amp; CJ$1, DataRegularSeason20242025!$E$3:$E$1315, $A27)</f>
        <v>23</v>
      </c>
      <c r="CK27">
        <f>SUMIFS(DataRegularSeason20242025!$AA$3:$AA$1315,DataRegularSeason20242025!$B$3:$B$1315, "&lt;=" &amp; CK$1, DataRegularSeason20242025!$D$3:$D$1315, $A27)+SUMIFS(DataRegularSeason20242025!$AB$3:$AB$1315,DataRegularSeason20242025!$B$3:$B$1315, "&lt;=" &amp; CK$1, DataRegularSeason20242025!$E$3:$E$1315, $A27)</f>
        <v>23</v>
      </c>
      <c r="CL27">
        <f>SUMIFS(DataRegularSeason20242025!$AA$3:$AA$1315,DataRegularSeason20242025!$B$3:$B$1315, "&lt;=" &amp; CL$1, DataRegularSeason20242025!$D$3:$D$1315, $A27)+SUMIFS(DataRegularSeason20242025!$AB$3:$AB$1315,DataRegularSeason20242025!$B$3:$B$1315, "&lt;=" &amp; CL$1, DataRegularSeason20242025!$E$3:$E$1315, $A27)</f>
        <v>23</v>
      </c>
      <c r="CM27">
        <f>SUMIFS(DataRegularSeason20242025!$AA$3:$AA$1315,DataRegularSeason20242025!$B$3:$B$1315, "&lt;=" &amp; CM$1, DataRegularSeason20242025!$D$3:$D$1315, $A27)+SUMIFS(DataRegularSeason20242025!$AB$3:$AB$1315,DataRegularSeason20242025!$B$3:$B$1315, "&lt;=" &amp; CM$1, DataRegularSeason20242025!$E$3:$E$1315, $A27)</f>
        <v>23</v>
      </c>
      <c r="CN27">
        <f>SUMIFS(DataRegularSeason20242025!$AA$3:$AA$1315,DataRegularSeason20242025!$B$3:$B$1315, "&lt;=" &amp; CN$1, DataRegularSeason20242025!$D$3:$D$1315, $A27)+SUMIFS(DataRegularSeason20242025!$AB$3:$AB$1315,DataRegularSeason20242025!$B$3:$B$1315, "&lt;=" &amp; CN$1, DataRegularSeason20242025!$E$3:$E$1315, $A27)</f>
        <v>23</v>
      </c>
      <c r="CO27">
        <f>SUMIFS(DataRegularSeason20242025!$AA$3:$AA$1315,DataRegularSeason20242025!$B$3:$B$1315, "&lt;=" &amp; CO$1, DataRegularSeason20242025!$D$3:$D$1315, $A27)+SUMIFS(DataRegularSeason20242025!$AB$3:$AB$1315,DataRegularSeason20242025!$B$3:$B$1315, "&lt;=" &amp; CO$1, DataRegularSeason20242025!$E$3:$E$1315, $A27)</f>
        <v>23</v>
      </c>
      <c r="CP27">
        <f>SUMIFS(DataRegularSeason20242025!$AA$3:$AA$1315,DataRegularSeason20242025!$B$3:$B$1315, "&lt;=" &amp; CP$1, DataRegularSeason20242025!$D$3:$D$1315, $A27)+SUMIFS(DataRegularSeason20242025!$AB$3:$AB$1315,DataRegularSeason20242025!$B$3:$B$1315, "&lt;=" &amp; CP$1, DataRegularSeason20242025!$E$3:$E$1315, $A27)</f>
        <v>23</v>
      </c>
      <c r="CQ27">
        <f>SUMIFS(DataRegularSeason20242025!$AA$3:$AA$1315,DataRegularSeason20242025!$B$3:$B$1315, "&lt;=" &amp; CQ$1, DataRegularSeason20242025!$D$3:$D$1315, $A27)+SUMIFS(DataRegularSeason20242025!$AB$3:$AB$1315,DataRegularSeason20242025!$B$3:$B$1315, "&lt;=" &amp; CQ$1, DataRegularSeason20242025!$E$3:$E$1315, $A27)</f>
        <v>23</v>
      </c>
      <c r="CR27">
        <f>SUMIFS(DataRegularSeason20242025!$AA$3:$AA$1315,DataRegularSeason20242025!$B$3:$B$1315, "&lt;=" &amp; CR$1, DataRegularSeason20242025!$D$3:$D$1315, $A27)+SUMIFS(DataRegularSeason20242025!$AB$3:$AB$1315,DataRegularSeason20242025!$B$3:$B$1315, "&lt;=" &amp; CR$1, DataRegularSeason20242025!$E$3:$E$1315, $A27)</f>
        <v>23</v>
      </c>
      <c r="CS27">
        <f>SUMIFS(DataRegularSeason20242025!$AA$3:$AA$1315,DataRegularSeason20242025!$B$3:$B$1315, "&lt;=" &amp; CS$1, DataRegularSeason20242025!$D$3:$D$1315, $A27)+SUMIFS(DataRegularSeason20242025!$AB$3:$AB$1315,DataRegularSeason20242025!$B$3:$B$1315, "&lt;=" &amp; CS$1, DataRegularSeason20242025!$E$3:$E$1315, $A27)</f>
        <v>23</v>
      </c>
      <c r="CT27">
        <f>SUMIFS(DataRegularSeason20242025!$AA$3:$AA$1315,DataRegularSeason20242025!$B$3:$B$1315, "&lt;=" &amp; CT$1, DataRegularSeason20242025!$D$3:$D$1315, $A27)+SUMIFS(DataRegularSeason20242025!$AB$3:$AB$1315,DataRegularSeason20242025!$B$3:$B$1315, "&lt;=" &amp; CT$1, DataRegularSeason20242025!$E$3:$E$1315, $A27)</f>
        <v>23</v>
      </c>
      <c r="CU27">
        <f>SUMIFS(DataRegularSeason20242025!$AA$3:$AA$1315,DataRegularSeason20242025!$B$3:$B$1315, "&lt;=" &amp; CU$1, DataRegularSeason20242025!$D$3:$D$1315, $A27)+SUMIFS(DataRegularSeason20242025!$AB$3:$AB$1315,DataRegularSeason20242025!$B$3:$B$1315, "&lt;=" &amp; CU$1, DataRegularSeason20242025!$E$3:$E$1315, $A27)</f>
        <v>23</v>
      </c>
      <c r="CV27">
        <f>SUMIFS(DataRegularSeason20242025!$AA$3:$AA$1315,DataRegularSeason20242025!$B$3:$B$1315, "&lt;=" &amp; CV$1, DataRegularSeason20242025!$D$3:$D$1315, $A27)+SUMIFS(DataRegularSeason20242025!$AB$3:$AB$1315,DataRegularSeason20242025!$B$3:$B$1315, "&lt;=" &amp; CV$1, DataRegularSeason20242025!$E$3:$E$1315, $A27)</f>
        <v>23</v>
      </c>
      <c r="CW27">
        <f>SUMIFS(DataRegularSeason20242025!$AA$3:$AA$1315,DataRegularSeason20242025!$B$3:$B$1315, "&lt;=" &amp; CW$1, DataRegularSeason20242025!$D$3:$D$1315, $A27)+SUMIFS(DataRegularSeason20242025!$AB$3:$AB$1315,DataRegularSeason20242025!$B$3:$B$1315, "&lt;=" &amp; CW$1, DataRegularSeason20242025!$E$3:$E$1315, $A27)</f>
        <v>23</v>
      </c>
      <c r="CX27">
        <f>SUMIFS(DataRegularSeason20242025!$AA$3:$AA$1315,DataRegularSeason20242025!$B$3:$B$1315, "&lt;=" &amp; CX$1, DataRegularSeason20242025!$D$3:$D$1315, $A27)+SUMIFS(DataRegularSeason20242025!$AB$3:$AB$1315,DataRegularSeason20242025!$B$3:$B$1315, "&lt;=" &amp; CX$1, DataRegularSeason20242025!$E$3:$E$1315, $A27)</f>
        <v>23</v>
      </c>
      <c r="CY27">
        <f>SUMIFS(DataRegularSeason20242025!$AA$3:$AA$1315,DataRegularSeason20242025!$B$3:$B$1315, "&lt;=" &amp; CY$1, DataRegularSeason20242025!$D$3:$D$1315, $A27)+SUMIFS(DataRegularSeason20242025!$AB$3:$AB$1315,DataRegularSeason20242025!$B$3:$B$1315, "&lt;=" &amp; CY$1, DataRegularSeason20242025!$E$3:$E$1315, $A27)</f>
        <v>23</v>
      </c>
      <c r="CZ27">
        <f>SUMIFS(DataRegularSeason20242025!$AA$3:$AA$1315,DataRegularSeason20242025!$B$3:$B$1315, "&lt;=" &amp; CZ$1, DataRegularSeason20242025!$D$3:$D$1315, $A27)+SUMIFS(DataRegularSeason20242025!$AB$3:$AB$1315,DataRegularSeason20242025!$B$3:$B$1315, "&lt;=" &amp; CZ$1, DataRegularSeason20242025!$E$3:$E$1315, $A27)</f>
        <v>23</v>
      </c>
      <c r="DA27">
        <f>SUMIFS(DataRegularSeason20242025!$AA$3:$AA$1315,DataRegularSeason20242025!$B$3:$B$1315, "&lt;=" &amp; DA$1, DataRegularSeason20242025!$D$3:$D$1315, $A27)+SUMIFS(DataRegularSeason20242025!$AB$3:$AB$1315,DataRegularSeason20242025!$B$3:$B$1315, "&lt;=" &amp; DA$1, DataRegularSeason20242025!$E$3:$E$1315, $A27)</f>
        <v>23</v>
      </c>
      <c r="DB27">
        <f>SUMIFS(DataRegularSeason20242025!$AA$3:$AA$1315,DataRegularSeason20242025!$B$3:$B$1315, "&lt;=" &amp; DB$1, DataRegularSeason20242025!$D$3:$D$1315, $A27)+SUMIFS(DataRegularSeason20242025!$AB$3:$AB$1315,DataRegularSeason20242025!$B$3:$B$1315, "&lt;=" &amp; DB$1, DataRegularSeason20242025!$E$3:$E$1315, $A27)</f>
        <v>23</v>
      </c>
      <c r="DC27">
        <f>SUMIFS(DataRegularSeason20242025!$AA$3:$AA$1315,DataRegularSeason20242025!$B$3:$B$1315, "&lt;=" &amp; DC$1, DataRegularSeason20242025!$D$3:$D$1315, $A27)+SUMIFS(DataRegularSeason20242025!$AB$3:$AB$1315,DataRegularSeason20242025!$B$3:$B$1315, "&lt;=" &amp; DC$1, DataRegularSeason20242025!$E$3:$E$1315, $A27)</f>
        <v>23</v>
      </c>
      <c r="DD27">
        <f>SUMIFS(DataRegularSeason20242025!$AA$3:$AA$1315,DataRegularSeason20242025!$B$3:$B$1315, "&lt;=" &amp; DD$1, DataRegularSeason20242025!$D$3:$D$1315, $A27)+SUMIFS(DataRegularSeason20242025!$AB$3:$AB$1315,DataRegularSeason20242025!$B$3:$B$1315, "&lt;=" &amp; DD$1, DataRegularSeason20242025!$E$3:$E$1315, $A27)</f>
        <v>23</v>
      </c>
      <c r="DE27">
        <f>SUMIFS(DataRegularSeason20242025!$AA$3:$AA$1315,DataRegularSeason20242025!$B$3:$B$1315, "&lt;=" &amp; DE$1, DataRegularSeason20242025!$D$3:$D$1315, $A27)+SUMIFS(DataRegularSeason20242025!$AB$3:$AB$1315,DataRegularSeason20242025!$B$3:$B$1315, "&lt;=" &amp; DE$1, DataRegularSeason20242025!$E$3:$E$1315, $A27)</f>
        <v>23</v>
      </c>
      <c r="DF27">
        <f>SUMIFS(DataRegularSeason20242025!$AA$3:$AA$1315,DataRegularSeason20242025!$B$3:$B$1315, "&lt;=" &amp; DF$1, DataRegularSeason20242025!$D$3:$D$1315, $A27)+SUMIFS(DataRegularSeason20242025!$AB$3:$AB$1315,DataRegularSeason20242025!$B$3:$B$1315, "&lt;=" &amp; DF$1, DataRegularSeason20242025!$E$3:$E$1315, $A27)</f>
        <v>23</v>
      </c>
      <c r="DG27">
        <f>SUMIFS(DataRegularSeason20242025!$AA$3:$AA$1315,DataRegularSeason20242025!$B$3:$B$1315, "&lt;=" &amp; DG$1, DataRegularSeason20242025!$D$3:$D$1315, $A27)+SUMIFS(DataRegularSeason20242025!$AB$3:$AB$1315,DataRegularSeason20242025!$B$3:$B$1315, "&lt;=" &amp; DG$1, DataRegularSeason20242025!$E$3:$E$1315, $A27)</f>
        <v>23</v>
      </c>
      <c r="DH27">
        <f>SUMIFS(DataRegularSeason20242025!$AA$3:$AA$1315,DataRegularSeason20242025!$B$3:$B$1315, "&lt;=" &amp; DH$1, DataRegularSeason20242025!$D$3:$D$1315, $A27)+SUMIFS(DataRegularSeason20242025!$AB$3:$AB$1315,DataRegularSeason20242025!$B$3:$B$1315, "&lt;=" &amp; DH$1, DataRegularSeason20242025!$E$3:$E$1315, $A27)</f>
        <v>23</v>
      </c>
      <c r="DI27">
        <f>SUMIFS(DataRegularSeason20242025!$AA$3:$AA$1315,DataRegularSeason20242025!$B$3:$B$1315, "&lt;=" &amp; DI$1, DataRegularSeason20242025!$D$3:$D$1315, $A27)+SUMIFS(DataRegularSeason20242025!$AB$3:$AB$1315,DataRegularSeason20242025!$B$3:$B$1315, "&lt;=" &amp; DI$1, DataRegularSeason20242025!$E$3:$E$1315, $A27)</f>
        <v>23</v>
      </c>
      <c r="DJ27">
        <f>SUMIFS(DataRegularSeason20242025!$AA$3:$AA$1315,DataRegularSeason20242025!$B$3:$B$1315, "&lt;=" &amp; DJ$1, DataRegularSeason20242025!$D$3:$D$1315, $A27)+SUMIFS(DataRegularSeason20242025!$AB$3:$AB$1315,DataRegularSeason20242025!$B$3:$B$1315, "&lt;=" &amp; DJ$1, DataRegularSeason20242025!$E$3:$E$1315, $A27)</f>
        <v>23</v>
      </c>
      <c r="DK27">
        <f>SUMIFS(DataRegularSeason20242025!$AA$3:$AA$1315,DataRegularSeason20242025!$B$3:$B$1315, "&lt;=" &amp; DK$1, DataRegularSeason20242025!$D$3:$D$1315, $A27)+SUMIFS(DataRegularSeason20242025!$AB$3:$AB$1315,DataRegularSeason20242025!$B$3:$B$1315, "&lt;=" &amp; DK$1, DataRegularSeason20242025!$E$3:$E$1315, $A27)</f>
        <v>23</v>
      </c>
      <c r="DL27">
        <f>SUMIFS(DataRegularSeason20242025!$AA$3:$AA$1315,DataRegularSeason20242025!$B$3:$B$1315, "&lt;=" &amp; DL$1, DataRegularSeason20242025!$D$3:$D$1315, $A27)+SUMIFS(DataRegularSeason20242025!$AB$3:$AB$1315,DataRegularSeason20242025!$B$3:$B$1315, "&lt;=" &amp; DL$1, DataRegularSeason20242025!$E$3:$E$1315, $A27)</f>
        <v>23</v>
      </c>
      <c r="DM27">
        <f>SUMIFS(DataRegularSeason20242025!$AA$3:$AA$1315,DataRegularSeason20242025!$B$3:$B$1315, "&lt;=" &amp; DM$1, DataRegularSeason20242025!$D$3:$D$1315, $A27)+SUMIFS(DataRegularSeason20242025!$AB$3:$AB$1315,DataRegularSeason20242025!$B$3:$B$1315, "&lt;=" &amp; DM$1, DataRegularSeason20242025!$E$3:$E$1315, $A27)</f>
        <v>23</v>
      </c>
      <c r="DN27">
        <f>SUMIFS(DataRegularSeason20242025!$AA$3:$AA$1315,DataRegularSeason20242025!$B$3:$B$1315, "&lt;=" &amp; DN$1, DataRegularSeason20242025!$D$3:$D$1315, $A27)+SUMIFS(DataRegularSeason20242025!$AB$3:$AB$1315,DataRegularSeason20242025!$B$3:$B$1315, "&lt;=" &amp; DN$1, DataRegularSeason20242025!$E$3:$E$1315, $A27)</f>
        <v>23</v>
      </c>
      <c r="DO27">
        <f>SUMIFS(DataRegularSeason20242025!$AA$3:$AA$1315,DataRegularSeason20242025!$B$3:$B$1315, "&lt;=" &amp; DO$1, DataRegularSeason20242025!$D$3:$D$1315, $A27)+SUMIFS(DataRegularSeason20242025!$AB$3:$AB$1315,DataRegularSeason20242025!$B$3:$B$1315, "&lt;=" &amp; DO$1, DataRegularSeason20242025!$E$3:$E$1315, $A27)</f>
        <v>23</v>
      </c>
      <c r="DP27">
        <f>SUMIFS(DataRegularSeason20242025!$AA$3:$AA$1315,DataRegularSeason20242025!$B$3:$B$1315, "&lt;=" &amp; DP$1, DataRegularSeason20242025!$D$3:$D$1315, $A27)+SUMIFS(DataRegularSeason20242025!$AB$3:$AB$1315,DataRegularSeason20242025!$B$3:$B$1315, "&lt;=" &amp; DP$1, DataRegularSeason20242025!$E$3:$E$1315, $A27)</f>
        <v>23</v>
      </c>
      <c r="DQ27">
        <f>SUMIFS(DataRegularSeason20242025!$AA$3:$AA$1315,DataRegularSeason20242025!$B$3:$B$1315, "&lt;=" &amp; DQ$1, DataRegularSeason20242025!$D$3:$D$1315, $A27)+SUMIFS(DataRegularSeason20242025!$AB$3:$AB$1315,DataRegularSeason20242025!$B$3:$B$1315, "&lt;=" &amp; DQ$1, DataRegularSeason20242025!$E$3:$E$1315, $A27)</f>
        <v>23</v>
      </c>
      <c r="DR27">
        <f>SUMIFS(DataRegularSeason20242025!$AA$3:$AA$1315,DataRegularSeason20242025!$B$3:$B$1315, "&lt;=" &amp; DR$1, DataRegularSeason20242025!$D$3:$D$1315, $A27)+SUMIFS(DataRegularSeason20242025!$AB$3:$AB$1315,DataRegularSeason20242025!$B$3:$B$1315, "&lt;=" &amp; DR$1, DataRegularSeason20242025!$E$3:$E$1315, $A27)</f>
        <v>23</v>
      </c>
      <c r="DS27">
        <f>SUMIFS(DataRegularSeason20242025!$AA$3:$AA$1315,DataRegularSeason20242025!$B$3:$B$1315, "&lt;=" &amp; DS$1, DataRegularSeason20242025!$D$3:$D$1315, $A27)+SUMIFS(DataRegularSeason20242025!$AB$3:$AB$1315,DataRegularSeason20242025!$B$3:$B$1315, "&lt;=" &amp; DS$1, DataRegularSeason20242025!$E$3:$E$1315, $A27)</f>
        <v>23</v>
      </c>
      <c r="DT27">
        <f>SUMIFS(DataRegularSeason20242025!$AA$3:$AA$1315,DataRegularSeason20242025!$B$3:$B$1315, "&lt;=" &amp; DT$1, DataRegularSeason20242025!$D$3:$D$1315, $A27)+SUMIFS(DataRegularSeason20242025!$AB$3:$AB$1315,DataRegularSeason20242025!$B$3:$B$1315, "&lt;=" &amp; DT$1, DataRegularSeason20242025!$E$3:$E$1315, $A27)</f>
        <v>23</v>
      </c>
      <c r="DU27">
        <f>SUMIFS(DataRegularSeason20242025!$AA$3:$AA$1315,DataRegularSeason20242025!$B$3:$B$1315, "&lt;=" &amp; DU$1, DataRegularSeason20242025!$D$3:$D$1315, $A27)+SUMIFS(DataRegularSeason20242025!$AB$3:$AB$1315,DataRegularSeason20242025!$B$3:$B$1315, "&lt;=" &amp; DU$1, DataRegularSeason20242025!$E$3:$E$1315, $A27)</f>
        <v>23</v>
      </c>
      <c r="DV27">
        <f>SUMIFS(DataRegularSeason20242025!$AA$3:$AA$1315,DataRegularSeason20242025!$B$3:$B$1315, "&lt;=" &amp; DV$1, DataRegularSeason20242025!$D$3:$D$1315, $A27)+SUMIFS(DataRegularSeason20242025!$AB$3:$AB$1315,DataRegularSeason20242025!$B$3:$B$1315, "&lt;=" &amp; DV$1, DataRegularSeason20242025!$E$3:$E$1315, $A27)</f>
        <v>23</v>
      </c>
      <c r="DW27">
        <f>SUMIFS(DataRegularSeason20242025!$AA$3:$AA$1315,DataRegularSeason20242025!$B$3:$B$1315, "&lt;=" &amp; DW$1, DataRegularSeason20242025!$D$3:$D$1315, $A27)+SUMIFS(DataRegularSeason20242025!$AB$3:$AB$1315,DataRegularSeason20242025!$B$3:$B$1315, "&lt;=" &amp; DW$1, DataRegularSeason20242025!$E$3:$E$1315, $A27)</f>
        <v>23</v>
      </c>
      <c r="DX27">
        <f>SUMIFS(DataRegularSeason20242025!$AA$3:$AA$1315,DataRegularSeason20242025!$B$3:$B$1315, "&lt;=" &amp; DX$1, DataRegularSeason20242025!$D$3:$D$1315, $A27)+SUMIFS(DataRegularSeason20242025!$AB$3:$AB$1315,DataRegularSeason20242025!$B$3:$B$1315, "&lt;=" &amp; DX$1, DataRegularSeason20242025!$E$3:$E$1315, $A27)</f>
        <v>23</v>
      </c>
      <c r="DY27">
        <f>SUMIFS(DataRegularSeason20242025!$AA$3:$AA$1315,DataRegularSeason20242025!$B$3:$B$1315, "&lt;=" &amp; DY$1, DataRegularSeason20242025!$D$3:$D$1315, $A27)+SUMIFS(DataRegularSeason20242025!$AB$3:$AB$1315,DataRegularSeason20242025!$B$3:$B$1315, "&lt;=" &amp; DY$1, DataRegularSeason20242025!$E$3:$E$1315, $A27)</f>
        <v>23</v>
      </c>
      <c r="DZ27">
        <f>SUMIFS(DataRegularSeason20242025!$AA$3:$AA$1315,DataRegularSeason20242025!$B$3:$B$1315, "&lt;=" &amp; DZ$1, DataRegularSeason20242025!$D$3:$D$1315, $A27)+SUMIFS(DataRegularSeason20242025!$AB$3:$AB$1315,DataRegularSeason20242025!$B$3:$B$1315, "&lt;=" &amp; DZ$1, DataRegularSeason20242025!$E$3:$E$1315, $A27)</f>
        <v>23</v>
      </c>
      <c r="EA27">
        <f>SUMIFS(DataRegularSeason20242025!$AA$3:$AA$1315,DataRegularSeason20242025!$B$3:$B$1315, "&lt;=" &amp; EA$1, DataRegularSeason20242025!$D$3:$D$1315, $A27)+SUMIFS(DataRegularSeason20242025!$AB$3:$AB$1315,DataRegularSeason20242025!$B$3:$B$1315, "&lt;=" &amp; EA$1, DataRegularSeason20242025!$E$3:$E$1315, $A27)</f>
        <v>23</v>
      </c>
      <c r="EB27">
        <f>SUMIFS(DataRegularSeason20242025!$AA$3:$AA$1315,DataRegularSeason20242025!$B$3:$B$1315, "&lt;=" &amp; EB$1, DataRegularSeason20242025!$D$3:$D$1315, $A27)+SUMIFS(DataRegularSeason20242025!$AB$3:$AB$1315,DataRegularSeason20242025!$B$3:$B$1315, "&lt;=" &amp; EB$1, DataRegularSeason20242025!$E$3:$E$1315, $A27)</f>
        <v>23</v>
      </c>
      <c r="EC27">
        <f>SUMIFS(DataRegularSeason20242025!$AA$3:$AA$1315,DataRegularSeason20242025!$B$3:$B$1315, "&lt;=" &amp; EC$1, DataRegularSeason20242025!$D$3:$D$1315, $A27)+SUMIFS(DataRegularSeason20242025!$AB$3:$AB$1315,DataRegularSeason20242025!$B$3:$B$1315, "&lt;=" &amp; EC$1, DataRegularSeason20242025!$E$3:$E$1315, $A27)</f>
        <v>23</v>
      </c>
      <c r="ED27">
        <f>SUMIFS(DataRegularSeason20242025!$AA$3:$AA$1315,DataRegularSeason20242025!$B$3:$B$1315, "&lt;=" &amp; ED$1, DataRegularSeason20242025!$D$3:$D$1315, $A27)+SUMIFS(DataRegularSeason20242025!$AB$3:$AB$1315,DataRegularSeason20242025!$B$3:$B$1315, "&lt;=" &amp; ED$1, DataRegularSeason20242025!$E$3:$E$1315, $A27)</f>
        <v>23</v>
      </c>
      <c r="EE27">
        <f>SUMIFS(DataRegularSeason20242025!$AA$3:$AA$1315,DataRegularSeason20242025!$B$3:$B$1315, "&lt;=" &amp; EE$1, DataRegularSeason20242025!$D$3:$D$1315, $A27)+SUMIFS(DataRegularSeason20242025!$AB$3:$AB$1315,DataRegularSeason20242025!$B$3:$B$1315, "&lt;=" &amp; EE$1, DataRegularSeason20242025!$E$3:$E$1315, $A27)</f>
        <v>23</v>
      </c>
      <c r="EF27">
        <f>SUMIFS(DataRegularSeason20242025!$AA$3:$AA$1315,DataRegularSeason20242025!$B$3:$B$1315, "&lt;=" &amp; EF$1, DataRegularSeason20242025!$D$3:$D$1315, $A27)+SUMIFS(DataRegularSeason20242025!$AB$3:$AB$1315,DataRegularSeason20242025!$B$3:$B$1315, "&lt;=" &amp; EF$1, DataRegularSeason20242025!$E$3:$E$1315, $A27)</f>
        <v>23</v>
      </c>
      <c r="EG27">
        <f>SUMIFS(DataRegularSeason20242025!$AA$3:$AA$1315,DataRegularSeason20242025!$B$3:$B$1315, "&lt;=" &amp; EG$1, DataRegularSeason20242025!$D$3:$D$1315, $A27)+SUMIFS(DataRegularSeason20242025!$AB$3:$AB$1315,DataRegularSeason20242025!$B$3:$B$1315, "&lt;=" &amp; EG$1, DataRegularSeason20242025!$E$3:$E$1315, $A27)</f>
        <v>23</v>
      </c>
      <c r="EH27">
        <f>SUMIFS(DataRegularSeason20242025!$AA$3:$AA$1315,DataRegularSeason20242025!$B$3:$B$1315, "&lt;=" &amp; EH$1, DataRegularSeason20242025!$D$3:$D$1315, $A27)+SUMIFS(DataRegularSeason20242025!$AB$3:$AB$1315,DataRegularSeason20242025!$B$3:$B$1315, "&lt;=" &amp; EH$1, DataRegularSeason20242025!$E$3:$E$1315, $A27)</f>
        <v>23</v>
      </c>
      <c r="EI27">
        <f>SUMIFS(DataRegularSeason20242025!$AA$3:$AA$1315,DataRegularSeason20242025!$B$3:$B$1315, "&lt;=" &amp; EI$1, DataRegularSeason20242025!$D$3:$D$1315, $A27)+SUMIFS(DataRegularSeason20242025!$AB$3:$AB$1315,DataRegularSeason20242025!$B$3:$B$1315, "&lt;=" &amp; EI$1, DataRegularSeason20242025!$E$3:$E$1315, $A27)</f>
        <v>23</v>
      </c>
      <c r="EJ27">
        <f>SUMIFS(DataRegularSeason20242025!$AA$3:$AA$1315,DataRegularSeason20242025!$B$3:$B$1315, "&lt;=" &amp; EJ$1, DataRegularSeason20242025!$D$3:$D$1315, $A27)+SUMIFS(DataRegularSeason20242025!$AB$3:$AB$1315,DataRegularSeason20242025!$B$3:$B$1315, "&lt;=" &amp; EJ$1, DataRegularSeason20242025!$E$3:$E$1315, $A27)</f>
        <v>23</v>
      </c>
      <c r="EK27">
        <f>SUMIFS(DataRegularSeason20242025!$AA$3:$AA$1315,DataRegularSeason20242025!$B$3:$B$1315, "&lt;=" &amp; EK$1, DataRegularSeason20242025!$D$3:$D$1315, $A27)+SUMIFS(DataRegularSeason20242025!$AB$3:$AB$1315,DataRegularSeason20242025!$B$3:$B$1315, "&lt;=" &amp; EK$1, DataRegularSeason20242025!$E$3:$E$1315, $A27)</f>
        <v>23</v>
      </c>
      <c r="EL27">
        <f>SUMIFS(DataRegularSeason20242025!$AA$3:$AA$1315,DataRegularSeason20242025!$B$3:$B$1315, "&lt;=" &amp; EL$1, DataRegularSeason20242025!$D$3:$D$1315, $A27)+SUMIFS(DataRegularSeason20242025!$AB$3:$AB$1315,DataRegularSeason20242025!$B$3:$B$1315, "&lt;=" &amp; EL$1, DataRegularSeason20242025!$E$3:$E$1315, $A27)</f>
        <v>23</v>
      </c>
      <c r="EM27">
        <f>SUMIFS(DataRegularSeason20242025!$AA$3:$AA$1315,DataRegularSeason20242025!$B$3:$B$1315, "&lt;=" &amp; EM$1, DataRegularSeason20242025!$D$3:$D$1315, $A27)+SUMIFS(DataRegularSeason20242025!$AB$3:$AB$1315,DataRegularSeason20242025!$B$3:$B$1315, "&lt;=" &amp; EM$1, DataRegularSeason20242025!$E$3:$E$1315, $A27)</f>
        <v>23</v>
      </c>
      <c r="EN27">
        <f>SUMIFS(DataRegularSeason20242025!$AA$3:$AA$1315,DataRegularSeason20242025!$B$3:$B$1315, "&lt;=" &amp; EN$1, DataRegularSeason20242025!$D$3:$D$1315, $A27)+SUMIFS(DataRegularSeason20242025!$AB$3:$AB$1315,DataRegularSeason20242025!$B$3:$B$1315, "&lt;=" &amp; EN$1, DataRegularSeason20242025!$E$3:$E$1315, $A27)</f>
        <v>23</v>
      </c>
      <c r="EO27">
        <f>SUMIFS(DataRegularSeason20242025!$AA$3:$AA$1315,DataRegularSeason20242025!$B$3:$B$1315, "&lt;=" &amp; EO$1, DataRegularSeason20242025!$D$3:$D$1315, $A27)+SUMIFS(DataRegularSeason20242025!$AB$3:$AB$1315,DataRegularSeason20242025!$B$3:$B$1315, "&lt;=" &amp; EO$1, DataRegularSeason20242025!$E$3:$E$1315, $A27)</f>
        <v>23</v>
      </c>
      <c r="EP27">
        <f>SUMIFS(DataRegularSeason20242025!$AA$3:$AA$1315,DataRegularSeason20242025!$B$3:$B$1315, "&lt;=" &amp; EP$1, DataRegularSeason20242025!$D$3:$D$1315, $A27)+SUMIFS(DataRegularSeason20242025!$AB$3:$AB$1315,DataRegularSeason20242025!$B$3:$B$1315, "&lt;=" &amp; EP$1, DataRegularSeason20242025!$E$3:$E$1315, $A27)</f>
        <v>23</v>
      </c>
      <c r="EQ27">
        <f>SUMIFS(DataRegularSeason20242025!$AA$3:$AA$1315,DataRegularSeason20242025!$B$3:$B$1315, "&lt;=" &amp; EQ$1, DataRegularSeason20242025!$D$3:$D$1315, $A27)+SUMIFS(DataRegularSeason20242025!$AB$3:$AB$1315,DataRegularSeason20242025!$B$3:$B$1315, "&lt;=" &amp; EQ$1, DataRegularSeason20242025!$E$3:$E$1315, $A27)</f>
        <v>23</v>
      </c>
      <c r="ER27">
        <f>SUMIFS(DataRegularSeason20242025!$AA$3:$AA$1315,DataRegularSeason20242025!$B$3:$B$1315, "&lt;=" &amp; ER$1, DataRegularSeason20242025!$D$3:$D$1315, $A27)+SUMIFS(DataRegularSeason20242025!$AB$3:$AB$1315,DataRegularSeason20242025!$B$3:$B$1315, "&lt;=" &amp; ER$1, DataRegularSeason20242025!$E$3:$E$1315, $A27)</f>
        <v>23</v>
      </c>
      <c r="ES27">
        <f>SUMIFS(DataRegularSeason20242025!$AA$3:$AA$1315,DataRegularSeason20242025!$B$3:$B$1315, "&lt;=" &amp; ES$1, DataRegularSeason20242025!$D$3:$D$1315, $A27)+SUMIFS(DataRegularSeason20242025!$AB$3:$AB$1315,DataRegularSeason20242025!$B$3:$B$1315, "&lt;=" &amp; ES$1, DataRegularSeason20242025!$E$3:$E$1315, $A27)</f>
        <v>23</v>
      </c>
      <c r="ET27">
        <f>SUMIFS(DataRegularSeason20242025!$AA$3:$AA$1315,DataRegularSeason20242025!$B$3:$B$1315, "&lt;=" &amp; ET$1, DataRegularSeason20242025!$D$3:$D$1315, $A27)+SUMIFS(DataRegularSeason20242025!$AB$3:$AB$1315,DataRegularSeason20242025!$B$3:$B$1315, "&lt;=" &amp; ET$1, DataRegularSeason20242025!$E$3:$E$1315, $A27)</f>
        <v>23</v>
      </c>
      <c r="EU27">
        <f>SUMIFS(DataRegularSeason20242025!$AA$3:$AA$1315,DataRegularSeason20242025!$B$3:$B$1315, "&lt;=" &amp; EU$1, DataRegularSeason20242025!$D$3:$D$1315, $A27)+SUMIFS(DataRegularSeason20242025!$AB$3:$AB$1315,DataRegularSeason20242025!$B$3:$B$1315, "&lt;=" &amp; EU$1, DataRegularSeason20242025!$E$3:$E$1315, $A27)</f>
        <v>23</v>
      </c>
      <c r="EV27">
        <f>SUMIFS(DataRegularSeason20242025!$AA$3:$AA$1315,DataRegularSeason20242025!$B$3:$B$1315, "&lt;=" &amp; EV$1, DataRegularSeason20242025!$D$3:$D$1315, $A27)+SUMIFS(DataRegularSeason20242025!$AB$3:$AB$1315,DataRegularSeason20242025!$B$3:$B$1315, "&lt;=" &amp; EV$1, DataRegularSeason20242025!$E$3:$E$1315, $A27)</f>
        <v>23</v>
      </c>
      <c r="EW27">
        <f>SUMIFS(DataRegularSeason20242025!$AA$3:$AA$1315,DataRegularSeason20242025!$B$3:$B$1315, "&lt;=" &amp; EW$1, DataRegularSeason20242025!$D$3:$D$1315, $A27)+SUMIFS(DataRegularSeason20242025!$AB$3:$AB$1315,DataRegularSeason20242025!$B$3:$B$1315, "&lt;=" &amp; EW$1, DataRegularSeason20242025!$E$3:$E$1315, $A27)</f>
        <v>23</v>
      </c>
      <c r="EX27">
        <f>SUMIFS(DataRegularSeason20242025!$AA$3:$AA$1315,DataRegularSeason20242025!$B$3:$B$1315, "&lt;=" &amp; EX$1, DataRegularSeason20242025!$D$3:$D$1315, $A27)+SUMIFS(DataRegularSeason20242025!$AB$3:$AB$1315,DataRegularSeason20242025!$B$3:$B$1315, "&lt;=" &amp; EX$1, DataRegularSeason20242025!$E$3:$E$1315, $A27)</f>
        <v>23</v>
      </c>
      <c r="EY27">
        <f>SUMIFS(DataRegularSeason20242025!$AA$3:$AA$1315,DataRegularSeason20242025!$B$3:$B$1315, "&lt;=" &amp; EY$1, DataRegularSeason20242025!$D$3:$D$1315, $A27)+SUMIFS(DataRegularSeason20242025!$AB$3:$AB$1315,DataRegularSeason20242025!$B$3:$B$1315, "&lt;=" &amp; EY$1, DataRegularSeason20242025!$E$3:$E$1315, $A27)</f>
        <v>23</v>
      </c>
      <c r="EZ27">
        <f>SUMIFS(DataRegularSeason20242025!$AA$3:$AA$1315,DataRegularSeason20242025!$B$3:$B$1315, "&lt;=" &amp; EZ$1, DataRegularSeason20242025!$D$3:$D$1315, $A27)+SUMIFS(DataRegularSeason20242025!$AB$3:$AB$1315,DataRegularSeason20242025!$B$3:$B$1315, "&lt;=" &amp; EZ$1, DataRegularSeason20242025!$E$3:$E$1315, $A27)</f>
        <v>23</v>
      </c>
      <c r="FA27">
        <f>SUMIFS(DataRegularSeason20242025!$AA$3:$AA$1315,DataRegularSeason20242025!$B$3:$B$1315, "&lt;=" &amp; FA$1, DataRegularSeason20242025!$D$3:$D$1315, $A27)+SUMIFS(DataRegularSeason20242025!$AB$3:$AB$1315,DataRegularSeason20242025!$B$3:$B$1315, "&lt;=" &amp; FA$1, DataRegularSeason20242025!$E$3:$E$1315, $A27)</f>
        <v>23</v>
      </c>
      <c r="FB27">
        <f>SUMIFS(DataRegularSeason20242025!$AA$3:$AA$1315,DataRegularSeason20242025!$B$3:$B$1315, "&lt;=" &amp; FB$1, DataRegularSeason20242025!$D$3:$D$1315, $A27)+SUMIFS(DataRegularSeason20242025!$AB$3:$AB$1315,DataRegularSeason20242025!$B$3:$B$1315, "&lt;=" &amp; FB$1, DataRegularSeason20242025!$E$3:$E$1315, $A27)</f>
        <v>23</v>
      </c>
      <c r="FC27">
        <f>SUMIFS(DataRegularSeason20242025!$AA$3:$AA$1315,DataRegularSeason20242025!$B$3:$B$1315, "&lt;=" &amp; FC$1, DataRegularSeason20242025!$D$3:$D$1315, $A27)+SUMIFS(DataRegularSeason20242025!$AB$3:$AB$1315,DataRegularSeason20242025!$B$3:$B$1315, "&lt;=" &amp; FC$1, DataRegularSeason20242025!$E$3:$E$1315, $A27)</f>
        <v>23</v>
      </c>
      <c r="FD27">
        <f>SUMIFS(DataRegularSeason20242025!$AA$3:$AA$1315,DataRegularSeason20242025!$B$3:$B$1315, "&lt;=" &amp; FD$1, DataRegularSeason20242025!$D$3:$D$1315, $A27)+SUMIFS(DataRegularSeason20242025!$AB$3:$AB$1315,DataRegularSeason20242025!$B$3:$B$1315, "&lt;=" &amp; FD$1, DataRegularSeason20242025!$E$3:$E$1315, $A27)</f>
        <v>23</v>
      </c>
      <c r="FE27">
        <f>SUMIFS(DataRegularSeason20242025!$AA$3:$AA$1315,DataRegularSeason20242025!$B$3:$B$1315, "&lt;=" &amp; FE$1, DataRegularSeason20242025!$D$3:$D$1315, $A27)+SUMIFS(DataRegularSeason20242025!$AB$3:$AB$1315,DataRegularSeason20242025!$B$3:$B$1315, "&lt;=" &amp; FE$1, DataRegularSeason20242025!$E$3:$E$1315, $A27)</f>
        <v>23</v>
      </c>
      <c r="FF27">
        <f>SUMIFS(DataRegularSeason20242025!$AA$3:$AA$1315,DataRegularSeason20242025!$B$3:$B$1315, "&lt;=" &amp; FF$1, DataRegularSeason20242025!$D$3:$D$1315, $A27)+SUMIFS(DataRegularSeason20242025!$AB$3:$AB$1315,DataRegularSeason20242025!$B$3:$B$1315, "&lt;=" &amp; FF$1, DataRegularSeason20242025!$E$3:$E$1315, $A27)</f>
        <v>23</v>
      </c>
      <c r="FG27">
        <f>SUMIFS(DataRegularSeason20242025!$AA$3:$AA$1315,DataRegularSeason20242025!$B$3:$B$1315, "&lt;=" &amp; FG$1, DataRegularSeason20242025!$D$3:$D$1315, $A27)+SUMIFS(DataRegularSeason20242025!$AB$3:$AB$1315,DataRegularSeason20242025!$B$3:$B$1315, "&lt;=" &amp; FG$1, DataRegularSeason20242025!$E$3:$E$1315, $A27)</f>
        <v>23</v>
      </c>
      <c r="FH27">
        <f>SUMIFS(DataRegularSeason20242025!$AA$3:$AA$1315,DataRegularSeason20242025!$B$3:$B$1315, "&lt;=" &amp; FH$1, DataRegularSeason20242025!$D$3:$D$1315, $A27)+SUMIFS(DataRegularSeason20242025!$AB$3:$AB$1315,DataRegularSeason20242025!$B$3:$B$1315, "&lt;=" &amp; FH$1, DataRegularSeason20242025!$E$3:$E$1315, $A27)</f>
        <v>23</v>
      </c>
      <c r="FI27">
        <f>SUMIFS(DataRegularSeason20242025!$AA$3:$AA$1315,DataRegularSeason20242025!$B$3:$B$1315, "&lt;=" &amp; FI$1, DataRegularSeason20242025!$D$3:$D$1315, $A27)+SUMIFS(DataRegularSeason20242025!$AB$3:$AB$1315,DataRegularSeason20242025!$B$3:$B$1315, "&lt;=" &amp; FI$1, DataRegularSeason20242025!$E$3:$E$1315, $A27)</f>
        <v>23</v>
      </c>
      <c r="FJ27">
        <f>SUMIFS(DataRegularSeason20242025!$AA$3:$AA$1315,DataRegularSeason20242025!$B$3:$B$1315, "&lt;=" &amp; FJ$1, DataRegularSeason20242025!$D$3:$D$1315, $A27)+SUMIFS(DataRegularSeason20242025!$AB$3:$AB$1315,DataRegularSeason20242025!$B$3:$B$1315, "&lt;=" &amp; FJ$1, DataRegularSeason20242025!$E$3:$E$1315, $A27)</f>
        <v>23</v>
      </c>
      <c r="FK27">
        <f>SUMIFS(DataRegularSeason20242025!$AA$3:$AA$1315,DataRegularSeason20242025!$B$3:$B$1315, "&lt;=" &amp; FK$1, DataRegularSeason20242025!$D$3:$D$1315, $A27)+SUMIFS(DataRegularSeason20242025!$AB$3:$AB$1315,DataRegularSeason20242025!$B$3:$B$1315, "&lt;=" &amp; FK$1, DataRegularSeason20242025!$E$3:$E$1315, $A27)</f>
        <v>23</v>
      </c>
      <c r="FL27">
        <f>SUMIFS(DataRegularSeason20242025!$AA$3:$AA$1315,DataRegularSeason20242025!$B$3:$B$1315, "&lt;=" &amp; FL$1, DataRegularSeason20242025!$D$3:$D$1315, $A27)+SUMIFS(DataRegularSeason20242025!$AB$3:$AB$1315,DataRegularSeason20242025!$B$3:$B$1315, "&lt;=" &amp; FL$1, DataRegularSeason20242025!$E$3:$E$1315, $A27)</f>
        <v>23</v>
      </c>
      <c r="FM27">
        <f>SUMIFS(DataRegularSeason20242025!$AA$3:$AA$1315,DataRegularSeason20242025!$B$3:$B$1315, "&lt;=" &amp; FM$1, DataRegularSeason20242025!$D$3:$D$1315, $A27)+SUMIFS(DataRegularSeason20242025!$AB$3:$AB$1315,DataRegularSeason20242025!$B$3:$B$1315, "&lt;=" &amp; FM$1, DataRegularSeason20242025!$E$3:$E$1315, $A27)</f>
        <v>23</v>
      </c>
      <c r="FN27">
        <f>SUMIFS(DataRegularSeason20242025!$AA$3:$AA$1315,DataRegularSeason20242025!$B$3:$B$1315, "&lt;=" &amp; FN$1, DataRegularSeason20242025!$D$3:$D$1315, $A27)+SUMIFS(DataRegularSeason20242025!$AB$3:$AB$1315,DataRegularSeason20242025!$B$3:$B$1315, "&lt;=" &amp; FN$1, DataRegularSeason20242025!$E$3:$E$1315, $A27)</f>
        <v>23</v>
      </c>
      <c r="FO27">
        <f>SUMIFS(DataRegularSeason20242025!$AA$3:$AA$1315,DataRegularSeason20242025!$B$3:$B$1315, "&lt;=" &amp; FO$1, DataRegularSeason20242025!$D$3:$D$1315, $A27)+SUMIFS(DataRegularSeason20242025!$AB$3:$AB$1315,DataRegularSeason20242025!$B$3:$B$1315, "&lt;=" &amp; FO$1, DataRegularSeason20242025!$E$3:$E$1315, $A27)</f>
        <v>23</v>
      </c>
      <c r="FP27">
        <f>SUMIFS(DataRegularSeason20242025!$AA$3:$AA$1315,DataRegularSeason20242025!$B$3:$B$1315, "&lt;=" &amp; FP$1, DataRegularSeason20242025!$D$3:$D$1315, $A27)+SUMIFS(DataRegularSeason20242025!$AB$3:$AB$1315,DataRegularSeason20242025!$B$3:$B$1315, "&lt;=" &amp; FP$1, DataRegularSeason20242025!$E$3:$E$1315, $A27)</f>
        <v>23</v>
      </c>
      <c r="FQ27">
        <f>SUMIFS(DataRegularSeason20242025!$AA$3:$AA$1315,DataRegularSeason20242025!$B$3:$B$1315, "&lt;=" &amp; FQ$1, DataRegularSeason20242025!$D$3:$D$1315, $A27)+SUMIFS(DataRegularSeason20242025!$AB$3:$AB$1315,DataRegularSeason20242025!$B$3:$B$1315, "&lt;=" &amp; FQ$1, DataRegularSeason20242025!$E$3:$E$1315, $A27)</f>
        <v>23</v>
      </c>
      <c r="FR27">
        <f>SUMIFS(DataRegularSeason20242025!$AA$3:$AA$1315,DataRegularSeason20242025!$B$3:$B$1315, "&lt;=" &amp; FR$1, DataRegularSeason20242025!$D$3:$D$1315, $A27)+SUMIFS(DataRegularSeason20242025!$AB$3:$AB$1315,DataRegularSeason20242025!$B$3:$B$1315, "&lt;=" &amp; FR$1, DataRegularSeason20242025!$E$3:$E$1315, $A27)</f>
        <v>23</v>
      </c>
      <c r="FS27">
        <f>SUMIFS(DataRegularSeason20242025!$AA$3:$AA$1315,DataRegularSeason20242025!$B$3:$B$1315, "&lt;=" &amp; FS$1, DataRegularSeason20242025!$D$3:$D$1315, $A27)+SUMIFS(DataRegularSeason20242025!$AB$3:$AB$1315,DataRegularSeason20242025!$B$3:$B$1315, "&lt;=" &amp; FS$1, DataRegularSeason20242025!$E$3:$E$1315, $A27)</f>
        <v>23</v>
      </c>
      <c r="FT27">
        <f>SUMIFS(DataRegularSeason20242025!$AA$3:$AA$1315,DataRegularSeason20242025!$B$3:$B$1315, "&lt;=" &amp; FT$1, DataRegularSeason20242025!$D$3:$D$1315, $A27)+SUMIFS(DataRegularSeason20242025!$AB$3:$AB$1315,DataRegularSeason20242025!$B$3:$B$1315, "&lt;=" &amp; FT$1, DataRegularSeason20242025!$E$3:$E$1315, $A27)</f>
        <v>23</v>
      </c>
      <c r="FU27">
        <f>SUMIFS(DataRegularSeason20242025!$AA$3:$AA$1315,DataRegularSeason20242025!$B$3:$B$1315, "&lt;=" &amp; FU$1, DataRegularSeason20242025!$D$3:$D$1315, $A27)+SUMIFS(DataRegularSeason20242025!$AB$3:$AB$1315,DataRegularSeason20242025!$B$3:$B$1315, "&lt;=" &amp; FU$1, DataRegularSeason20242025!$E$3:$E$1315, $A27)</f>
        <v>23</v>
      </c>
      <c r="FV27">
        <f>SUMIFS(DataRegularSeason20242025!$AA$3:$AA$1315,DataRegularSeason20242025!$B$3:$B$1315, "&lt;=" &amp; FV$1, DataRegularSeason20242025!$D$3:$D$1315, $A27)+SUMIFS(DataRegularSeason20242025!$AB$3:$AB$1315,DataRegularSeason20242025!$B$3:$B$1315, "&lt;=" &amp; FV$1, DataRegularSeason20242025!$E$3:$E$1315, $A27)</f>
        <v>23</v>
      </c>
      <c r="FW27">
        <f>SUMIFS(DataRegularSeason20242025!$AA$3:$AA$1315,DataRegularSeason20242025!$B$3:$B$1315, "&lt;=" &amp; FW$1, DataRegularSeason20242025!$D$3:$D$1315, $A27)+SUMIFS(DataRegularSeason20242025!$AB$3:$AB$1315,DataRegularSeason20242025!$B$3:$B$1315, "&lt;=" &amp; FW$1, DataRegularSeason20242025!$E$3:$E$1315, $A27)</f>
        <v>23</v>
      </c>
      <c r="FX27">
        <f>SUMIFS(DataRegularSeason20242025!$AA$3:$AA$1315,DataRegularSeason20242025!$B$3:$B$1315, "&lt;=" &amp; FX$1, DataRegularSeason20242025!$D$3:$D$1315, $A27)+SUMIFS(DataRegularSeason20242025!$AB$3:$AB$1315,DataRegularSeason20242025!$B$3:$B$1315, "&lt;=" &amp; FX$1, DataRegularSeason20242025!$E$3:$E$1315, $A27)</f>
        <v>23</v>
      </c>
      <c r="FY27">
        <f>SUMIFS(DataRegularSeason20242025!$AA$3:$AA$1315,DataRegularSeason20242025!$B$3:$B$1315, "&lt;=" &amp; FY$1, DataRegularSeason20242025!$D$3:$D$1315, $A27)+SUMIFS(DataRegularSeason20242025!$AB$3:$AB$1315,DataRegularSeason20242025!$B$3:$B$1315, "&lt;=" &amp; FY$1, DataRegularSeason20242025!$E$3:$E$1315, $A27)</f>
        <v>23</v>
      </c>
      <c r="FZ27">
        <f>SUMIFS(DataRegularSeason20242025!$AA$3:$AA$1315,DataRegularSeason20242025!$B$3:$B$1315, "&lt;=" &amp; FZ$1, DataRegularSeason20242025!$D$3:$D$1315, $A27)+SUMIFS(DataRegularSeason20242025!$AB$3:$AB$1315,DataRegularSeason20242025!$B$3:$B$1315, "&lt;=" &amp; FZ$1, DataRegularSeason20242025!$E$3:$E$1315, $A27)</f>
        <v>23</v>
      </c>
      <c r="GA27">
        <f>SUMIFS(DataRegularSeason20242025!$AA$3:$AA$1315,DataRegularSeason20242025!$B$3:$B$1315, "&lt;=" &amp; GA$1, DataRegularSeason20242025!$D$3:$D$1315, $A27)+SUMIFS(DataRegularSeason20242025!$AB$3:$AB$1315,DataRegularSeason20242025!$B$3:$B$1315, "&lt;=" &amp; GA$1, DataRegularSeason20242025!$E$3:$E$1315, $A27)</f>
        <v>23</v>
      </c>
      <c r="GB27">
        <f>SUMIFS(DataRegularSeason20242025!$AA$3:$AA$1315,DataRegularSeason20242025!$B$3:$B$1315, "&lt;=" &amp; GB$1, DataRegularSeason20242025!$D$3:$D$1315, $A27)+SUMIFS(DataRegularSeason20242025!$AB$3:$AB$1315,DataRegularSeason20242025!$B$3:$B$1315, "&lt;=" &amp; GB$1, DataRegularSeason20242025!$E$3:$E$1315, $A27)</f>
        <v>23</v>
      </c>
      <c r="GC27">
        <f>SUMIFS(DataRegularSeason20242025!$AA$3:$AA$1315,DataRegularSeason20242025!$B$3:$B$1315, "&lt;=" &amp; GC$1, DataRegularSeason20242025!$D$3:$D$1315, $A27)+SUMIFS(DataRegularSeason20242025!$AB$3:$AB$1315,DataRegularSeason20242025!$B$3:$B$1315, "&lt;=" &amp; GC$1, DataRegularSeason20242025!$E$3:$E$1315, $A27)</f>
        <v>23</v>
      </c>
      <c r="GD27">
        <f>SUMIFS(DataRegularSeason20242025!$AA$3:$AA$1315,DataRegularSeason20242025!$B$3:$B$1315, "&lt;=" &amp; GD$1, DataRegularSeason20242025!$D$3:$D$1315, $A27)+SUMIFS(DataRegularSeason20242025!$AB$3:$AB$1315,DataRegularSeason20242025!$B$3:$B$1315, "&lt;=" &amp; GD$1, DataRegularSeason20242025!$E$3:$E$1315, $A27)</f>
        <v>23</v>
      </c>
      <c r="GE27">
        <f>SUMIFS(DataRegularSeason20242025!$AA$3:$AA$1315,DataRegularSeason20242025!$B$3:$B$1315, "&lt;=" &amp; GE$1, DataRegularSeason20242025!$D$3:$D$1315, $A27)+SUMIFS(DataRegularSeason20242025!$AB$3:$AB$1315,DataRegularSeason20242025!$B$3:$B$1315, "&lt;=" &amp; GE$1, DataRegularSeason20242025!$E$3:$E$1315, $A27)</f>
        <v>23</v>
      </c>
      <c r="GF27">
        <f>SUMIFS(DataRegularSeason20242025!$AA$3:$AA$1315,DataRegularSeason20242025!$B$3:$B$1315, "&lt;=" &amp; GF$1, DataRegularSeason20242025!$D$3:$D$1315, $A27)+SUMIFS(DataRegularSeason20242025!$AB$3:$AB$1315,DataRegularSeason20242025!$B$3:$B$1315, "&lt;=" &amp; GF$1, DataRegularSeason20242025!$E$3:$E$1315, $A27)</f>
        <v>23</v>
      </c>
      <c r="GG27">
        <f>SUMIFS(DataRegularSeason20242025!$AA$3:$AA$1315,DataRegularSeason20242025!$B$3:$B$1315, "&lt;=" &amp; GG$1, DataRegularSeason20242025!$D$3:$D$1315, $A27)+SUMIFS(DataRegularSeason20242025!$AB$3:$AB$1315,DataRegularSeason20242025!$B$3:$B$1315, "&lt;=" &amp; GG$1, DataRegularSeason20242025!$E$3:$E$1315, $A27)</f>
        <v>23</v>
      </c>
      <c r="GH27">
        <f>SUMIFS(DataRegularSeason20242025!$AA$3:$AA$1315,DataRegularSeason20242025!$B$3:$B$1315, "&lt;=" &amp; GH$1, DataRegularSeason20242025!$D$3:$D$1315, $A27)+SUMIFS(DataRegularSeason20242025!$AB$3:$AB$1315,DataRegularSeason20242025!$B$3:$B$1315, "&lt;=" &amp; GH$1, DataRegularSeason20242025!$E$3:$E$1315, $A27)</f>
        <v>23</v>
      </c>
      <c r="GI27">
        <f>SUMIFS(DataRegularSeason20242025!$AA$3:$AA$1315,DataRegularSeason20242025!$B$3:$B$1315, "&lt;=" &amp; GI$1, DataRegularSeason20242025!$D$3:$D$1315, $A27)+SUMIFS(DataRegularSeason20242025!$AB$3:$AB$1315,DataRegularSeason20242025!$B$3:$B$1315, "&lt;=" &amp; GI$1, DataRegularSeason20242025!$E$3:$E$1315, $A27)</f>
        <v>23</v>
      </c>
      <c r="GJ27">
        <f>SUMIFS(DataRegularSeason20242025!$AA$3:$AA$1315,DataRegularSeason20242025!$B$3:$B$1315, "&lt;=" &amp; GJ$1, DataRegularSeason20242025!$D$3:$D$1315, $A27)+SUMIFS(DataRegularSeason20242025!$AB$3:$AB$1315,DataRegularSeason20242025!$B$3:$B$1315, "&lt;=" &amp; GJ$1, DataRegularSeason20242025!$E$3:$E$1315, $A27)</f>
        <v>23</v>
      </c>
      <c r="GK27">
        <f>SUMIFS(DataRegularSeason20242025!$AA$3:$AA$1315,DataRegularSeason20242025!$B$3:$B$1315, "&lt;=" &amp; GK$1, DataRegularSeason20242025!$D$3:$D$1315, $A27)+SUMIFS(DataRegularSeason20242025!$AB$3:$AB$1315,DataRegularSeason20242025!$B$3:$B$1315, "&lt;=" &amp; GK$1, DataRegularSeason20242025!$E$3:$E$1315, $A27)</f>
        <v>23</v>
      </c>
      <c r="GL27">
        <f>SUMIFS(DataRegularSeason20242025!$AA$3:$AA$1315,DataRegularSeason20242025!$B$3:$B$1315, "&lt;=" &amp; GL$1, DataRegularSeason20242025!$D$3:$D$1315, $A27)+SUMIFS(DataRegularSeason20242025!$AB$3:$AB$1315,DataRegularSeason20242025!$B$3:$B$1315, "&lt;=" &amp; GL$1, DataRegularSeason20242025!$E$3:$E$1315, $A27)</f>
        <v>23</v>
      </c>
      <c r="GM27">
        <f>SUMIFS(DataRegularSeason20242025!$AA$3:$AA$1315,DataRegularSeason20242025!$B$3:$B$1315, "&lt;=" &amp; GM$1, DataRegularSeason20242025!$D$3:$D$1315, $A27)+SUMIFS(DataRegularSeason20242025!$AB$3:$AB$1315,DataRegularSeason20242025!$B$3:$B$1315, "&lt;=" &amp; GM$1, DataRegularSeason20242025!$E$3:$E$1315, $A27)</f>
        <v>23</v>
      </c>
      <c r="GN27">
        <f>SUMIFS(DataRegularSeason20242025!$AA$3:$AA$1315,DataRegularSeason20242025!$B$3:$B$1315, "&lt;=" &amp; GN$1, DataRegularSeason20242025!$D$3:$D$1315, $A27)+SUMIFS(DataRegularSeason20242025!$AB$3:$AB$1315,DataRegularSeason20242025!$B$3:$B$1315, "&lt;=" &amp; GN$1, DataRegularSeason20242025!$E$3:$E$1315, $A27)</f>
        <v>23</v>
      </c>
      <c r="GO27">
        <f>SUMIFS(DataRegularSeason20242025!$AA$3:$AA$1315,DataRegularSeason20242025!$B$3:$B$1315, "&lt;=" &amp; GO$1, DataRegularSeason20242025!$D$3:$D$1315, $A27)+SUMIFS(DataRegularSeason20242025!$AB$3:$AB$1315,DataRegularSeason20242025!$B$3:$B$1315, "&lt;=" &amp; GO$1, DataRegularSeason20242025!$E$3:$E$1315, $A27)</f>
        <v>23</v>
      </c>
      <c r="GP27">
        <f>SUMIFS(DataRegularSeason20242025!$AA$3:$AA$1315,DataRegularSeason20242025!$B$3:$B$1315, "&lt;=" &amp; GP$1, DataRegularSeason20242025!$D$3:$D$1315, $A27)+SUMIFS(DataRegularSeason20242025!$AB$3:$AB$1315,DataRegularSeason20242025!$B$3:$B$1315, "&lt;=" &amp; GP$1, DataRegularSeason20242025!$E$3:$E$1315, $A27)</f>
        <v>23</v>
      </c>
      <c r="GQ27">
        <f>SUMIFS(DataRegularSeason20242025!$AA$3:$AA$1315,DataRegularSeason20242025!$B$3:$B$1315, "&lt;=" &amp; GQ$1, DataRegularSeason20242025!$D$3:$D$1315, $A27)+SUMIFS(DataRegularSeason20242025!$AB$3:$AB$1315,DataRegularSeason20242025!$B$3:$B$1315, "&lt;=" &amp; GQ$1, DataRegularSeason20242025!$E$3:$E$1315, $A27)</f>
        <v>23</v>
      </c>
      <c r="GR27">
        <f>SUMIFS(DataRegularSeason20242025!$AA$3:$AA$1315,DataRegularSeason20242025!$B$3:$B$1315, "&lt;=" &amp; GR$1, DataRegularSeason20242025!$D$3:$D$1315, $A27)+SUMIFS(DataRegularSeason20242025!$AB$3:$AB$1315,DataRegularSeason20242025!$B$3:$B$1315, "&lt;=" &amp; GR$1, DataRegularSeason20242025!$E$3:$E$1315, $A27)</f>
        <v>23</v>
      </c>
      <c r="GS27">
        <f>SUMIFS(DataRegularSeason20242025!$AA$3:$AA$1315,DataRegularSeason20242025!$B$3:$B$1315, "&lt;=" &amp; GS$1, DataRegularSeason20242025!$D$3:$D$1315, $A27)+SUMIFS(DataRegularSeason20242025!$AB$3:$AB$1315,DataRegularSeason20242025!$B$3:$B$1315, "&lt;=" &amp; GS$1, DataRegularSeason20242025!$E$3:$E$1315, $A27)</f>
        <v>23</v>
      </c>
      <c r="GT27">
        <f>SUMIFS(DataRegularSeason20242025!$AA$3:$AA$1315,DataRegularSeason20242025!$B$3:$B$1315, "&lt;=" &amp; GT$1, DataRegularSeason20242025!$D$3:$D$1315, $A27)+SUMIFS(DataRegularSeason20242025!$AB$3:$AB$1315,DataRegularSeason20242025!$B$3:$B$1315, "&lt;=" &amp; GT$1, DataRegularSeason20242025!$E$3:$E$1315, $A27)</f>
        <v>23</v>
      </c>
      <c r="GU27">
        <f>SUMIFS(DataRegularSeason20242025!$AA$3:$AA$1315,DataRegularSeason20242025!$B$3:$B$1315, "&lt;=" &amp; GU$1, DataRegularSeason20242025!$D$3:$D$1315, $A27)+SUMIFS(DataRegularSeason20242025!$AB$3:$AB$1315,DataRegularSeason20242025!$B$3:$B$1315, "&lt;=" &amp; GU$1, DataRegularSeason20242025!$E$3:$E$1315, $A27)</f>
        <v>23</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23</v>
      </c>
      <c r="BG28">
        <f>SUMIFS(DataRegularSeason20242025!$AA$3:$AA$1315,DataRegularSeason20242025!$B$3:$B$1315, "&lt;=" &amp; BG$1, DataRegularSeason20242025!$D$3:$D$1315, $A28)+SUMIFS(DataRegularSeason20242025!$AB$3:$AB$1315,DataRegularSeason20242025!$B$3:$B$1315, "&lt;=" &amp; BG$1, DataRegularSeason20242025!$E$3:$E$1315, $A28)</f>
        <v>23</v>
      </c>
      <c r="BH28">
        <f>SUMIFS(DataRegularSeason20242025!$AA$3:$AA$1315,DataRegularSeason20242025!$B$3:$B$1315, "&lt;=" &amp; BH$1, DataRegularSeason20242025!$D$3:$D$1315, $A28)+SUMIFS(DataRegularSeason20242025!$AB$3:$AB$1315,DataRegularSeason20242025!$B$3:$B$1315, "&lt;=" &amp; BH$1, DataRegularSeason20242025!$E$3:$E$1315, $A28)</f>
        <v>23</v>
      </c>
      <c r="BI28">
        <f>SUMIFS(DataRegularSeason20242025!$AA$3:$AA$1315,DataRegularSeason20242025!$B$3:$B$1315, "&lt;=" &amp; BI$1, DataRegularSeason20242025!$D$3:$D$1315, $A28)+SUMIFS(DataRegularSeason20242025!$AB$3:$AB$1315,DataRegularSeason20242025!$B$3:$B$1315, "&lt;=" &amp; BI$1, DataRegularSeason20242025!$E$3:$E$1315, $A28)</f>
        <v>23</v>
      </c>
      <c r="BJ28">
        <f>SUMIFS(DataRegularSeason20242025!$AA$3:$AA$1315,DataRegularSeason20242025!$B$3:$B$1315, "&lt;=" &amp; BJ$1, DataRegularSeason20242025!$D$3:$D$1315, $A28)+SUMIFS(DataRegularSeason20242025!$AB$3:$AB$1315,DataRegularSeason20242025!$B$3:$B$1315, "&lt;=" &amp; BJ$1, DataRegularSeason20242025!$E$3:$E$1315, $A28)</f>
        <v>23</v>
      </c>
      <c r="BK28">
        <f>SUMIFS(DataRegularSeason20242025!$AA$3:$AA$1315,DataRegularSeason20242025!$B$3:$B$1315, "&lt;=" &amp; BK$1, DataRegularSeason20242025!$D$3:$D$1315, $A28)+SUMIFS(DataRegularSeason20242025!$AB$3:$AB$1315,DataRegularSeason20242025!$B$3:$B$1315, "&lt;=" &amp; BK$1, DataRegularSeason20242025!$E$3:$E$1315, $A28)</f>
        <v>23</v>
      </c>
      <c r="BL28">
        <f>SUMIFS(DataRegularSeason20242025!$AA$3:$AA$1315,DataRegularSeason20242025!$B$3:$B$1315, "&lt;=" &amp; BL$1, DataRegularSeason20242025!$D$3:$D$1315, $A28)+SUMIFS(DataRegularSeason20242025!$AB$3:$AB$1315,DataRegularSeason20242025!$B$3:$B$1315, "&lt;=" &amp; BL$1, DataRegularSeason20242025!$E$3:$E$1315, $A28)</f>
        <v>23</v>
      </c>
      <c r="BM28">
        <f>SUMIFS(DataRegularSeason20242025!$AA$3:$AA$1315,DataRegularSeason20242025!$B$3:$B$1315, "&lt;=" &amp; BM$1, DataRegularSeason20242025!$D$3:$D$1315, $A28)+SUMIFS(DataRegularSeason20242025!$AB$3:$AB$1315,DataRegularSeason20242025!$B$3:$B$1315, "&lt;=" &amp; BM$1, DataRegularSeason20242025!$E$3:$E$1315, $A28)</f>
        <v>23</v>
      </c>
      <c r="BN28">
        <f>SUMIFS(DataRegularSeason20242025!$AA$3:$AA$1315,DataRegularSeason20242025!$B$3:$B$1315, "&lt;=" &amp; BN$1, DataRegularSeason20242025!$D$3:$D$1315, $A28)+SUMIFS(DataRegularSeason20242025!$AB$3:$AB$1315,DataRegularSeason20242025!$B$3:$B$1315, "&lt;=" &amp; BN$1, DataRegularSeason20242025!$E$3:$E$1315, $A28)</f>
        <v>23</v>
      </c>
      <c r="BO28">
        <f>SUMIFS(DataRegularSeason20242025!$AA$3:$AA$1315,DataRegularSeason20242025!$B$3:$B$1315, "&lt;=" &amp; BO$1, DataRegularSeason20242025!$D$3:$D$1315, $A28)+SUMIFS(DataRegularSeason20242025!$AB$3:$AB$1315,DataRegularSeason20242025!$B$3:$B$1315, "&lt;=" &amp; BO$1, DataRegularSeason20242025!$E$3:$E$1315, $A28)</f>
        <v>23</v>
      </c>
      <c r="BP28">
        <f>SUMIFS(DataRegularSeason20242025!$AA$3:$AA$1315,DataRegularSeason20242025!$B$3:$B$1315, "&lt;=" &amp; BP$1, DataRegularSeason20242025!$D$3:$D$1315, $A28)+SUMIFS(DataRegularSeason20242025!$AB$3:$AB$1315,DataRegularSeason20242025!$B$3:$B$1315, "&lt;=" &amp; BP$1, DataRegularSeason20242025!$E$3:$E$1315, $A28)</f>
        <v>23</v>
      </c>
      <c r="BQ28">
        <f>SUMIFS(DataRegularSeason20242025!$AA$3:$AA$1315,DataRegularSeason20242025!$B$3:$B$1315, "&lt;=" &amp; BQ$1, DataRegularSeason20242025!$D$3:$D$1315, $A28)+SUMIFS(DataRegularSeason20242025!$AB$3:$AB$1315,DataRegularSeason20242025!$B$3:$B$1315, "&lt;=" &amp; BQ$1, DataRegularSeason20242025!$E$3:$E$1315, $A28)</f>
        <v>23</v>
      </c>
      <c r="BR28">
        <f>SUMIFS(DataRegularSeason20242025!$AA$3:$AA$1315,DataRegularSeason20242025!$B$3:$B$1315, "&lt;=" &amp; BR$1, DataRegularSeason20242025!$D$3:$D$1315, $A28)+SUMIFS(DataRegularSeason20242025!$AB$3:$AB$1315,DataRegularSeason20242025!$B$3:$B$1315, "&lt;=" &amp; BR$1, DataRegularSeason20242025!$E$3:$E$1315, $A28)</f>
        <v>23</v>
      </c>
      <c r="BS28">
        <f>SUMIFS(DataRegularSeason20242025!$AA$3:$AA$1315,DataRegularSeason20242025!$B$3:$B$1315, "&lt;=" &amp; BS$1, DataRegularSeason20242025!$D$3:$D$1315, $A28)+SUMIFS(DataRegularSeason20242025!$AB$3:$AB$1315,DataRegularSeason20242025!$B$3:$B$1315, "&lt;=" &amp; BS$1, DataRegularSeason20242025!$E$3:$E$1315, $A28)</f>
        <v>23</v>
      </c>
      <c r="BT28">
        <f>SUMIFS(DataRegularSeason20242025!$AA$3:$AA$1315,DataRegularSeason20242025!$B$3:$B$1315, "&lt;=" &amp; BT$1, DataRegularSeason20242025!$D$3:$D$1315, $A28)+SUMIFS(DataRegularSeason20242025!$AB$3:$AB$1315,DataRegularSeason20242025!$B$3:$B$1315, "&lt;=" &amp; BT$1, DataRegularSeason20242025!$E$3:$E$1315, $A28)</f>
        <v>23</v>
      </c>
      <c r="BU28">
        <f>SUMIFS(DataRegularSeason20242025!$AA$3:$AA$1315,DataRegularSeason20242025!$B$3:$B$1315, "&lt;=" &amp; BU$1, DataRegularSeason20242025!$D$3:$D$1315, $A28)+SUMIFS(DataRegularSeason20242025!$AB$3:$AB$1315,DataRegularSeason20242025!$B$3:$B$1315, "&lt;=" &amp; BU$1, DataRegularSeason20242025!$E$3:$E$1315, $A28)</f>
        <v>23</v>
      </c>
      <c r="BV28">
        <f>SUMIFS(DataRegularSeason20242025!$AA$3:$AA$1315,DataRegularSeason20242025!$B$3:$B$1315, "&lt;=" &amp; BV$1, DataRegularSeason20242025!$D$3:$D$1315, $A28)+SUMIFS(DataRegularSeason20242025!$AB$3:$AB$1315,DataRegularSeason20242025!$B$3:$B$1315, "&lt;=" &amp; BV$1, DataRegularSeason20242025!$E$3:$E$1315, $A28)</f>
        <v>23</v>
      </c>
      <c r="BW28">
        <f>SUMIFS(DataRegularSeason20242025!$AA$3:$AA$1315,DataRegularSeason20242025!$B$3:$B$1315, "&lt;=" &amp; BW$1, DataRegularSeason20242025!$D$3:$D$1315, $A28)+SUMIFS(DataRegularSeason20242025!$AB$3:$AB$1315,DataRegularSeason20242025!$B$3:$B$1315, "&lt;=" &amp; BW$1, DataRegularSeason20242025!$E$3:$E$1315, $A28)</f>
        <v>23</v>
      </c>
      <c r="BX28">
        <f>SUMIFS(DataRegularSeason20242025!$AA$3:$AA$1315,DataRegularSeason20242025!$B$3:$B$1315, "&lt;=" &amp; BX$1, DataRegularSeason20242025!$D$3:$D$1315, $A28)+SUMIFS(DataRegularSeason20242025!$AB$3:$AB$1315,DataRegularSeason20242025!$B$3:$B$1315, "&lt;=" &amp; BX$1, DataRegularSeason20242025!$E$3:$E$1315, $A28)</f>
        <v>23</v>
      </c>
      <c r="BY28">
        <f>SUMIFS(DataRegularSeason20242025!$AA$3:$AA$1315,DataRegularSeason20242025!$B$3:$B$1315, "&lt;=" &amp; BY$1, DataRegularSeason20242025!$D$3:$D$1315, $A28)+SUMIFS(DataRegularSeason20242025!$AB$3:$AB$1315,DataRegularSeason20242025!$B$3:$B$1315, "&lt;=" &amp; BY$1, DataRegularSeason20242025!$E$3:$E$1315, $A28)</f>
        <v>23</v>
      </c>
      <c r="BZ28">
        <f>SUMIFS(DataRegularSeason20242025!$AA$3:$AA$1315,DataRegularSeason20242025!$B$3:$B$1315, "&lt;=" &amp; BZ$1, DataRegularSeason20242025!$D$3:$D$1315, $A28)+SUMIFS(DataRegularSeason20242025!$AB$3:$AB$1315,DataRegularSeason20242025!$B$3:$B$1315, "&lt;=" &amp; BZ$1, DataRegularSeason20242025!$E$3:$E$1315, $A28)</f>
        <v>23</v>
      </c>
      <c r="CA28">
        <f>SUMIFS(DataRegularSeason20242025!$AA$3:$AA$1315,DataRegularSeason20242025!$B$3:$B$1315, "&lt;=" &amp; CA$1, DataRegularSeason20242025!$D$3:$D$1315, $A28)+SUMIFS(DataRegularSeason20242025!$AB$3:$AB$1315,DataRegularSeason20242025!$B$3:$B$1315, "&lt;=" &amp; CA$1, DataRegularSeason20242025!$E$3:$E$1315, $A28)</f>
        <v>23</v>
      </c>
      <c r="CB28">
        <f>SUMIFS(DataRegularSeason20242025!$AA$3:$AA$1315,DataRegularSeason20242025!$B$3:$B$1315, "&lt;=" &amp; CB$1, DataRegularSeason20242025!$D$3:$D$1315, $A28)+SUMIFS(DataRegularSeason20242025!$AB$3:$AB$1315,DataRegularSeason20242025!$B$3:$B$1315, "&lt;=" &amp; CB$1, DataRegularSeason20242025!$E$3:$E$1315, $A28)</f>
        <v>23</v>
      </c>
      <c r="CC28">
        <f>SUMIFS(DataRegularSeason20242025!$AA$3:$AA$1315,DataRegularSeason20242025!$B$3:$B$1315, "&lt;=" &amp; CC$1, DataRegularSeason20242025!$D$3:$D$1315, $A28)+SUMIFS(DataRegularSeason20242025!$AB$3:$AB$1315,DataRegularSeason20242025!$B$3:$B$1315, "&lt;=" &amp; CC$1, DataRegularSeason20242025!$E$3:$E$1315, $A28)</f>
        <v>23</v>
      </c>
      <c r="CD28">
        <f>SUMIFS(DataRegularSeason20242025!$AA$3:$AA$1315,DataRegularSeason20242025!$B$3:$B$1315, "&lt;=" &amp; CD$1, DataRegularSeason20242025!$D$3:$D$1315, $A28)+SUMIFS(DataRegularSeason20242025!$AB$3:$AB$1315,DataRegularSeason20242025!$B$3:$B$1315, "&lt;=" &amp; CD$1, DataRegularSeason20242025!$E$3:$E$1315, $A28)</f>
        <v>23</v>
      </c>
      <c r="CE28">
        <f>SUMIFS(DataRegularSeason20242025!$AA$3:$AA$1315,DataRegularSeason20242025!$B$3:$B$1315, "&lt;=" &amp; CE$1, DataRegularSeason20242025!$D$3:$D$1315, $A28)+SUMIFS(DataRegularSeason20242025!$AB$3:$AB$1315,DataRegularSeason20242025!$B$3:$B$1315, "&lt;=" &amp; CE$1, DataRegularSeason20242025!$E$3:$E$1315, $A28)</f>
        <v>23</v>
      </c>
      <c r="CF28">
        <f>SUMIFS(DataRegularSeason20242025!$AA$3:$AA$1315,DataRegularSeason20242025!$B$3:$B$1315, "&lt;=" &amp; CF$1, DataRegularSeason20242025!$D$3:$D$1315, $A28)+SUMIFS(DataRegularSeason20242025!$AB$3:$AB$1315,DataRegularSeason20242025!$B$3:$B$1315, "&lt;=" &amp; CF$1, DataRegularSeason20242025!$E$3:$E$1315, $A28)</f>
        <v>23</v>
      </c>
      <c r="CG28">
        <f>SUMIFS(DataRegularSeason20242025!$AA$3:$AA$1315,DataRegularSeason20242025!$B$3:$B$1315, "&lt;=" &amp; CG$1, DataRegularSeason20242025!$D$3:$D$1315, $A28)+SUMIFS(DataRegularSeason20242025!$AB$3:$AB$1315,DataRegularSeason20242025!$B$3:$B$1315, "&lt;=" &amp; CG$1, DataRegularSeason20242025!$E$3:$E$1315, $A28)</f>
        <v>23</v>
      </c>
      <c r="CH28">
        <f>SUMIFS(DataRegularSeason20242025!$AA$3:$AA$1315,DataRegularSeason20242025!$B$3:$B$1315, "&lt;=" &amp; CH$1, DataRegularSeason20242025!$D$3:$D$1315, $A28)+SUMIFS(DataRegularSeason20242025!$AB$3:$AB$1315,DataRegularSeason20242025!$B$3:$B$1315, "&lt;=" &amp; CH$1, DataRegularSeason20242025!$E$3:$E$1315, $A28)</f>
        <v>23</v>
      </c>
      <c r="CI28">
        <f>SUMIFS(DataRegularSeason20242025!$AA$3:$AA$1315,DataRegularSeason20242025!$B$3:$B$1315, "&lt;=" &amp; CI$1, DataRegularSeason20242025!$D$3:$D$1315, $A28)+SUMIFS(DataRegularSeason20242025!$AB$3:$AB$1315,DataRegularSeason20242025!$B$3:$B$1315, "&lt;=" &amp; CI$1, DataRegularSeason20242025!$E$3:$E$1315, $A28)</f>
        <v>23</v>
      </c>
      <c r="CJ28">
        <f>SUMIFS(DataRegularSeason20242025!$AA$3:$AA$1315,DataRegularSeason20242025!$B$3:$B$1315, "&lt;=" &amp; CJ$1, DataRegularSeason20242025!$D$3:$D$1315, $A28)+SUMIFS(DataRegularSeason20242025!$AB$3:$AB$1315,DataRegularSeason20242025!$B$3:$B$1315, "&lt;=" &amp; CJ$1, DataRegularSeason20242025!$E$3:$E$1315, $A28)</f>
        <v>23</v>
      </c>
      <c r="CK28">
        <f>SUMIFS(DataRegularSeason20242025!$AA$3:$AA$1315,DataRegularSeason20242025!$B$3:$B$1315, "&lt;=" &amp; CK$1, DataRegularSeason20242025!$D$3:$D$1315, $A28)+SUMIFS(DataRegularSeason20242025!$AB$3:$AB$1315,DataRegularSeason20242025!$B$3:$B$1315, "&lt;=" &amp; CK$1, DataRegularSeason20242025!$E$3:$E$1315, $A28)</f>
        <v>23</v>
      </c>
      <c r="CL28">
        <f>SUMIFS(DataRegularSeason20242025!$AA$3:$AA$1315,DataRegularSeason20242025!$B$3:$B$1315, "&lt;=" &amp; CL$1, DataRegularSeason20242025!$D$3:$D$1315, $A28)+SUMIFS(DataRegularSeason20242025!$AB$3:$AB$1315,DataRegularSeason20242025!$B$3:$B$1315, "&lt;=" &amp; CL$1, DataRegularSeason20242025!$E$3:$E$1315, $A28)</f>
        <v>23</v>
      </c>
      <c r="CM28">
        <f>SUMIFS(DataRegularSeason20242025!$AA$3:$AA$1315,DataRegularSeason20242025!$B$3:$B$1315, "&lt;=" &amp; CM$1, DataRegularSeason20242025!$D$3:$D$1315, $A28)+SUMIFS(DataRegularSeason20242025!$AB$3:$AB$1315,DataRegularSeason20242025!$B$3:$B$1315, "&lt;=" &amp; CM$1, DataRegularSeason20242025!$E$3:$E$1315, $A28)</f>
        <v>23</v>
      </c>
      <c r="CN28">
        <f>SUMIFS(DataRegularSeason20242025!$AA$3:$AA$1315,DataRegularSeason20242025!$B$3:$B$1315, "&lt;=" &amp; CN$1, DataRegularSeason20242025!$D$3:$D$1315, $A28)+SUMIFS(DataRegularSeason20242025!$AB$3:$AB$1315,DataRegularSeason20242025!$B$3:$B$1315, "&lt;=" &amp; CN$1, DataRegularSeason20242025!$E$3:$E$1315, $A28)</f>
        <v>23</v>
      </c>
      <c r="CO28">
        <f>SUMIFS(DataRegularSeason20242025!$AA$3:$AA$1315,DataRegularSeason20242025!$B$3:$B$1315, "&lt;=" &amp; CO$1, DataRegularSeason20242025!$D$3:$D$1315, $A28)+SUMIFS(DataRegularSeason20242025!$AB$3:$AB$1315,DataRegularSeason20242025!$B$3:$B$1315, "&lt;=" &amp; CO$1, DataRegularSeason20242025!$E$3:$E$1315, $A28)</f>
        <v>23</v>
      </c>
      <c r="CP28">
        <f>SUMIFS(DataRegularSeason20242025!$AA$3:$AA$1315,DataRegularSeason20242025!$B$3:$B$1315, "&lt;=" &amp; CP$1, DataRegularSeason20242025!$D$3:$D$1315, $A28)+SUMIFS(DataRegularSeason20242025!$AB$3:$AB$1315,DataRegularSeason20242025!$B$3:$B$1315, "&lt;=" &amp; CP$1, DataRegularSeason20242025!$E$3:$E$1315, $A28)</f>
        <v>23</v>
      </c>
      <c r="CQ28">
        <f>SUMIFS(DataRegularSeason20242025!$AA$3:$AA$1315,DataRegularSeason20242025!$B$3:$B$1315, "&lt;=" &amp; CQ$1, DataRegularSeason20242025!$D$3:$D$1315, $A28)+SUMIFS(DataRegularSeason20242025!$AB$3:$AB$1315,DataRegularSeason20242025!$B$3:$B$1315, "&lt;=" &amp; CQ$1, DataRegularSeason20242025!$E$3:$E$1315, $A28)</f>
        <v>23</v>
      </c>
      <c r="CR28">
        <f>SUMIFS(DataRegularSeason20242025!$AA$3:$AA$1315,DataRegularSeason20242025!$B$3:$B$1315, "&lt;=" &amp; CR$1, DataRegularSeason20242025!$D$3:$D$1315, $A28)+SUMIFS(DataRegularSeason20242025!$AB$3:$AB$1315,DataRegularSeason20242025!$B$3:$B$1315, "&lt;=" &amp; CR$1, DataRegularSeason20242025!$E$3:$E$1315, $A28)</f>
        <v>23</v>
      </c>
      <c r="CS28">
        <f>SUMIFS(DataRegularSeason20242025!$AA$3:$AA$1315,DataRegularSeason20242025!$B$3:$B$1315, "&lt;=" &amp; CS$1, DataRegularSeason20242025!$D$3:$D$1315, $A28)+SUMIFS(DataRegularSeason20242025!$AB$3:$AB$1315,DataRegularSeason20242025!$B$3:$B$1315, "&lt;=" &amp; CS$1, DataRegularSeason20242025!$E$3:$E$1315, $A28)</f>
        <v>23</v>
      </c>
      <c r="CT28">
        <f>SUMIFS(DataRegularSeason20242025!$AA$3:$AA$1315,DataRegularSeason20242025!$B$3:$B$1315, "&lt;=" &amp; CT$1, DataRegularSeason20242025!$D$3:$D$1315, $A28)+SUMIFS(DataRegularSeason20242025!$AB$3:$AB$1315,DataRegularSeason20242025!$B$3:$B$1315, "&lt;=" &amp; CT$1, DataRegularSeason20242025!$E$3:$E$1315, $A28)</f>
        <v>23</v>
      </c>
      <c r="CU28">
        <f>SUMIFS(DataRegularSeason20242025!$AA$3:$AA$1315,DataRegularSeason20242025!$B$3:$B$1315, "&lt;=" &amp; CU$1, DataRegularSeason20242025!$D$3:$D$1315, $A28)+SUMIFS(DataRegularSeason20242025!$AB$3:$AB$1315,DataRegularSeason20242025!$B$3:$B$1315, "&lt;=" &amp; CU$1, DataRegularSeason20242025!$E$3:$E$1315, $A28)</f>
        <v>23</v>
      </c>
      <c r="CV28">
        <f>SUMIFS(DataRegularSeason20242025!$AA$3:$AA$1315,DataRegularSeason20242025!$B$3:$B$1315, "&lt;=" &amp; CV$1, DataRegularSeason20242025!$D$3:$D$1315, $A28)+SUMIFS(DataRegularSeason20242025!$AB$3:$AB$1315,DataRegularSeason20242025!$B$3:$B$1315, "&lt;=" &amp; CV$1, DataRegularSeason20242025!$E$3:$E$1315, $A28)</f>
        <v>23</v>
      </c>
      <c r="CW28">
        <f>SUMIFS(DataRegularSeason20242025!$AA$3:$AA$1315,DataRegularSeason20242025!$B$3:$B$1315, "&lt;=" &amp; CW$1, DataRegularSeason20242025!$D$3:$D$1315, $A28)+SUMIFS(DataRegularSeason20242025!$AB$3:$AB$1315,DataRegularSeason20242025!$B$3:$B$1315, "&lt;=" &amp; CW$1, DataRegularSeason20242025!$E$3:$E$1315, $A28)</f>
        <v>23</v>
      </c>
      <c r="CX28">
        <f>SUMIFS(DataRegularSeason20242025!$AA$3:$AA$1315,DataRegularSeason20242025!$B$3:$B$1315, "&lt;=" &amp; CX$1, DataRegularSeason20242025!$D$3:$D$1315, $A28)+SUMIFS(DataRegularSeason20242025!$AB$3:$AB$1315,DataRegularSeason20242025!$B$3:$B$1315, "&lt;=" &amp; CX$1, DataRegularSeason20242025!$E$3:$E$1315, $A28)</f>
        <v>23</v>
      </c>
      <c r="CY28">
        <f>SUMIFS(DataRegularSeason20242025!$AA$3:$AA$1315,DataRegularSeason20242025!$B$3:$B$1315, "&lt;=" &amp; CY$1, DataRegularSeason20242025!$D$3:$D$1315, $A28)+SUMIFS(DataRegularSeason20242025!$AB$3:$AB$1315,DataRegularSeason20242025!$B$3:$B$1315, "&lt;=" &amp; CY$1, DataRegularSeason20242025!$E$3:$E$1315, $A28)</f>
        <v>23</v>
      </c>
      <c r="CZ28">
        <f>SUMIFS(DataRegularSeason20242025!$AA$3:$AA$1315,DataRegularSeason20242025!$B$3:$B$1315, "&lt;=" &amp; CZ$1, DataRegularSeason20242025!$D$3:$D$1315, $A28)+SUMIFS(DataRegularSeason20242025!$AB$3:$AB$1315,DataRegularSeason20242025!$B$3:$B$1315, "&lt;=" &amp; CZ$1, DataRegularSeason20242025!$E$3:$E$1315, $A28)</f>
        <v>23</v>
      </c>
      <c r="DA28">
        <f>SUMIFS(DataRegularSeason20242025!$AA$3:$AA$1315,DataRegularSeason20242025!$B$3:$B$1315, "&lt;=" &amp; DA$1, DataRegularSeason20242025!$D$3:$D$1315, $A28)+SUMIFS(DataRegularSeason20242025!$AB$3:$AB$1315,DataRegularSeason20242025!$B$3:$B$1315, "&lt;=" &amp; DA$1, DataRegularSeason20242025!$E$3:$E$1315, $A28)</f>
        <v>23</v>
      </c>
      <c r="DB28">
        <f>SUMIFS(DataRegularSeason20242025!$AA$3:$AA$1315,DataRegularSeason20242025!$B$3:$B$1315, "&lt;=" &amp; DB$1, DataRegularSeason20242025!$D$3:$D$1315, $A28)+SUMIFS(DataRegularSeason20242025!$AB$3:$AB$1315,DataRegularSeason20242025!$B$3:$B$1315, "&lt;=" &amp; DB$1, DataRegularSeason20242025!$E$3:$E$1315, $A28)</f>
        <v>23</v>
      </c>
      <c r="DC28">
        <f>SUMIFS(DataRegularSeason20242025!$AA$3:$AA$1315,DataRegularSeason20242025!$B$3:$B$1315, "&lt;=" &amp; DC$1, DataRegularSeason20242025!$D$3:$D$1315, $A28)+SUMIFS(DataRegularSeason20242025!$AB$3:$AB$1315,DataRegularSeason20242025!$B$3:$B$1315, "&lt;=" &amp; DC$1, DataRegularSeason20242025!$E$3:$E$1315, $A28)</f>
        <v>23</v>
      </c>
      <c r="DD28">
        <f>SUMIFS(DataRegularSeason20242025!$AA$3:$AA$1315,DataRegularSeason20242025!$B$3:$B$1315, "&lt;=" &amp; DD$1, DataRegularSeason20242025!$D$3:$D$1315, $A28)+SUMIFS(DataRegularSeason20242025!$AB$3:$AB$1315,DataRegularSeason20242025!$B$3:$B$1315, "&lt;=" &amp; DD$1, DataRegularSeason20242025!$E$3:$E$1315, $A28)</f>
        <v>23</v>
      </c>
      <c r="DE28">
        <f>SUMIFS(DataRegularSeason20242025!$AA$3:$AA$1315,DataRegularSeason20242025!$B$3:$B$1315, "&lt;=" &amp; DE$1, DataRegularSeason20242025!$D$3:$D$1315, $A28)+SUMIFS(DataRegularSeason20242025!$AB$3:$AB$1315,DataRegularSeason20242025!$B$3:$B$1315, "&lt;=" &amp; DE$1, DataRegularSeason20242025!$E$3:$E$1315, $A28)</f>
        <v>23</v>
      </c>
      <c r="DF28">
        <f>SUMIFS(DataRegularSeason20242025!$AA$3:$AA$1315,DataRegularSeason20242025!$B$3:$B$1315, "&lt;=" &amp; DF$1, DataRegularSeason20242025!$D$3:$D$1315, $A28)+SUMIFS(DataRegularSeason20242025!$AB$3:$AB$1315,DataRegularSeason20242025!$B$3:$B$1315, "&lt;=" &amp; DF$1, DataRegularSeason20242025!$E$3:$E$1315, $A28)</f>
        <v>23</v>
      </c>
      <c r="DG28">
        <f>SUMIFS(DataRegularSeason20242025!$AA$3:$AA$1315,DataRegularSeason20242025!$B$3:$B$1315, "&lt;=" &amp; DG$1, DataRegularSeason20242025!$D$3:$D$1315, $A28)+SUMIFS(DataRegularSeason20242025!$AB$3:$AB$1315,DataRegularSeason20242025!$B$3:$B$1315, "&lt;=" &amp; DG$1, DataRegularSeason20242025!$E$3:$E$1315, $A28)</f>
        <v>23</v>
      </c>
      <c r="DH28">
        <f>SUMIFS(DataRegularSeason20242025!$AA$3:$AA$1315,DataRegularSeason20242025!$B$3:$B$1315, "&lt;=" &amp; DH$1, DataRegularSeason20242025!$D$3:$D$1315, $A28)+SUMIFS(DataRegularSeason20242025!$AB$3:$AB$1315,DataRegularSeason20242025!$B$3:$B$1315, "&lt;=" &amp; DH$1, DataRegularSeason20242025!$E$3:$E$1315, $A28)</f>
        <v>23</v>
      </c>
      <c r="DI28">
        <f>SUMIFS(DataRegularSeason20242025!$AA$3:$AA$1315,DataRegularSeason20242025!$B$3:$B$1315, "&lt;=" &amp; DI$1, DataRegularSeason20242025!$D$3:$D$1315, $A28)+SUMIFS(DataRegularSeason20242025!$AB$3:$AB$1315,DataRegularSeason20242025!$B$3:$B$1315, "&lt;=" &amp; DI$1, DataRegularSeason20242025!$E$3:$E$1315, $A28)</f>
        <v>23</v>
      </c>
      <c r="DJ28">
        <f>SUMIFS(DataRegularSeason20242025!$AA$3:$AA$1315,DataRegularSeason20242025!$B$3:$B$1315, "&lt;=" &amp; DJ$1, DataRegularSeason20242025!$D$3:$D$1315, $A28)+SUMIFS(DataRegularSeason20242025!$AB$3:$AB$1315,DataRegularSeason20242025!$B$3:$B$1315, "&lt;=" &amp; DJ$1, DataRegularSeason20242025!$E$3:$E$1315, $A28)</f>
        <v>23</v>
      </c>
      <c r="DK28">
        <f>SUMIFS(DataRegularSeason20242025!$AA$3:$AA$1315,DataRegularSeason20242025!$B$3:$B$1315, "&lt;=" &amp; DK$1, DataRegularSeason20242025!$D$3:$D$1315, $A28)+SUMIFS(DataRegularSeason20242025!$AB$3:$AB$1315,DataRegularSeason20242025!$B$3:$B$1315, "&lt;=" &amp; DK$1, DataRegularSeason20242025!$E$3:$E$1315, $A28)</f>
        <v>23</v>
      </c>
      <c r="DL28">
        <f>SUMIFS(DataRegularSeason20242025!$AA$3:$AA$1315,DataRegularSeason20242025!$B$3:$B$1315, "&lt;=" &amp; DL$1, DataRegularSeason20242025!$D$3:$D$1315, $A28)+SUMIFS(DataRegularSeason20242025!$AB$3:$AB$1315,DataRegularSeason20242025!$B$3:$B$1315, "&lt;=" &amp; DL$1, DataRegularSeason20242025!$E$3:$E$1315, $A28)</f>
        <v>23</v>
      </c>
      <c r="DM28">
        <f>SUMIFS(DataRegularSeason20242025!$AA$3:$AA$1315,DataRegularSeason20242025!$B$3:$B$1315, "&lt;=" &amp; DM$1, DataRegularSeason20242025!$D$3:$D$1315, $A28)+SUMIFS(DataRegularSeason20242025!$AB$3:$AB$1315,DataRegularSeason20242025!$B$3:$B$1315, "&lt;=" &amp; DM$1, DataRegularSeason20242025!$E$3:$E$1315, $A28)</f>
        <v>23</v>
      </c>
      <c r="DN28">
        <f>SUMIFS(DataRegularSeason20242025!$AA$3:$AA$1315,DataRegularSeason20242025!$B$3:$B$1315, "&lt;=" &amp; DN$1, DataRegularSeason20242025!$D$3:$D$1315, $A28)+SUMIFS(DataRegularSeason20242025!$AB$3:$AB$1315,DataRegularSeason20242025!$B$3:$B$1315, "&lt;=" &amp; DN$1, DataRegularSeason20242025!$E$3:$E$1315, $A28)</f>
        <v>23</v>
      </c>
      <c r="DO28">
        <f>SUMIFS(DataRegularSeason20242025!$AA$3:$AA$1315,DataRegularSeason20242025!$B$3:$B$1315, "&lt;=" &amp; DO$1, DataRegularSeason20242025!$D$3:$D$1315, $A28)+SUMIFS(DataRegularSeason20242025!$AB$3:$AB$1315,DataRegularSeason20242025!$B$3:$B$1315, "&lt;=" &amp; DO$1, DataRegularSeason20242025!$E$3:$E$1315, $A28)</f>
        <v>23</v>
      </c>
      <c r="DP28">
        <f>SUMIFS(DataRegularSeason20242025!$AA$3:$AA$1315,DataRegularSeason20242025!$B$3:$B$1315, "&lt;=" &amp; DP$1, DataRegularSeason20242025!$D$3:$D$1315, $A28)+SUMIFS(DataRegularSeason20242025!$AB$3:$AB$1315,DataRegularSeason20242025!$B$3:$B$1315, "&lt;=" &amp; DP$1, DataRegularSeason20242025!$E$3:$E$1315, $A28)</f>
        <v>23</v>
      </c>
      <c r="DQ28">
        <f>SUMIFS(DataRegularSeason20242025!$AA$3:$AA$1315,DataRegularSeason20242025!$B$3:$B$1315, "&lt;=" &amp; DQ$1, DataRegularSeason20242025!$D$3:$D$1315, $A28)+SUMIFS(DataRegularSeason20242025!$AB$3:$AB$1315,DataRegularSeason20242025!$B$3:$B$1315, "&lt;=" &amp; DQ$1, DataRegularSeason20242025!$E$3:$E$1315, $A28)</f>
        <v>23</v>
      </c>
      <c r="DR28">
        <f>SUMIFS(DataRegularSeason20242025!$AA$3:$AA$1315,DataRegularSeason20242025!$B$3:$B$1315, "&lt;=" &amp; DR$1, DataRegularSeason20242025!$D$3:$D$1315, $A28)+SUMIFS(DataRegularSeason20242025!$AB$3:$AB$1315,DataRegularSeason20242025!$B$3:$B$1315, "&lt;=" &amp; DR$1, DataRegularSeason20242025!$E$3:$E$1315, $A28)</f>
        <v>23</v>
      </c>
      <c r="DS28">
        <f>SUMIFS(DataRegularSeason20242025!$AA$3:$AA$1315,DataRegularSeason20242025!$B$3:$B$1315, "&lt;=" &amp; DS$1, DataRegularSeason20242025!$D$3:$D$1315, $A28)+SUMIFS(DataRegularSeason20242025!$AB$3:$AB$1315,DataRegularSeason20242025!$B$3:$B$1315, "&lt;=" &amp; DS$1, DataRegularSeason20242025!$E$3:$E$1315, $A28)</f>
        <v>23</v>
      </c>
      <c r="DT28">
        <f>SUMIFS(DataRegularSeason20242025!$AA$3:$AA$1315,DataRegularSeason20242025!$B$3:$B$1315, "&lt;=" &amp; DT$1, DataRegularSeason20242025!$D$3:$D$1315, $A28)+SUMIFS(DataRegularSeason20242025!$AB$3:$AB$1315,DataRegularSeason20242025!$B$3:$B$1315, "&lt;=" &amp; DT$1, DataRegularSeason20242025!$E$3:$E$1315, $A28)</f>
        <v>23</v>
      </c>
      <c r="DU28">
        <f>SUMIFS(DataRegularSeason20242025!$AA$3:$AA$1315,DataRegularSeason20242025!$B$3:$B$1315, "&lt;=" &amp; DU$1, DataRegularSeason20242025!$D$3:$D$1315, $A28)+SUMIFS(DataRegularSeason20242025!$AB$3:$AB$1315,DataRegularSeason20242025!$B$3:$B$1315, "&lt;=" &amp; DU$1, DataRegularSeason20242025!$E$3:$E$1315, $A28)</f>
        <v>23</v>
      </c>
      <c r="DV28">
        <f>SUMIFS(DataRegularSeason20242025!$AA$3:$AA$1315,DataRegularSeason20242025!$B$3:$B$1315, "&lt;=" &amp; DV$1, DataRegularSeason20242025!$D$3:$D$1315, $A28)+SUMIFS(DataRegularSeason20242025!$AB$3:$AB$1315,DataRegularSeason20242025!$B$3:$B$1315, "&lt;=" &amp; DV$1, DataRegularSeason20242025!$E$3:$E$1315, $A28)</f>
        <v>23</v>
      </c>
      <c r="DW28">
        <f>SUMIFS(DataRegularSeason20242025!$AA$3:$AA$1315,DataRegularSeason20242025!$B$3:$B$1315, "&lt;=" &amp; DW$1, DataRegularSeason20242025!$D$3:$D$1315, $A28)+SUMIFS(DataRegularSeason20242025!$AB$3:$AB$1315,DataRegularSeason20242025!$B$3:$B$1315, "&lt;=" &amp; DW$1, DataRegularSeason20242025!$E$3:$E$1315, $A28)</f>
        <v>23</v>
      </c>
      <c r="DX28">
        <f>SUMIFS(DataRegularSeason20242025!$AA$3:$AA$1315,DataRegularSeason20242025!$B$3:$B$1315, "&lt;=" &amp; DX$1, DataRegularSeason20242025!$D$3:$D$1315, $A28)+SUMIFS(DataRegularSeason20242025!$AB$3:$AB$1315,DataRegularSeason20242025!$B$3:$B$1315, "&lt;=" &amp; DX$1, DataRegularSeason20242025!$E$3:$E$1315, $A28)</f>
        <v>23</v>
      </c>
      <c r="DY28">
        <f>SUMIFS(DataRegularSeason20242025!$AA$3:$AA$1315,DataRegularSeason20242025!$B$3:$B$1315, "&lt;=" &amp; DY$1, DataRegularSeason20242025!$D$3:$D$1315, $A28)+SUMIFS(DataRegularSeason20242025!$AB$3:$AB$1315,DataRegularSeason20242025!$B$3:$B$1315, "&lt;=" &amp; DY$1, DataRegularSeason20242025!$E$3:$E$1315, $A28)</f>
        <v>23</v>
      </c>
      <c r="DZ28">
        <f>SUMIFS(DataRegularSeason20242025!$AA$3:$AA$1315,DataRegularSeason20242025!$B$3:$B$1315, "&lt;=" &amp; DZ$1, DataRegularSeason20242025!$D$3:$D$1315, $A28)+SUMIFS(DataRegularSeason20242025!$AB$3:$AB$1315,DataRegularSeason20242025!$B$3:$B$1315, "&lt;=" &amp; DZ$1, DataRegularSeason20242025!$E$3:$E$1315, $A28)</f>
        <v>23</v>
      </c>
      <c r="EA28">
        <f>SUMIFS(DataRegularSeason20242025!$AA$3:$AA$1315,DataRegularSeason20242025!$B$3:$B$1315, "&lt;=" &amp; EA$1, DataRegularSeason20242025!$D$3:$D$1315, $A28)+SUMIFS(DataRegularSeason20242025!$AB$3:$AB$1315,DataRegularSeason20242025!$B$3:$B$1315, "&lt;=" &amp; EA$1, DataRegularSeason20242025!$E$3:$E$1315, $A28)</f>
        <v>23</v>
      </c>
      <c r="EB28">
        <f>SUMIFS(DataRegularSeason20242025!$AA$3:$AA$1315,DataRegularSeason20242025!$B$3:$B$1315, "&lt;=" &amp; EB$1, DataRegularSeason20242025!$D$3:$D$1315, $A28)+SUMIFS(DataRegularSeason20242025!$AB$3:$AB$1315,DataRegularSeason20242025!$B$3:$B$1315, "&lt;=" &amp; EB$1, DataRegularSeason20242025!$E$3:$E$1315, $A28)</f>
        <v>23</v>
      </c>
      <c r="EC28">
        <f>SUMIFS(DataRegularSeason20242025!$AA$3:$AA$1315,DataRegularSeason20242025!$B$3:$B$1315, "&lt;=" &amp; EC$1, DataRegularSeason20242025!$D$3:$D$1315, $A28)+SUMIFS(DataRegularSeason20242025!$AB$3:$AB$1315,DataRegularSeason20242025!$B$3:$B$1315, "&lt;=" &amp; EC$1, DataRegularSeason20242025!$E$3:$E$1315, $A28)</f>
        <v>23</v>
      </c>
      <c r="ED28">
        <f>SUMIFS(DataRegularSeason20242025!$AA$3:$AA$1315,DataRegularSeason20242025!$B$3:$B$1315, "&lt;=" &amp; ED$1, DataRegularSeason20242025!$D$3:$D$1315, $A28)+SUMIFS(DataRegularSeason20242025!$AB$3:$AB$1315,DataRegularSeason20242025!$B$3:$B$1315, "&lt;=" &amp; ED$1, DataRegularSeason20242025!$E$3:$E$1315, $A28)</f>
        <v>23</v>
      </c>
      <c r="EE28">
        <f>SUMIFS(DataRegularSeason20242025!$AA$3:$AA$1315,DataRegularSeason20242025!$B$3:$B$1315, "&lt;=" &amp; EE$1, DataRegularSeason20242025!$D$3:$D$1315, $A28)+SUMIFS(DataRegularSeason20242025!$AB$3:$AB$1315,DataRegularSeason20242025!$B$3:$B$1315, "&lt;=" &amp; EE$1, DataRegularSeason20242025!$E$3:$E$1315, $A28)</f>
        <v>23</v>
      </c>
      <c r="EF28">
        <f>SUMIFS(DataRegularSeason20242025!$AA$3:$AA$1315,DataRegularSeason20242025!$B$3:$B$1315, "&lt;=" &amp; EF$1, DataRegularSeason20242025!$D$3:$D$1315, $A28)+SUMIFS(DataRegularSeason20242025!$AB$3:$AB$1315,DataRegularSeason20242025!$B$3:$B$1315, "&lt;=" &amp; EF$1, DataRegularSeason20242025!$E$3:$E$1315, $A28)</f>
        <v>23</v>
      </c>
      <c r="EG28">
        <f>SUMIFS(DataRegularSeason20242025!$AA$3:$AA$1315,DataRegularSeason20242025!$B$3:$B$1315, "&lt;=" &amp; EG$1, DataRegularSeason20242025!$D$3:$D$1315, $A28)+SUMIFS(DataRegularSeason20242025!$AB$3:$AB$1315,DataRegularSeason20242025!$B$3:$B$1315, "&lt;=" &amp; EG$1, DataRegularSeason20242025!$E$3:$E$1315, $A28)</f>
        <v>23</v>
      </c>
      <c r="EH28">
        <f>SUMIFS(DataRegularSeason20242025!$AA$3:$AA$1315,DataRegularSeason20242025!$B$3:$B$1315, "&lt;=" &amp; EH$1, DataRegularSeason20242025!$D$3:$D$1315, $A28)+SUMIFS(DataRegularSeason20242025!$AB$3:$AB$1315,DataRegularSeason20242025!$B$3:$B$1315, "&lt;=" &amp; EH$1, DataRegularSeason20242025!$E$3:$E$1315, $A28)</f>
        <v>23</v>
      </c>
      <c r="EI28">
        <f>SUMIFS(DataRegularSeason20242025!$AA$3:$AA$1315,DataRegularSeason20242025!$B$3:$B$1315, "&lt;=" &amp; EI$1, DataRegularSeason20242025!$D$3:$D$1315, $A28)+SUMIFS(DataRegularSeason20242025!$AB$3:$AB$1315,DataRegularSeason20242025!$B$3:$B$1315, "&lt;=" &amp; EI$1, DataRegularSeason20242025!$E$3:$E$1315, $A28)</f>
        <v>23</v>
      </c>
      <c r="EJ28">
        <f>SUMIFS(DataRegularSeason20242025!$AA$3:$AA$1315,DataRegularSeason20242025!$B$3:$B$1315, "&lt;=" &amp; EJ$1, DataRegularSeason20242025!$D$3:$D$1315, $A28)+SUMIFS(DataRegularSeason20242025!$AB$3:$AB$1315,DataRegularSeason20242025!$B$3:$B$1315, "&lt;=" &amp; EJ$1, DataRegularSeason20242025!$E$3:$E$1315, $A28)</f>
        <v>23</v>
      </c>
      <c r="EK28">
        <f>SUMIFS(DataRegularSeason20242025!$AA$3:$AA$1315,DataRegularSeason20242025!$B$3:$B$1315, "&lt;=" &amp; EK$1, DataRegularSeason20242025!$D$3:$D$1315, $A28)+SUMIFS(DataRegularSeason20242025!$AB$3:$AB$1315,DataRegularSeason20242025!$B$3:$B$1315, "&lt;=" &amp; EK$1, DataRegularSeason20242025!$E$3:$E$1315, $A28)</f>
        <v>23</v>
      </c>
      <c r="EL28">
        <f>SUMIFS(DataRegularSeason20242025!$AA$3:$AA$1315,DataRegularSeason20242025!$B$3:$B$1315, "&lt;=" &amp; EL$1, DataRegularSeason20242025!$D$3:$D$1315, $A28)+SUMIFS(DataRegularSeason20242025!$AB$3:$AB$1315,DataRegularSeason20242025!$B$3:$B$1315, "&lt;=" &amp; EL$1, DataRegularSeason20242025!$E$3:$E$1315, $A28)</f>
        <v>23</v>
      </c>
      <c r="EM28">
        <f>SUMIFS(DataRegularSeason20242025!$AA$3:$AA$1315,DataRegularSeason20242025!$B$3:$B$1315, "&lt;=" &amp; EM$1, DataRegularSeason20242025!$D$3:$D$1315, $A28)+SUMIFS(DataRegularSeason20242025!$AB$3:$AB$1315,DataRegularSeason20242025!$B$3:$B$1315, "&lt;=" &amp; EM$1, DataRegularSeason20242025!$E$3:$E$1315, $A28)</f>
        <v>23</v>
      </c>
      <c r="EN28">
        <f>SUMIFS(DataRegularSeason20242025!$AA$3:$AA$1315,DataRegularSeason20242025!$B$3:$B$1315, "&lt;=" &amp; EN$1, DataRegularSeason20242025!$D$3:$D$1315, $A28)+SUMIFS(DataRegularSeason20242025!$AB$3:$AB$1315,DataRegularSeason20242025!$B$3:$B$1315, "&lt;=" &amp; EN$1, DataRegularSeason20242025!$E$3:$E$1315, $A28)</f>
        <v>23</v>
      </c>
      <c r="EO28">
        <f>SUMIFS(DataRegularSeason20242025!$AA$3:$AA$1315,DataRegularSeason20242025!$B$3:$B$1315, "&lt;=" &amp; EO$1, DataRegularSeason20242025!$D$3:$D$1315, $A28)+SUMIFS(DataRegularSeason20242025!$AB$3:$AB$1315,DataRegularSeason20242025!$B$3:$B$1315, "&lt;=" &amp; EO$1, DataRegularSeason20242025!$E$3:$E$1315, $A28)</f>
        <v>23</v>
      </c>
      <c r="EP28">
        <f>SUMIFS(DataRegularSeason20242025!$AA$3:$AA$1315,DataRegularSeason20242025!$B$3:$B$1315, "&lt;=" &amp; EP$1, DataRegularSeason20242025!$D$3:$D$1315, $A28)+SUMIFS(DataRegularSeason20242025!$AB$3:$AB$1315,DataRegularSeason20242025!$B$3:$B$1315, "&lt;=" &amp; EP$1, DataRegularSeason20242025!$E$3:$E$1315, $A28)</f>
        <v>23</v>
      </c>
      <c r="EQ28">
        <f>SUMIFS(DataRegularSeason20242025!$AA$3:$AA$1315,DataRegularSeason20242025!$B$3:$B$1315, "&lt;=" &amp; EQ$1, DataRegularSeason20242025!$D$3:$D$1315, $A28)+SUMIFS(DataRegularSeason20242025!$AB$3:$AB$1315,DataRegularSeason20242025!$B$3:$B$1315, "&lt;=" &amp; EQ$1, DataRegularSeason20242025!$E$3:$E$1315, $A28)</f>
        <v>23</v>
      </c>
      <c r="ER28">
        <f>SUMIFS(DataRegularSeason20242025!$AA$3:$AA$1315,DataRegularSeason20242025!$B$3:$B$1315, "&lt;=" &amp; ER$1, DataRegularSeason20242025!$D$3:$D$1315, $A28)+SUMIFS(DataRegularSeason20242025!$AB$3:$AB$1315,DataRegularSeason20242025!$B$3:$B$1315, "&lt;=" &amp; ER$1, DataRegularSeason20242025!$E$3:$E$1315, $A28)</f>
        <v>23</v>
      </c>
      <c r="ES28">
        <f>SUMIFS(DataRegularSeason20242025!$AA$3:$AA$1315,DataRegularSeason20242025!$B$3:$B$1315, "&lt;=" &amp; ES$1, DataRegularSeason20242025!$D$3:$D$1315, $A28)+SUMIFS(DataRegularSeason20242025!$AB$3:$AB$1315,DataRegularSeason20242025!$B$3:$B$1315, "&lt;=" &amp; ES$1, DataRegularSeason20242025!$E$3:$E$1315, $A28)</f>
        <v>23</v>
      </c>
      <c r="ET28">
        <f>SUMIFS(DataRegularSeason20242025!$AA$3:$AA$1315,DataRegularSeason20242025!$B$3:$B$1315, "&lt;=" &amp; ET$1, DataRegularSeason20242025!$D$3:$D$1315, $A28)+SUMIFS(DataRegularSeason20242025!$AB$3:$AB$1315,DataRegularSeason20242025!$B$3:$B$1315, "&lt;=" &amp; ET$1, DataRegularSeason20242025!$E$3:$E$1315, $A28)</f>
        <v>23</v>
      </c>
      <c r="EU28">
        <f>SUMIFS(DataRegularSeason20242025!$AA$3:$AA$1315,DataRegularSeason20242025!$B$3:$B$1315, "&lt;=" &amp; EU$1, DataRegularSeason20242025!$D$3:$D$1315, $A28)+SUMIFS(DataRegularSeason20242025!$AB$3:$AB$1315,DataRegularSeason20242025!$B$3:$B$1315, "&lt;=" &amp; EU$1, DataRegularSeason20242025!$E$3:$E$1315, $A28)</f>
        <v>23</v>
      </c>
      <c r="EV28">
        <f>SUMIFS(DataRegularSeason20242025!$AA$3:$AA$1315,DataRegularSeason20242025!$B$3:$B$1315, "&lt;=" &amp; EV$1, DataRegularSeason20242025!$D$3:$D$1315, $A28)+SUMIFS(DataRegularSeason20242025!$AB$3:$AB$1315,DataRegularSeason20242025!$B$3:$B$1315, "&lt;=" &amp; EV$1, DataRegularSeason20242025!$E$3:$E$1315, $A28)</f>
        <v>23</v>
      </c>
      <c r="EW28">
        <f>SUMIFS(DataRegularSeason20242025!$AA$3:$AA$1315,DataRegularSeason20242025!$B$3:$B$1315, "&lt;=" &amp; EW$1, DataRegularSeason20242025!$D$3:$D$1315, $A28)+SUMIFS(DataRegularSeason20242025!$AB$3:$AB$1315,DataRegularSeason20242025!$B$3:$B$1315, "&lt;=" &amp; EW$1, DataRegularSeason20242025!$E$3:$E$1315, $A28)</f>
        <v>23</v>
      </c>
      <c r="EX28">
        <f>SUMIFS(DataRegularSeason20242025!$AA$3:$AA$1315,DataRegularSeason20242025!$B$3:$B$1315, "&lt;=" &amp; EX$1, DataRegularSeason20242025!$D$3:$D$1315, $A28)+SUMIFS(DataRegularSeason20242025!$AB$3:$AB$1315,DataRegularSeason20242025!$B$3:$B$1315, "&lt;=" &amp; EX$1, DataRegularSeason20242025!$E$3:$E$1315, $A28)</f>
        <v>23</v>
      </c>
      <c r="EY28">
        <f>SUMIFS(DataRegularSeason20242025!$AA$3:$AA$1315,DataRegularSeason20242025!$B$3:$B$1315, "&lt;=" &amp; EY$1, DataRegularSeason20242025!$D$3:$D$1315, $A28)+SUMIFS(DataRegularSeason20242025!$AB$3:$AB$1315,DataRegularSeason20242025!$B$3:$B$1315, "&lt;=" &amp; EY$1, DataRegularSeason20242025!$E$3:$E$1315, $A28)</f>
        <v>23</v>
      </c>
      <c r="EZ28">
        <f>SUMIFS(DataRegularSeason20242025!$AA$3:$AA$1315,DataRegularSeason20242025!$B$3:$B$1315, "&lt;=" &amp; EZ$1, DataRegularSeason20242025!$D$3:$D$1315, $A28)+SUMIFS(DataRegularSeason20242025!$AB$3:$AB$1315,DataRegularSeason20242025!$B$3:$B$1315, "&lt;=" &amp; EZ$1, DataRegularSeason20242025!$E$3:$E$1315, $A28)</f>
        <v>23</v>
      </c>
      <c r="FA28">
        <f>SUMIFS(DataRegularSeason20242025!$AA$3:$AA$1315,DataRegularSeason20242025!$B$3:$B$1315, "&lt;=" &amp; FA$1, DataRegularSeason20242025!$D$3:$D$1315, $A28)+SUMIFS(DataRegularSeason20242025!$AB$3:$AB$1315,DataRegularSeason20242025!$B$3:$B$1315, "&lt;=" &amp; FA$1, DataRegularSeason20242025!$E$3:$E$1315, $A28)</f>
        <v>23</v>
      </c>
      <c r="FB28">
        <f>SUMIFS(DataRegularSeason20242025!$AA$3:$AA$1315,DataRegularSeason20242025!$B$3:$B$1315, "&lt;=" &amp; FB$1, DataRegularSeason20242025!$D$3:$D$1315, $A28)+SUMIFS(DataRegularSeason20242025!$AB$3:$AB$1315,DataRegularSeason20242025!$B$3:$B$1315, "&lt;=" &amp; FB$1, DataRegularSeason20242025!$E$3:$E$1315, $A28)</f>
        <v>23</v>
      </c>
      <c r="FC28">
        <f>SUMIFS(DataRegularSeason20242025!$AA$3:$AA$1315,DataRegularSeason20242025!$B$3:$B$1315, "&lt;=" &amp; FC$1, DataRegularSeason20242025!$D$3:$D$1315, $A28)+SUMIFS(DataRegularSeason20242025!$AB$3:$AB$1315,DataRegularSeason20242025!$B$3:$B$1315, "&lt;=" &amp; FC$1, DataRegularSeason20242025!$E$3:$E$1315, $A28)</f>
        <v>23</v>
      </c>
      <c r="FD28">
        <f>SUMIFS(DataRegularSeason20242025!$AA$3:$AA$1315,DataRegularSeason20242025!$B$3:$B$1315, "&lt;=" &amp; FD$1, DataRegularSeason20242025!$D$3:$D$1315, $A28)+SUMIFS(DataRegularSeason20242025!$AB$3:$AB$1315,DataRegularSeason20242025!$B$3:$B$1315, "&lt;=" &amp; FD$1, DataRegularSeason20242025!$E$3:$E$1315, $A28)</f>
        <v>23</v>
      </c>
      <c r="FE28">
        <f>SUMIFS(DataRegularSeason20242025!$AA$3:$AA$1315,DataRegularSeason20242025!$B$3:$B$1315, "&lt;=" &amp; FE$1, DataRegularSeason20242025!$D$3:$D$1315, $A28)+SUMIFS(DataRegularSeason20242025!$AB$3:$AB$1315,DataRegularSeason20242025!$B$3:$B$1315, "&lt;=" &amp; FE$1, DataRegularSeason20242025!$E$3:$E$1315, $A28)</f>
        <v>23</v>
      </c>
      <c r="FF28">
        <f>SUMIFS(DataRegularSeason20242025!$AA$3:$AA$1315,DataRegularSeason20242025!$B$3:$B$1315, "&lt;=" &amp; FF$1, DataRegularSeason20242025!$D$3:$D$1315, $A28)+SUMIFS(DataRegularSeason20242025!$AB$3:$AB$1315,DataRegularSeason20242025!$B$3:$B$1315, "&lt;=" &amp; FF$1, DataRegularSeason20242025!$E$3:$E$1315, $A28)</f>
        <v>23</v>
      </c>
      <c r="FG28">
        <f>SUMIFS(DataRegularSeason20242025!$AA$3:$AA$1315,DataRegularSeason20242025!$B$3:$B$1315, "&lt;=" &amp; FG$1, DataRegularSeason20242025!$D$3:$D$1315, $A28)+SUMIFS(DataRegularSeason20242025!$AB$3:$AB$1315,DataRegularSeason20242025!$B$3:$B$1315, "&lt;=" &amp; FG$1, DataRegularSeason20242025!$E$3:$E$1315, $A28)</f>
        <v>23</v>
      </c>
      <c r="FH28">
        <f>SUMIFS(DataRegularSeason20242025!$AA$3:$AA$1315,DataRegularSeason20242025!$B$3:$B$1315, "&lt;=" &amp; FH$1, DataRegularSeason20242025!$D$3:$D$1315, $A28)+SUMIFS(DataRegularSeason20242025!$AB$3:$AB$1315,DataRegularSeason20242025!$B$3:$B$1315, "&lt;=" &amp; FH$1, DataRegularSeason20242025!$E$3:$E$1315, $A28)</f>
        <v>23</v>
      </c>
      <c r="FI28">
        <f>SUMIFS(DataRegularSeason20242025!$AA$3:$AA$1315,DataRegularSeason20242025!$B$3:$B$1315, "&lt;=" &amp; FI$1, DataRegularSeason20242025!$D$3:$D$1315, $A28)+SUMIFS(DataRegularSeason20242025!$AB$3:$AB$1315,DataRegularSeason20242025!$B$3:$B$1315, "&lt;=" &amp; FI$1, DataRegularSeason20242025!$E$3:$E$1315, $A28)</f>
        <v>23</v>
      </c>
      <c r="FJ28">
        <f>SUMIFS(DataRegularSeason20242025!$AA$3:$AA$1315,DataRegularSeason20242025!$B$3:$B$1315, "&lt;=" &amp; FJ$1, DataRegularSeason20242025!$D$3:$D$1315, $A28)+SUMIFS(DataRegularSeason20242025!$AB$3:$AB$1315,DataRegularSeason20242025!$B$3:$B$1315, "&lt;=" &amp; FJ$1, DataRegularSeason20242025!$E$3:$E$1315, $A28)</f>
        <v>23</v>
      </c>
      <c r="FK28">
        <f>SUMIFS(DataRegularSeason20242025!$AA$3:$AA$1315,DataRegularSeason20242025!$B$3:$B$1315, "&lt;=" &amp; FK$1, DataRegularSeason20242025!$D$3:$D$1315, $A28)+SUMIFS(DataRegularSeason20242025!$AB$3:$AB$1315,DataRegularSeason20242025!$B$3:$B$1315, "&lt;=" &amp; FK$1, DataRegularSeason20242025!$E$3:$E$1315, $A28)</f>
        <v>23</v>
      </c>
      <c r="FL28">
        <f>SUMIFS(DataRegularSeason20242025!$AA$3:$AA$1315,DataRegularSeason20242025!$B$3:$B$1315, "&lt;=" &amp; FL$1, DataRegularSeason20242025!$D$3:$D$1315, $A28)+SUMIFS(DataRegularSeason20242025!$AB$3:$AB$1315,DataRegularSeason20242025!$B$3:$B$1315, "&lt;=" &amp; FL$1, DataRegularSeason20242025!$E$3:$E$1315, $A28)</f>
        <v>23</v>
      </c>
      <c r="FM28">
        <f>SUMIFS(DataRegularSeason20242025!$AA$3:$AA$1315,DataRegularSeason20242025!$B$3:$B$1315, "&lt;=" &amp; FM$1, DataRegularSeason20242025!$D$3:$D$1315, $A28)+SUMIFS(DataRegularSeason20242025!$AB$3:$AB$1315,DataRegularSeason20242025!$B$3:$B$1315, "&lt;=" &amp; FM$1, DataRegularSeason20242025!$E$3:$E$1315, $A28)</f>
        <v>23</v>
      </c>
      <c r="FN28">
        <f>SUMIFS(DataRegularSeason20242025!$AA$3:$AA$1315,DataRegularSeason20242025!$B$3:$B$1315, "&lt;=" &amp; FN$1, DataRegularSeason20242025!$D$3:$D$1315, $A28)+SUMIFS(DataRegularSeason20242025!$AB$3:$AB$1315,DataRegularSeason20242025!$B$3:$B$1315, "&lt;=" &amp; FN$1, DataRegularSeason20242025!$E$3:$E$1315, $A28)</f>
        <v>23</v>
      </c>
      <c r="FO28">
        <f>SUMIFS(DataRegularSeason20242025!$AA$3:$AA$1315,DataRegularSeason20242025!$B$3:$B$1315, "&lt;=" &amp; FO$1, DataRegularSeason20242025!$D$3:$D$1315, $A28)+SUMIFS(DataRegularSeason20242025!$AB$3:$AB$1315,DataRegularSeason20242025!$B$3:$B$1315, "&lt;=" &amp; FO$1, DataRegularSeason20242025!$E$3:$E$1315, $A28)</f>
        <v>23</v>
      </c>
      <c r="FP28">
        <f>SUMIFS(DataRegularSeason20242025!$AA$3:$AA$1315,DataRegularSeason20242025!$B$3:$B$1315, "&lt;=" &amp; FP$1, DataRegularSeason20242025!$D$3:$D$1315, $A28)+SUMIFS(DataRegularSeason20242025!$AB$3:$AB$1315,DataRegularSeason20242025!$B$3:$B$1315, "&lt;=" &amp; FP$1, DataRegularSeason20242025!$E$3:$E$1315, $A28)</f>
        <v>23</v>
      </c>
      <c r="FQ28">
        <f>SUMIFS(DataRegularSeason20242025!$AA$3:$AA$1315,DataRegularSeason20242025!$B$3:$B$1315, "&lt;=" &amp; FQ$1, DataRegularSeason20242025!$D$3:$D$1315, $A28)+SUMIFS(DataRegularSeason20242025!$AB$3:$AB$1315,DataRegularSeason20242025!$B$3:$B$1315, "&lt;=" &amp; FQ$1, DataRegularSeason20242025!$E$3:$E$1315, $A28)</f>
        <v>23</v>
      </c>
      <c r="FR28">
        <f>SUMIFS(DataRegularSeason20242025!$AA$3:$AA$1315,DataRegularSeason20242025!$B$3:$B$1315, "&lt;=" &amp; FR$1, DataRegularSeason20242025!$D$3:$D$1315, $A28)+SUMIFS(DataRegularSeason20242025!$AB$3:$AB$1315,DataRegularSeason20242025!$B$3:$B$1315, "&lt;=" &amp; FR$1, DataRegularSeason20242025!$E$3:$E$1315, $A28)</f>
        <v>23</v>
      </c>
      <c r="FS28">
        <f>SUMIFS(DataRegularSeason20242025!$AA$3:$AA$1315,DataRegularSeason20242025!$B$3:$B$1315, "&lt;=" &amp; FS$1, DataRegularSeason20242025!$D$3:$D$1315, $A28)+SUMIFS(DataRegularSeason20242025!$AB$3:$AB$1315,DataRegularSeason20242025!$B$3:$B$1315, "&lt;=" &amp; FS$1, DataRegularSeason20242025!$E$3:$E$1315, $A28)</f>
        <v>23</v>
      </c>
      <c r="FT28">
        <f>SUMIFS(DataRegularSeason20242025!$AA$3:$AA$1315,DataRegularSeason20242025!$B$3:$B$1315, "&lt;=" &amp; FT$1, DataRegularSeason20242025!$D$3:$D$1315, $A28)+SUMIFS(DataRegularSeason20242025!$AB$3:$AB$1315,DataRegularSeason20242025!$B$3:$B$1315, "&lt;=" &amp; FT$1, DataRegularSeason20242025!$E$3:$E$1315, $A28)</f>
        <v>23</v>
      </c>
      <c r="FU28">
        <f>SUMIFS(DataRegularSeason20242025!$AA$3:$AA$1315,DataRegularSeason20242025!$B$3:$B$1315, "&lt;=" &amp; FU$1, DataRegularSeason20242025!$D$3:$D$1315, $A28)+SUMIFS(DataRegularSeason20242025!$AB$3:$AB$1315,DataRegularSeason20242025!$B$3:$B$1315, "&lt;=" &amp; FU$1, DataRegularSeason20242025!$E$3:$E$1315, $A28)</f>
        <v>23</v>
      </c>
      <c r="FV28">
        <f>SUMIFS(DataRegularSeason20242025!$AA$3:$AA$1315,DataRegularSeason20242025!$B$3:$B$1315, "&lt;=" &amp; FV$1, DataRegularSeason20242025!$D$3:$D$1315, $A28)+SUMIFS(DataRegularSeason20242025!$AB$3:$AB$1315,DataRegularSeason20242025!$B$3:$B$1315, "&lt;=" &amp; FV$1, DataRegularSeason20242025!$E$3:$E$1315, $A28)</f>
        <v>23</v>
      </c>
      <c r="FW28">
        <f>SUMIFS(DataRegularSeason20242025!$AA$3:$AA$1315,DataRegularSeason20242025!$B$3:$B$1315, "&lt;=" &amp; FW$1, DataRegularSeason20242025!$D$3:$D$1315, $A28)+SUMIFS(DataRegularSeason20242025!$AB$3:$AB$1315,DataRegularSeason20242025!$B$3:$B$1315, "&lt;=" &amp; FW$1, DataRegularSeason20242025!$E$3:$E$1315, $A28)</f>
        <v>23</v>
      </c>
      <c r="FX28">
        <f>SUMIFS(DataRegularSeason20242025!$AA$3:$AA$1315,DataRegularSeason20242025!$B$3:$B$1315, "&lt;=" &amp; FX$1, DataRegularSeason20242025!$D$3:$D$1315, $A28)+SUMIFS(DataRegularSeason20242025!$AB$3:$AB$1315,DataRegularSeason20242025!$B$3:$B$1315, "&lt;=" &amp; FX$1, DataRegularSeason20242025!$E$3:$E$1315, $A28)</f>
        <v>23</v>
      </c>
      <c r="FY28">
        <f>SUMIFS(DataRegularSeason20242025!$AA$3:$AA$1315,DataRegularSeason20242025!$B$3:$B$1315, "&lt;=" &amp; FY$1, DataRegularSeason20242025!$D$3:$D$1315, $A28)+SUMIFS(DataRegularSeason20242025!$AB$3:$AB$1315,DataRegularSeason20242025!$B$3:$B$1315, "&lt;=" &amp; FY$1, DataRegularSeason20242025!$E$3:$E$1315, $A28)</f>
        <v>23</v>
      </c>
      <c r="FZ28">
        <f>SUMIFS(DataRegularSeason20242025!$AA$3:$AA$1315,DataRegularSeason20242025!$B$3:$B$1315, "&lt;=" &amp; FZ$1, DataRegularSeason20242025!$D$3:$D$1315, $A28)+SUMIFS(DataRegularSeason20242025!$AB$3:$AB$1315,DataRegularSeason20242025!$B$3:$B$1315, "&lt;=" &amp; FZ$1, DataRegularSeason20242025!$E$3:$E$1315, $A28)</f>
        <v>23</v>
      </c>
      <c r="GA28">
        <f>SUMIFS(DataRegularSeason20242025!$AA$3:$AA$1315,DataRegularSeason20242025!$B$3:$B$1315, "&lt;=" &amp; GA$1, DataRegularSeason20242025!$D$3:$D$1315, $A28)+SUMIFS(DataRegularSeason20242025!$AB$3:$AB$1315,DataRegularSeason20242025!$B$3:$B$1315, "&lt;=" &amp; GA$1, DataRegularSeason20242025!$E$3:$E$1315, $A28)</f>
        <v>23</v>
      </c>
      <c r="GB28">
        <f>SUMIFS(DataRegularSeason20242025!$AA$3:$AA$1315,DataRegularSeason20242025!$B$3:$B$1315, "&lt;=" &amp; GB$1, DataRegularSeason20242025!$D$3:$D$1315, $A28)+SUMIFS(DataRegularSeason20242025!$AB$3:$AB$1315,DataRegularSeason20242025!$B$3:$B$1315, "&lt;=" &amp; GB$1, DataRegularSeason20242025!$E$3:$E$1315, $A28)</f>
        <v>23</v>
      </c>
      <c r="GC28">
        <f>SUMIFS(DataRegularSeason20242025!$AA$3:$AA$1315,DataRegularSeason20242025!$B$3:$B$1315, "&lt;=" &amp; GC$1, DataRegularSeason20242025!$D$3:$D$1315, $A28)+SUMIFS(DataRegularSeason20242025!$AB$3:$AB$1315,DataRegularSeason20242025!$B$3:$B$1315, "&lt;=" &amp; GC$1, DataRegularSeason20242025!$E$3:$E$1315, $A28)</f>
        <v>23</v>
      </c>
      <c r="GD28">
        <f>SUMIFS(DataRegularSeason20242025!$AA$3:$AA$1315,DataRegularSeason20242025!$B$3:$B$1315, "&lt;=" &amp; GD$1, DataRegularSeason20242025!$D$3:$D$1315, $A28)+SUMIFS(DataRegularSeason20242025!$AB$3:$AB$1315,DataRegularSeason20242025!$B$3:$B$1315, "&lt;=" &amp; GD$1, DataRegularSeason20242025!$E$3:$E$1315, $A28)</f>
        <v>23</v>
      </c>
      <c r="GE28">
        <f>SUMIFS(DataRegularSeason20242025!$AA$3:$AA$1315,DataRegularSeason20242025!$B$3:$B$1315, "&lt;=" &amp; GE$1, DataRegularSeason20242025!$D$3:$D$1315, $A28)+SUMIFS(DataRegularSeason20242025!$AB$3:$AB$1315,DataRegularSeason20242025!$B$3:$B$1315, "&lt;=" &amp; GE$1, DataRegularSeason20242025!$E$3:$E$1315, $A28)</f>
        <v>23</v>
      </c>
      <c r="GF28">
        <f>SUMIFS(DataRegularSeason20242025!$AA$3:$AA$1315,DataRegularSeason20242025!$B$3:$B$1315, "&lt;=" &amp; GF$1, DataRegularSeason20242025!$D$3:$D$1315, $A28)+SUMIFS(DataRegularSeason20242025!$AB$3:$AB$1315,DataRegularSeason20242025!$B$3:$B$1315, "&lt;=" &amp; GF$1, DataRegularSeason20242025!$E$3:$E$1315, $A28)</f>
        <v>23</v>
      </c>
      <c r="GG28">
        <f>SUMIFS(DataRegularSeason20242025!$AA$3:$AA$1315,DataRegularSeason20242025!$B$3:$B$1315, "&lt;=" &amp; GG$1, DataRegularSeason20242025!$D$3:$D$1315, $A28)+SUMIFS(DataRegularSeason20242025!$AB$3:$AB$1315,DataRegularSeason20242025!$B$3:$B$1315, "&lt;=" &amp; GG$1, DataRegularSeason20242025!$E$3:$E$1315, $A28)</f>
        <v>23</v>
      </c>
      <c r="GH28">
        <f>SUMIFS(DataRegularSeason20242025!$AA$3:$AA$1315,DataRegularSeason20242025!$B$3:$B$1315, "&lt;=" &amp; GH$1, DataRegularSeason20242025!$D$3:$D$1315, $A28)+SUMIFS(DataRegularSeason20242025!$AB$3:$AB$1315,DataRegularSeason20242025!$B$3:$B$1315, "&lt;=" &amp; GH$1, DataRegularSeason20242025!$E$3:$E$1315, $A28)</f>
        <v>23</v>
      </c>
      <c r="GI28">
        <f>SUMIFS(DataRegularSeason20242025!$AA$3:$AA$1315,DataRegularSeason20242025!$B$3:$B$1315, "&lt;=" &amp; GI$1, DataRegularSeason20242025!$D$3:$D$1315, $A28)+SUMIFS(DataRegularSeason20242025!$AB$3:$AB$1315,DataRegularSeason20242025!$B$3:$B$1315, "&lt;=" &amp; GI$1, DataRegularSeason20242025!$E$3:$E$1315, $A28)</f>
        <v>23</v>
      </c>
      <c r="GJ28">
        <f>SUMIFS(DataRegularSeason20242025!$AA$3:$AA$1315,DataRegularSeason20242025!$B$3:$B$1315, "&lt;=" &amp; GJ$1, DataRegularSeason20242025!$D$3:$D$1315, $A28)+SUMIFS(DataRegularSeason20242025!$AB$3:$AB$1315,DataRegularSeason20242025!$B$3:$B$1315, "&lt;=" &amp; GJ$1, DataRegularSeason20242025!$E$3:$E$1315, $A28)</f>
        <v>23</v>
      </c>
      <c r="GK28">
        <f>SUMIFS(DataRegularSeason20242025!$AA$3:$AA$1315,DataRegularSeason20242025!$B$3:$B$1315, "&lt;=" &amp; GK$1, DataRegularSeason20242025!$D$3:$D$1315, $A28)+SUMIFS(DataRegularSeason20242025!$AB$3:$AB$1315,DataRegularSeason20242025!$B$3:$B$1315, "&lt;=" &amp; GK$1, DataRegularSeason20242025!$E$3:$E$1315, $A28)</f>
        <v>23</v>
      </c>
      <c r="GL28">
        <f>SUMIFS(DataRegularSeason20242025!$AA$3:$AA$1315,DataRegularSeason20242025!$B$3:$B$1315, "&lt;=" &amp; GL$1, DataRegularSeason20242025!$D$3:$D$1315, $A28)+SUMIFS(DataRegularSeason20242025!$AB$3:$AB$1315,DataRegularSeason20242025!$B$3:$B$1315, "&lt;=" &amp; GL$1, DataRegularSeason20242025!$E$3:$E$1315, $A28)</f>
        <v>23</v>
      </c>
      <c r="GM28">
        <f>SUMIFS(DataRegularSeason20242025!$AA$3:$AA$1315,DataRegularSeason20242025!$B$3:$B$1315, "&lt;=" &amp; GM$1, DataRegularSeason20242025!$D$3:$D$1315, $A28)+SUMIFS(DataRegularSeason20242025!$AB$3:$AB$1315,DataRegularSeason20242025!$B$3:$B$1315, "&lt;=" &amp; GM$1, DataRegularSeason20242025!$E$3:$E$1315, $A28)</f>
        <v>23</v>
      </c>
      <c r="GN28">
        <f>SUMIFS(DataRegularSeason20242025!$AA$3:$AA$1315,DataRegularSeason20242025!$B$3:$B$1315, "&lt;=" &amp; GN$1, DataRegularSeason20242025!$D$3:$D$1315, $A28)+SUMIFS(DataRegularSeason20242025!$AB$3:$AB$1315,DataRegularSeason20242025!$B$3:$B$1315, "&lt;=" &amp; GN$1, DataRegularSeason20242025!$E$3:$E$1315, $A28)</f>
        <v>23</v>
      </c>
      <c r="GO28">
        <f>SUMIFS(DataRegularSeason20242025!$AA$3:$AA$1315,DataRegularSeason20242025!$B$3:$B$1315, "&lt;=" &amp; GO$1, DataRegularSeason20242025!$D$3:$D$1315, $A28)+SUMIFS(DataRegularSeason20242025!$AB$3:$AB$1315,DataRegularSeason20242025!$B$3:$B$1315, "&lt;=" &amp; GO$1, DataRegularSeason20242025!$E$3:$E$1315, $A28)</f>
        <v>23</v>
      </c>
      <c r="GP28">
        <f>SUMIFS(DataRegularSeason20242025!$AA$3:$AA$1315,DataRegularSeason20242025!$B$3:$B$1315, "&lt;=" &amp; GP$1, DataRegularSeason20242025!$D$3:$D$1315, $A28)+SUMIFS(DataRegularSeason20242025!$AB$3:$AB$1315,DataRegularSeason20242025!$B$3:$B$1315, "&lt;=" &amp; GP$1, DataRegularSeason20242025!$E$3:$E$1315, $A28)</f>
        <v>23</v>
      </c>
      <c r="GQ28">
        <f>SUMIFS(DataRegularSeason20242025!$AA$3:$AA$1315,DataRegularSeason20242025!$B$3:$B$1315, "&lt;=" &amp; GQ$1, DataRegularSeason20242025!$D$3:$D$1315, $A28)+SUMIFS(DataRegularSeason20242025!$AB$3:$AB$1315,DataRegularSeason20242025!$B$3:$B$1315, "&lt;=" &amp; GQ$1, DataRegularSeason20242025!$E$3:$E$1315, $A28)</f>
        <v>23</v>
      </c>
      <c r="GR28">
        <f>SUMIFS(DataRegularSeason20242025!$AA$3:$AA$1315,DataRegularSeason20242025!$B$3:$B$1315, "&lt;=" &amp; GR$1, DataRegularSeason20242025!$D$3:$D$1315, $A28)+SUMIFS(DataRegularSeason20242025!$AB$3:$AB$1315,DataRegularSeason20242025!$B$3:$B$1315, "&lt;=" &amp; GR$1, DataRegularSeason20242025!$E$3:$E$1315, $A28)</f>
        <v>23</v>
      </c>
      <c r="GS28">
        <f>SUMIFS(DataRegularSeason20242025!$AA$3:$AA$1315,DataRegularSeason20242025!$B$3:$B$1315, "&lt;=" &amp; GS$1, DataRegularSeason20242025!$D$3:$D$1315, $A28)+SUMIFS(DataRegularSeason20242025!$AB$3:$AB$1315,DataRegularSeason20242025!$B$3:$B$1315, "&lt;=" &amp; GS$1, DataRegularSeason20242025!$E$3:$E$1315, $A28)</f>
        <v>23</v>
      </c>
      <c r="GT28">
        <f>SUMIFS(DataRegularSeason20242025!$AA$3:$AA$1315,DataRegularSeason20242025!$B$3:$B$1315, "&lt;=" &amp; GT$1, DataRegularSeason20242025!$D$3:$D$1315, $A28)+SUMIFS(DataRegularSeason20242025!$AB$3:$AB$1315,DataRegularSeason20242025!$B$3:$B$1315, "&lt;=" &amp; GT$1, DataRegularSeason20242025!$E$3:$E$1315, $A28)</f>
        <v>23</v>
      </c>
      <c r="GU28">
        <f>SUMIFS(DataRegularSeason20242025!$AA$3:$AA$1315,DataRegularSeason20242025!$B$3:$B$1315, "&lt;=" &amp; GU$1, DataRegularSeason20242025!$D$3:$D$1315, $A28)+SUMIFS(DataRegularSeason20242025!$AB$3:$AB$1315,DataRegularSeason20242025!$B$3:$B$1315, "&lt;=" &amp; GU$1, DataRegularSeason20242025!$E$3:$E$1315, $A28)</f>
        <v>23</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22</v>
      </c>
      <c r="BD29">
        <f>SUMIFS(DataRegularSeason20242025!$AA$3:$AA$1315,DataRegularSeason20242025!$B$3:$B$1315, "&lt;=" &amp; BD$1, DataRegularSeason20242025!$D$3:$D$1315, $A29)+SUMIFS(DataRegularSeason20242025!$AB$3:$AB$1315,DataRegularSeason20242025!$B$3:$B$1315, "&lt;=" &amp; BD$1, DataRegularSeason20242025!$E$3:$E$1315, $A29)</f>
        <v>22</v>
      </c>
      <c r="BE29">
        <f>SUMIFS(DataRegularSeason20242025!$AA$3:$AA$1315,DataRegularSeason20242025!$B$3:$B$1315, "&lt;=" &amp; BE$1, DataRegularSeason20242025!$D$3:$D$1315, $A29)+SUMIFS(DataRegularSeason20242025!$AB$3:$AB$1315,DataRegularSeason20242025!$B$3:$B$1315, "&lt;=" &amp; BE$1, DataRegularSeason20242025!$E$3:$E$1315, $A29)</f>
        <v>22</v>
      </c>
      <c r="BF29">
        <f>SUMIFS(DataRegularSeason20242025!$AA$3:$AA$1315,DataRegularSeason20242025!$B$3:$B$1315, "&lt;=" &amp; BF$1, DataRegularSeason20242025!$D$3:$D$1315, $A29)+SUMIFS(DataRegularSeason20242025!$AB$3:$AB$1315,DataRegularSeason20242025!$B$3:$B$1315, "&lt;=" &amp; BF$1, DataRegularSeason20242025!$E$3:$E$1315, $A29)</f>
        <v>22</v>
      </c>
      <c r="BG29">
        <f>SUMIFS(DataRegularSeason20242025!$AA$3:$AA$1315,DataRegularSeason20242025!$B$3:$B$1315, "&lt;=" &amp; BG$1, DataRegularSeason20242025!$D$3:$D$1315, $A29)+SUMIFS(DataRegularSeason20242025!$AB$3:$AB$1315,DataRegularSeason20242025!$B$3:$B$1315, "&lt;=" &amp; BG$1, DataRegularSeason20242025!$E$3:$E$1315, $A29)</f>
        <v>22</v>
      </c>
      <c r="BH29">
        <f>SUMIFS(DataRegularSeason20242025!$AA$3:$AA$1315,DataRegularSeason20242025!$B$3:$B$1315, "&lt;=" &amp; BH$1, DataRegularSeason20242025!$D$3:$D$1315, $A29)+SUMIFS(DataRegularSeason20242025!$AB$3:$AB$1315,DataRegularSeason20242025!$B$3:$B$1315, "&lt;=" &amp; BH$1, DataRegularSeason20242025!$E$3:$E$1315, $A29)</f>
        <v>22</v>
      </c>
      <c r="BI29">
        <f>SUMIFS(DataRegularSeason20242025!$AA$3:$AA$1315,DataRegularSeason20242025!$B$3:$B$1315, "&lt;=" &amp; BI$1, DataRegularSeason20242025!$D$3:$D$1315, $A29)+SUMIFS(DataRegularSeason20242025!$AB$3:$AB$1315,DataRegularSeason20242025!$B$3:$B$1315, "&lt;=" &amp; BI$1, DataRegularSeason20242025!$E$3:$E$1315, $A29)</f>
        <v>22</v>
      </c>
      <c r="BJ29">
        <f>SUMIFS(DataRegularSeason20242025!$AA$3:$AA$1315,DataRegularSeason20242025!$B$3:$B$1315, "&lt;=" &amp; BJ$1, DataRegularSeason20242025!$D$3:$D$1315, $A29)+SUMIFS(DataRegularSeason20242025!$AB$3:$AB$1315,DataRegularSeason20242025!$B$3:$B$1315, "&lt;=" &amp; BJ$1, DataRegularSeason20242025!$E$3:$E$1315, $A29)</f>
        <v>22</v>
      </c>
      <c r="BK29">
        <f>SUMIFS(DataRegularSeason20242025!$AA$3:$AA$1315,DataRegularSeason20242025!$B$3:$B$1315, "&lt;=" &amp; BK$1, DataRegularSeason20242025!$D$3:$D$1315, $A29)+SUMIFS(DataRegularSeason20242025!$AB$3:$AB$1315,DataRegularSeason20242025!$B$3:$B$1315, "&lt;=" &amp; BK$1, DataRegularSeason20242025!$E$3:$E$1315, $A29)</f>
        <v>22</v>
      </c>
      <c r="BL29">
        <f>SUMIFS(DataRegularSeason20242025!$AA$3:$AA$1315,DataRegularSeason20242025!$B$3:$B$1315, "&lt;=" &amp; BL$1, DataRegularSeason20242025!$D$3:$D$1315, $A29)+SUMIFS(DataRegularSeason20242025!$AB$3:$AB$1315,DataRegularSeason20242025!$B$3:$B$1315, "&lt;=" &amp; BL$1, DataRegularSeason20242025!$E$3:$E$1315, $A29)</f>
        <v>22</v>
      </c>
      <c r="BM29">
        <f>SUMIFS(DataRegularSeason20242025!$AA$3:$AA$1315,DataRegularSeason20242025!$B$3:$B$1315, "&lt;=" &amp; BM$1, DataRegularSeason20242025!$D$3:$D$1315, $A29)+SUMIFS(DataRegularSeason20242025!$AB$3:$AB$1315,DataRegularSeason20242025!$B$3:$B$1315, "&lt;=" &amp; BM$1, DataRegularSeason20242025!$E$3:$E$1315, $A29)</f>
        <v>22</v>
      </c>
      <c r="BN29">
        <f>SUMIFS(DataRegularSeason20242025!$AA$3:$AA$1315,DataRegularSeason20242025!$B$3:$B$1315, "&lt;=" &amp; BN$1, DataRegularSeason20242025!$D$3:$D$1315, $A29)+SUMIFS(DataRegularSeason20242025!$AB$3:$AB$1315,DataRegularSeason20242025!$B$3:$B$1315, "&lt;=" &amp; BN$1, DataRegularSeason20242025!$E$3:$E$1315, $A29)</f>
        <v>22</v>
      </c>
      <c r="BO29">
        <f>SUMIFS(DataRegularSeason20242025!$AA$3:$AA$1315,DataRegularSeason20242025!$B$3:$B$1315, "&lt;=" &amp; BO$1, DataRegularSeason20242025!$D$3:$D$1315, $A29)+SUMIFS(DataRegularSeason20242025!$AB$3:$AB$1315,DataRegularSeason20242025!$B$3:$B$1315, "&lt;=" &amp; BO$1, DataRegularSeason20242025!$E$3:$E$1315, $A29)</f>
        <v>22</v>
      </c>
      <c r="BP29">
        <f>SUMIFS(DataRegularSeason20242025!$AA$3:$AA$1315,DataRegularSeason20242025!$B$3:$B$1315, "&lt;=" &amp; BP$1, DataRegularSeason20242025!$D$3:$D$1315, $A29)+SUMIFS(DataRegularSeason20242025!$AB$3:$AB$1315,DataRegularSeason20242025!$B$3:$B$1315, "&lt;=" &amp; BP$1, DataRegularSeason20242025!$E$3:$E$1315, $A29)</f>
        <v>22</v>
      </c>
      <c r="BQ29">
        <f>SUMIFS(DataRegularSeason20242025!$AA$3:$AA$1315,DataRegularSeason20242025!$B$3:$B$1315, "&lt;=" &amp; BQ$1, DataRegularSeason20242025!$D$3:$D$1315, $A29)+SUMIFS(DataRegularSeason20242025!$AB$3:$AB$1315,DataRegularSeason20242025!$B$3:$B$1315, "&lt;=" &amp; BQ$1, DataRegularSeason20242025!$E$3:$E$1315, $A29)</f>
        <v>22</v>
      </c>
      <c r="BR29">
        <f>SUMIFS(DataRegularSeason20242025!$AA$3:$AA$1315,DataRegularSeason20242025!$B$3:$B$1315, "&lt;=" &amp; BR$1, DataRegularSeason20242025!$D$3:$D$1315, $A29)+SUMIFS(DataRegularSeason20242025!$AB$3:$AB$1315,DataRegularSeason20242025!$B$3:$B$1315, "&lt;=" &amp; BR$1, DataRegularSeason20242025!$E$3:$E$1315, $A29)</f>
        <v>22</v>
      </c>
      <c r="BS29">
        <f>SUMIFS(DataRegularSeason20242025!$AA$3:$AA$1315,DataRegularSeason20242025!$B$3:$B$1315, "&lt;=" &amp; BS$1, DataRegularSeason20242025!$D$3:$D$1315, $A29)+SUMIFS(DataRegularSeason20242025!$AB$3:$AB$1315,DataRegularSeason20242025!$B$3:$B$1315, "&lt;=" &amp; BS$1, DataRegularSeason20242025!$E$3:$E$1315, $A29)</f>
        <v>22</v>
      </c>
      <c r="BT29">
        <f>SUMIFS(DataRegularSeason20242025!$AA$3:$AA$1315,DataRegularSeason20242025!$B$3:$B$1315, "&lt;=" &amp; BT$1, DataRegularSeason20242025!$D$3:$D$1315, $A29)+SUMIFS(DataRegularSeason20242025!$AB$3:$AB$1315,DataRegularSeason20242025!$B$3:$B$1315, "&lt;=" &amp; BT$1, DataRegularSeason20242025!$E$3:$E$1315, $A29)</f>
        <v>22</v>
      </c>
      <c r="BU29">
        <f>SUMIFS(DataRegularSeason20242025!$AA$3:$AA$1315,DataRegularSeason20242025!$B$3:$B$1315, "&lt;=" &amp; BU$1, DataRegularSeason20242025!$D$3:$D$1315, $A29)+SUMIFS(DataRegularSeason20242025!$AB$3:$AB$1315,DataRegularSeason20242025!$B$3:$B$1315, "&lt;=" &amp; BU$1, DataRegularSeason20242025!$E$3:$E$1315, $A29)</f>
        <v>22</v>
      </c>
      <c r="BV29">
        <f>SUMIFS(DataRegularSeason20242025!$AA$3:$AA$1315,DataRegularSeason20242025!$B$3:$B$1315, "&lt;=" &amp; BV$1, DataRegularSeason20242025!$D$3:$D$1315, $A29)+SUMIFS(DataRegularSeason20242025!$AB$3:$AB$1315,DataRegularSeason20242025!$B$3:$B$1315, "&lt;=" &amp; BV$1, DataRegularSeason20242025!$E$3:$E$1315, $A29)</f>
        <v>22</v>
      </c>
      <c r="BW29">
        <f>SUMIFS(DataRegularSeason20242025!$AA$3:$AA$1315,DataRegularSeason20242025!$B$3:$B$1315, "&lt;=" &amp; BW$1, DataRegularSeason20242025!$D$3:$D$1315, $A29)+SUMIFS(DataRegularSeason20242025!$AB$3:$AB$1315,DataRegularSeason20242025!$B$3:$B$1315, "&lt;=" &amp; BW$1, DataRegularSeason20242025!$E$3:$E$1315, $A29)</f>
        <v>22</v>
      </c>
      <c r="BX29">
        <f>SUMIFS(DataRegularSeason20242025!$AA$3:$AA$1315,DataRegularSeason20242025!$B$3:$B$1315, "&lt;=" &amp; BX$1, DataRegularSeason20242025!$D$3:$D$1315, $A29)+SUMIFS(DataRegularSeason20242025!$AB$3:$AB$1315,DataRegularSeason20242025!$B$3:$B$1315, "&lt;=" &amp; BX$1, DataRegularSeason20242025!$E$3:$E$1315, $A29)</f>
        <v>22</v>
      </c>
      <c r="BY29">
        <f>SUMIFS(DataRegularSeason20242025!$AA$3:$AA$1315,DataRegularSeason20242025!$B$3:$B$1315, "&lt;=" &amp; BY$1, DataRegularSeason20242025!$D$3:$D$1315, $A29)+SUMIFS(DataRegularSeason20242025!$AB$3:$AB$1315,DataRegularSeason20242025!$B$3:$B$1315, "&lt;=" &amp; BY$1, DataRegularSeason20242025!$E$3:$E$1315, $A29)</f>
        <v>22</v>
      </c>
      <c r="BZ29">
        <f>SUMIFS(DataRegularSeason20242025!$AA$3:$AA$1315,DataRegularSeason20242025!$B$3:$B$1315, "&lt;=" &amp; BZ$1, DataRegularSeason20242025!$D$3:$D$1315, $A29)+SUMIFS(DataRegularSeason20242025!$AB$3:$AB$1315,DataRegularSeason20242025!$B$3:$B$1315, "&lt;=" &amp; BZ$1, DataRegularSeason20242025!$E$3:$E$1315, $A29)</f>
        <v>22</v>
      </c>
      <c r="CA29">
        <f>SUMIFS(DataRegularSeason20242025!$AA$3:$AA$1315,DataRegularSeason20242025!$B$3:$B$1315, "&lt;=" &amp; CA$1, DataRegularSeason20242025!$D$3:$D$1315, $A29)+SUMIFS(DataRegularSeason20242025!$AB$3:$AB$1315,DataRegularSeason20242025!$B$3:$B$1315, "&lt;=" &amp; CA$1, DataRegularSeason20242025!$E$3:$E$1315, $A29)</f>
        <v>22</v>
      </c>
      <c r="CB29">
        <f>SUMIFS(DataRegularSeason20242025!$AA$3:$AA$1315,DataRegularSeason20242025!$B$3:$B$1315, "&lt;=" &amp; CB$1, DataRegularSeason20242025!$D$3:$D$1315, $A29)+SUMIFS(DataRegularSeason20242025!$AB$3:$AB$1315,DataRegularSeason20242025!$B$3:$B$1315, "&lt;=" &amp; CB$1, DataRegularSeason20242025!$E$3:$E$1315, $A29)</f>
        <v>22</v>
      </c>
      <c r="CC29">
        <f>SUMIFS(DataRegularSeason20242025!$AA$3:$AA$1315,DataRegularSeason20242025!$B$3:$B$1315, "&lt;=" &amp; CC$1, DataRegularSeason20242025!$D$3:$D$1315, $A29)+SUMIFS(DataRegularSeason20242025!$AB$3:$AB$1315,DataRegularSeason20242025!$B$3:$B$1315, "&lt;=" &amp; CC$1, DataRegularSeason20242025!$E$3:$E$1315, $A29)</f>
        <v>22</v>
      </c>
      <c r="CD29">
        <f>SUMIFS(DataRegularSeason20242025!$AA$3:$AA$1315,DataRegularSeason20242025!$B$3:$B$1315, "&lt;=" &amp; CD$1, DataRegularSeason20242025!$D$3:$D$1315, $A29)+SUMIFS(DataRegularSeason20242025!$AB$3:$AB$1315,DataRegularSeason20242025!$B$3:$B$1315, "&lt;=" &amp; CD$1, DataRegularSeason20242025!$E$3:$E$1315, $A29)</f>
        <v>22</v>
      </c>
      <c r="CE29">
        <f>SUMIFS(DataRegularSeason20242025!$AA$3:$AA$1315,DataRegularSeason20242025!$B$3:$B$1315, "&lt;=" &amp; CE$1, DataRegularSeason20242025!$D$3:$D$1315, $A29)+SUMIFS(DataRegularSeason20242025!$AB$3:$AB$1315,DataRegularSeason20242025!$B$3:$B$1315, "&lt;=" &amp; CE$1, DataRegularSeason20242025!$E$3:$E$1315, $A29)</f>
        <v>22</v>
      </c>
      <c r="CF29">
        <f>SUMIFS(DataRegularSeason20242025!$AA$3:$AA$1315,DataRegularSeason20242025!$B$3:$B$1315, "&lt;=" &amp; CF$1, DataRegularSeason20242025!$D$3:$D$1315, $A29)+SUMIFS(DataRegularSeason20242025!$AB$3:$AB$1315,DataRegularSeason20242025!$B$3:$B$1315, "&lt;=" &amp; CF$1, DataRegularSeason20242025!$E$3:$E$1315, $A29)</f>
        <v>22</v>
      </c>
      <c r="CG29">
        <f>SUMIFS(DataRegularSeason20242025!$AA$3:$AA$1315,DataRegularSeason20242025!$B$3:$B$1315, "&lt;=" &amp; CG$1, DataRegularSeason20242025!$D$3:$D$1315, $A29)+SUMIFS(DataRegularSeason20242025!$AB$3:$AB$1315,DataRegularSeason20242025!$B$3:$B$1315, "&lt;=" &amp; CG$1, DataRegularSeason20242025!$E$3:$E$1315, $A29)</f>
        <v>22</v>
      </c>
      <c r="CH29">
        <f>SUMIFS(DataRegularSeason20242025!$AA$3:$AA$1315,DataRegularSeason20242025!$B$3:$B$1315, "&lt;=" &amp; CH$1, DataRegularSeason20242025!$D$3:$D$1315, $A29)+SUMIFS(DataRegularSeason20242025!$AB$3:$AB$1315,DataRegularSeason20242025!$B$3:$B$1315, "&lt;=" &amp; CH$1, DataRegularSeason20242025!$E$3:$E$1315, $A29)</f>
        <v>22</v>
      </c>
      <c r="CI29">
        <f>SUMIFS(DataRegularSeason20242025!$AA$3:$AA$1315,DataRegularSeason20242025!$B$3:$B$1315, "&lt;=" &amp; CI$1, DataRegularSeason20242025!$D$3:$D$1315, $A29)+SUMIFS(DataRegularSeason20242025!$AB$3:$AB$1315,DataRegularSeason20242025!$B$3:$B$1315, "&lt;=" &amp; CI$1, DataRegularSeason20242025!$E$3:$E$1315, $A29)</f>
        <v>22</v>
      </c>
      <c r="CJ29">
        <f>SUMIFS(DataRegularSeason20242025!$AA$3:$AA$1315,DataRegularSeason20242025!$B$3:$B$1315, "&lt;=" &amp; CJ$1, DataRegularSeason20242025!$D$3:$D$1315, $A29)+SUMIFS(DataRegularSeason20242025!$AB$3:$AB$1315,DataRegularSeason20242025!$B$3:$B$1315, "&lt;=" &amp; CJ$1, DataRegularSeason20242025!$E$3:$E$1315, $A29)</f>
        <v>22</v>
      </c>
      <c r="CK29">
        <f>SUMIFS(DataRegularSeason20242025!$AA$3:$AA$1315,DataRegularSeason20242025!$B$3:$B$1315, "&lt;=" &amp; CK$1, DataRegularSeason20242025!$D$3:$D$1315, $A29)+SUMIFS(DataRegularSeason20242025!$AB$3:$AB$1315,DataRegularSeason20242025!$B$3:$B$1315, "&lt;=" &amp; CK$1, DataRegularSeason20242025!$E$3:$E$1315, $A29)</f>
        <v>22</v>
      </c>
      <c r="CL29">
        <f>SUMIFS(DataRegularSeason20242025!$AA$3:$AA$1315,DataRegularSeason20242025!$B$3:$B$1315, "&lt;=" &amp; CL$1, DataRegularSeason20242025!$D$3:$D$1315, $A29)+SUMIFS(DataRegularSeason20242025!$AB$3:$AB$1315,DataRegularSeason20242025!$B$3:$B$1315, "&lt;=" &amp; CL$1, DataRegularSeason20242025!$E$3:$E$1315, $A29)</f>
        <v>22</v>
      </c>
      <c r="CM29">
        <f>SUMIFS(DataRegularSeason20242025!$AA$3:$AA$1315,DataRegularSeason20242025!$B$3:$B$1315, "&lt;=" &amp; CM$1, DataRegularSeason20242025!$D$3:$D$1315, $A29)+SUMIFS(DataRegularSeason20242025!$AB$3:$AB$1315,DataRegularSeason20242025!$B$3:$B$1315, "&lt;=" &amp; CM$1, DataRegularSeason20242025!$E$3:$E$1315, $A29)</f>
        <v>22</v>
      </c>
      <c r="CN29">
        <f>SUMIFS(DataRegularSeason20242025!$AA$3:$AA$1315,DataRegularSeason20242025!$B$3:$B$1315, "&lt;=" &amp; CN$1, DataRegularSeason20242025!$D$3:$D$1315, $A29)+SUMIFS(DataRegularSeason20242025!$AB$3:$AB$1315,DataRegularSeason20242025!$B$3:$B$1315, "&lt;=" &amp; CN$1, DataRegularSeason20242025!$E$3:$E$1315, $A29)</f>
        <v>22</v>
      </c>
      <c r="CO29">
        <f>SUMIFS(DataRegularSeason20242025!$AA$3:$AA$1315,DataRegularSeason20242025!$B$3:$B$1315, "&lt;=" &amp; CO$1, DataRegularSeason20242025!$D$3:$D$1315, $A29)+SUMIFS(DataRegularSeason20242025!$AB$3:$AB$1315,DataRegularSeason20242025!$B$3:$B$1315, "&lt;=" &amp; CO$1, DataRegularSeason20242025!$E$3:$E$1315, $A29)</f>
        <v>22</v>
      </c>
      <c r="CP29">
        <f>SUMIFS(DataRegularSeason20242025!$AA$3:$AA$1315,DataRegularSeason20242025!$B$3:$B$1315, "&lt;=" &amp; CP$1, DataRegularSeason20242025!$D$3:$D$1315, $A29)+SUMIFS(DataRegularSeason20242025!$AB$3:$AB$1315,DataRegularSeason20242025!$B$3:$B$1315, "&lt;=" &amp; CP$1, DataRegularSeason20242025!$E$3:$E$1315, $A29)</f>
        <v>22</v>
      </c>
      <c r="CQ29">
        <f>SUMIFS(DataRegularSeason20242025!$AA$3:$AA$1315,DataRegularSeason20242025!$B$3:$B$1315, "&lt;=" &amp; CQ$1, DataRegularSeason20242025!$D$3:$D$1315, $A29)+SUMIFS(DataRegularSeason20242025!$AB$3:$AB$1315,DataRegularSeason20242025!$B$3:$B$1315, "&lt;=" &amp; CQ$1, DataRegularSeason20242025!$E$3:$E$1315, $A29)</f>
        <v>22</v>
      </c>
      <c r="CR29">
        <f>SUMIFS(DataRegularSeason20242025!$AA$3:$AA$1315,DataRegularSeason20242025!$B$3:$B$1315, "&lt;=" &amp; CR$1, DataRegularSeason20242025!$D$3:$D$1315, $A29)+SUMIFS(DataRegularSeason20242025!$AB$3:$AB$1315,DataRegularSeason20242025!$B$3:$B$1315, "&lt;=" &amp; CR$1, DataRegularSeason20242025!$E$3:$E$1315, $A29)</f>
        <v>22</v>
      </c>
      <c r="CS29">
        <f>SUMIFS(DataRegularSeason20242025!$AA$3:$AA$1315,DataRegularSeason20242025!$B$3:$B$1315, "&lt;=" &amp; CS$1, DataRegularSeason20242025!$D$3:$D$1315, $A29)+SUMIFS(DataRegularSeason20242025!$AB$3:$AB$1315,DataRegularSeason20242025!$B$3:$B$1315, "&lt;=" &amp; CS$1, DataRegularSeason20242025!$E$3:$E$1315, $A29)</f>
        <v>22</v>
      </c>
      <c r="CT29">
        <f>SUMIFS(DataRegularSeason20242025!$AA$3:$AA$1315,DataRegularSeason20242025!$B$3:$B$1315, "&lt;=" &amp; CT$1, DataRegularSeason20242025!$D$3:$D$1315, $A29)+SUMIFS(DataRegularSeason20242025!$AB$3:$AB$1315,DataRegularSeason20242025!$B$3:$B$1315, "&lt;=" &amp; CT$1, DataRegularSeason20242025!$E$3:$E$1315, $A29)</f>
        <v>22</v>
      </c>
      <c r="CU29">
        <f>SUMIFS(DataRegularSeason20242025!$AA$3:$AA$1315,DataRegularSeason20242025!$B$3:$B$1315, "&lt;=" &amp; CU$1, DataRegularSeason20242025!$D$3:$D$1315, $A29)+SUMIFS(DataRegularSeason20242025!$AB$3:$AB$1315,DataRegularSeason20242025!$B$3:$B$1315, "&lt;=" &amp; CU$1, DataRegularSeason20242025!$E$3:$E$1315, $A29)</f>
        <v>22</v>
      </c>
      <c r="CV29">
        <f>SUMIFS(DataRegularSeason20242025!$AA$3:$AA$1315,DataRegularSeason20242025!$B$3:$B$1315, "&lt;=" &amp; CV$1, DataRegularSeason20242025!$D$3:$D$1315, $A29)+SUMIFS(DataRegularSeason20242025!$AB$3:$AB$1315,DataRegularSeason20242025!$B$3:$B$1315, "&lt;=" &amp; CV$1, DataRegularSeason20242025!$E$3:$E$1315, $A29)</f>
        <v>22</v>
      </c>
      <c r="CW29">
        <f>SUMIFS(DataRegularSeason20242025!$AA$3:$AA$1315,DataRegularSeason20242025!$B$3:$B$1315, "&lt;=" &amp; CW$1, DataRegularSeason20242025!$D$3:$D$1315, $A29)+SUMIFS(DataRegularSeason20242025!$AB$3:$AB$1315,DataRegularSeason20242025!$B$3:$B$1315, "&lt;=" &amp; CW$1, DataRegularSeason20242025!$E$3:$E$1315, $A29)</f>
        <v>22</v>
      </c>
      <c r="CX29">
        <f>SUMIFS(DataRegularSeason20242025!$AA$3:$AA$1315,DataRegularSeason20242025!$B$3:$B$1315, "&lt;=" &amp; CX$1, DataRegularSeason20242025!$D$3:$D$1315, $A29)+SUMIFS(DataRegularSeason20242025!$AB$3:$AB$1315,DataRegularSeason20242025!$B$3:$B$1315, "&lt;=" &amp; CX$1, DataRegularSeason20242025!$E$3:$E$1315, $A29)</f>
        <v>22</v>
      </c>
      <c r="CY29">
        <f>SUMIFS(DataRegularSeason20242025!$AA$3:$AA$1315,DataRegularSeason20242025!$B$3:$B$1315, "&lt;=" &amp; CY$1, DataRegularSeason20242025!$D$3:$D$1315, $A29)+SUMIFS(DataRegularSeason20242025!$AB$3:$AB$1315,DataRegularSeason20242025!$B$3:$B$1315, "&lt;=" &amp; CY$1, DataRegularSeason20242025!$E$3:$E$1315, $A29)</f>
        <v>22</v>
      </c>
      <c r="CZ29">
        <f>SUMIFS(DataRegularSeason20242025!$AA$3:$AA$1315,DataRegularSeason20242025!$B$3:$B$1315, "&lt;=" &amp; CZ$1, DataRegularSeason20242025!$D$3:$D$1315, $A29)+SUMIFS(DataRegularSeason20242025!$AB$3:$AB$1315,DataRegularSeason20242025!$B$3:$B$1315, "&lt;=" &amp; CZ$1, DataRegularSeason20242025!$E$3:$E$1315, $A29)</f>
        <v>22</v>
      </c>
      <c r="DA29">
        <f>SUMIFS(DataRegularSeason20242025!$AA$3:$AA$1315,DataRegularSeason20242025!$B$3:$B$1315, "&lt;=" &amp; DA$1, DataRegularSeason20242025!$D$3:$D$1315, $A29)+SUMIFS(DataRegularSeason20242025!$AB$3:$AB$1315,DataRegularSeason20242025!$B$3:$B$1315, "&lt;=" &amp; DA$1, DataRegularSeason20242025!$E$3:$E$1315, $A29)</f>
        <v>22</v>
      </c>
      <c r="DB29">
        <f>SUMIFS(DataRegularSeason20242025!$AA$3:$AA$1315,DataRegularSeason20242025!$B$3:$B$1315, "&lt;=" &amp; DB$1, DataRegularSeason20242025!$D$3:$D$1315, $A29)+SUMIFS(DataRegularSeason20242025!$AB$3:$AB$1315,DataRegularSeason20242025!$B$3:$B$1315, "&lt;=" &amp; DB$1, DataRegularSeason20242025!$E$3:$E$1315, $A29)</f>
        <v>22</v>
      </c>
      <c r="DC29">
        <f>SUMIFS(DataRegularSeason20242025!$AA$3:$AA$1315,DataRegularSeason20242025!$B$3:$B$1315, "&lt;=" &amp; DC$1, DataRegularSeason20242025!$D$3:$D$1315, $A29)+SUMIFS(DataRegularSeason20242025!$AB$3:$AB$1315,DataRegularSeason20242025!$B$3:$B$1315, "&lt;=" &amp; DC$1, DataRegularSeason20242025!$E$3:$E$1315, $A29)</f>
        <v>22</v>
      </c>
      <c r="DD29">
        <f>SUMIFS(DataRegularSeason20242025!$AA$3:$AA$1315,DataRegularSeason20242025!$B$3:$B$1315, "&lt;=" &amp; DD$1, DataRegularSeason20242025!$D$3:$D$1315, $A29)+SUMIFS(DataRegularSeason20242025!$AB$3:$AB$1315,DataRegularSeason20242025!$B$3:$B$1315, "&lt;=" &amp; DD$1, DataRegularSeason20242025!$E$3:$E$1315, $A29)</f>
        <v>22</v>
      </c>
      <c r="DE29">
        <f>SUMIFS(DataRegularSeason20242025!$AA$3:$AA$1315,DataRegularSeason20242025!$B$3:$B$1315, "&lt;=" &amp; DE$1, DataRegularSeason20242025!$D$3:$D$1315, $A29)+SUMIFS(DataRegularSeason20242025!$AB$3:$AB$1315,DataRegularSeason20242025!$B$3:$B$1315, "&lt;=" &amp; DE$1, DataRegularSeason20242025!$E$3:$E$1315, $A29)</f>
        <v>22</v>
      </c>
      <c r="DF29">
        <f>SUMIFS(DataRegularSeason20242025!$AA$3:$AA$1315,DataRegularSeason20242025!$B$3:$B$1315, "&lt;=" &amp; DF$1, DataRegularSeason20242025!$D$3:$D$1315, $A29)+SUMIFS(DataRegularSeason20242025!$AB$3:$AB$1315,DataRegularSeason20242025!$B$3:$B$1315, "&lt;=" &amp; DF$1, DataRegularSeason20242025!$E$3:$E$1315, $A29)</f>
        <v>22</v>
      </c>
      <c r="DG29">
        <f>SUMIFS(DataRegularSeason20242025!$AA$3:$AA$1315,DataRegularSeason20242025!$B$3:$B$1315, "&lt;=" &amp; DG$1, DataRegularSeason20242025!$D$3:$D$1315, $A29)+SUMIFS(DataRegularSeason20242025!$AB$3:$AB$1315,DataRegularSeason20242025!$B$3:$B$1315, "&lt;=" &amp; DG$1, DataRegularSeason20242025!$E$3:$E$1315, $A29)</f>
        <v>22</v>
      </c>
      <c r="DH29">
        <f>SUMIFS(DataRegularSeason20242025!$AA$3:$AA$1315,DataRegularSeason20242025!$B$3:$B$1315, "&lt;=" &amp; DH$1, DataRegularSeason20242025!$D$3:$D$1315, $A29)+SUMIFS(DataRegularSeason20242025!$AB$3:$AB$1315,DataRegularSeason20242025!$B$3:$B$1315, "&lt;=" &amp; DH$1, DataRegularSeason20242025!$E$3:$E$1315, $A29)</f>
        <v>22</v>
      </c>
      <c r="DI29">
        <f>SUMIFS(DataRegularSeason20242025!$AA$3:$AA$1315,DataRegularSeason20242025!$B$3:$B$1315, "&lt;=" &amp; DI$1, DataRegularSeason20242025!$D$3:$D$1315, $A29)+SUMIFS(DataRegularSeason20242025!$AB$3:$AB$1315,DataRegularSeason20242025!$B$3:$B$1315, "&lt;=" &amp; DI$1, DataRegularSeason20242025!$E$3:$E$1315, $A29)</f>
        <v>22</v>
      </c>
      <c r="DJ29">
        <f>SUMIFS(DataRegularSeason20242025!$AA$3:$AA$1315,DataRegularSeason20242025!$B$3:$B$1315, "&lt;=" &amp; DJ$1, DataRegularSeason20242025!$D$3:$D$1315, $A29)+SUMIFS(DataRegularSeason20242025!$AB$3:$AB$1315,DataRegularSeason20242025!$B$3:$B$1315, "&lt;=" &amp; DJ$1, DataRegularSeason20242025!$E$3:$E$1315, $A29)</f>
        <v>22</v>
      </c>
      <c r="DK29">
        <f>SUMIFS(DataRegularSeason20242025!$AA$3:$AA$1315,DataRegularSeason20242025!$B$3:$B$1315, "&lt;=" &amp; DK$1, DataRegularSeason20242025!$D$3:$D$1315, $A29)+SUMIFS(DataRegularSeason20242025!$AB$3:$AB$1315,DataRegularSeason20242025!$B$3:$B$1315, "&lt;=" &amp; DK$1, DataRegularSeason20242025!$E$3:$E$1315, $A29)</f>
        <v>22</v>
      </c>
      <c r="DL29">
        <f>SUMIFS(DataRegularSeason20242025!$AA$3:$AA$1315,DataRegularSeason20242025!$B$3:$B$1315, "&lt;=" &amp; DL$1, DataRegularSeason20242025!$D$3:$D$1315, $A29)+SUMIFS(DataRegularSeason20242025!$AB$3:$AB$1315,DataRegularSeason20242025!$B$3:$B$1315, "&lt;=" &amp; DL$1, DataRegularSeason20242025!$E$3:$E$1315, $A29)</f>
        <v>22</v>
      </c>
      <c r="DM29">
        <f>SUMIFS(DataRegularSeason20242025!$AA$3:$AA$1315,DataRegularSeason20242025!$B$3:$B$1315, "&lt;=" &amp; DM$1, DataRegularSeason20242025!$D$3:$D$1315, $A29)+SUMIFS(DataRegularSeason20242025!$AB$3:$AB$1315,DataRegularSeason20242025!$B$3:$B$1315, "&lt;=" &amp; DM$1, DataRegularSeason20242025!$E$3:$E$1315, $A29)</f>
        <v>22</v>
      </c>
      <c r="DN29">
        <f>SUMIFS(DataRegularSeason20242025!$AA$3:$AA$1315,DataRegularSeason20242025!$B$3:$B$1315, "&lt;=" &amp; DN$1, DataRegularSeason20242025!$D$3:$D$1315, $A29)+SUMIFS(DataRegularSeason20242025!$AB$3:$AB$1315,DataRegularSeason20242025!$B$3:$B$1315, "&lt;=" &amp; DN$1, DataRegularSeason20242025!$E$3:$E$1315, $A29)</f>
        <v>22</v>
      </c>
      <c r="DO29">
        <f>SUMIFS(DataRegularSeason20242025!$AA$3:$AA$1315,DataRegularSeason20242025!$B$3:$B$1315, "&lt;=" &amp; DO$1, DataRegularSeason20242025!$D$3:$D$1315, $A29)+SUMIFS(DataRegularSeason20242025!$AB$3:$AB$1315,DataRegularSeason20242025!$B$3:$B$1315, "&lt;=" &amp; DO$1, DataRegularSeason20242025!$E$3:$E$1315, $A29)</f>
        <v>22</v>
      </c>
      <c r="DP29">
        <f>SUMIFS(DataRegularSeason20242025!$AA$3:$AA$1315,DataRegularSeason20242025!$B$3:$B$1315, "&lt;=" &amp; DP$1, DataRegularSeason20242025!$D$3:$D$1315, $A29)+SUMIFS(DataRegularSeason20242025!$AB$3:$AB$1315,DataRegularSeason20242025!$B$3:$B$1315, "&lt;=" &amp; DP$1, DataRegularSeason20242025!$E$3:$E$1315, $A29)</f>
        <v>22</v>
      </c>
      <c r="DQ29">
        <f>SUMIFS(DataRegularSeason20242025!$AA$3:$AA$1315,DataRegularSeason20242025!$B$3:$B$1315, "&lt;=" &amp; DQ$1, DataRegularSeason20242025!$D$3:$D$1315, $A29)+SUMIFS(DataRegularSeason20242025!$AB$3:$AB$1315,DataRegularSeason20242025!$B$3:$B$1315, "&lt;=" &amp; DQ$1, DataRegularSeason20242025!$E$3:$E$1315, $A29)</f>
        <v>22</v>
      </c>
      <c r="DR29">
        <f>SUMIFS(DataRegularSeason20242025!$AA$3:$AA$1315,DataRegularSeason20242025!$B$3:$B$1315, "&lt;=" &amp; DR$1, DataRegularSeason20242025!$D$3:$D$1315, $A29)+SUMIFS(DataRegularSeason20242025!$AB$3:$AB$1315,DataRegularSeason20242025!$B$3:$B$1315, "&lt;=" &amp; DR$1, DataRegularSeason20242025!$E$3:$E$1315, $A29)</f>
        <v>22</v>
      </c>
      <c r="DS29">
        <f>SUMIFS(DataRegularSeason20242025!$AA$3:$AA$1315,DataRegularSeason20242025!$B$3:$B$1315, "&lt;=" &amp; DS$1, DataRegularSeason20242025!$D$3:$D$1315, $A29)+SUMIFS(DataRegularSeason20242025!$AB$3:$AB$1315,DataRegularSeason20242025!$B$3:$B$1315, "&lt;=" &amp; DS$1, DataRegularSeason20242025!$E$3:$E$1315, $A29)</f>
        <v>22</v>
      </c>
      <c r="DT29">
        <f>SUMIFS(DataRegularSeason20242025!$AA$3:$AA$1315,DataRegularSeason20242025!$B$3:$B$1315, "&lt;=" &amp; DT$1, DataRegularSeason20242025!$D$3:$D$1315, $A29)+SUMIFS(DataRegularSeason20242025!$AB$3:$AB$1315,DataRegularSeason20242025!$B$3:$B$1315, "&lt;=" &amp; DT$1, DataRegularSeason20242025!$E$3:$E$1315, $A29)</f>
        <v>22</v>
      </c>
      <c r="DU29">
        <f>SUMIFS(DataRegularSeason20242025!$AA$3:$AA$1315,DataRegularSeason20242025!$B$3:$B$1315, "&lt;=" &amp; DU$1, DataRegularSeason20242025!$D$3:$D$1315, $A29)+SUMIFS(DataRegularSeason20242025!$AB$3:$AB$1315,DataRegularSeason20242025!$B$3:$B$1315, "&lt;=" &amp; DU$1, DataRegularSeason20242025!$E$3:$E$1315, $A29)</f>
        <v>22</v>
      </c>
      <c r="DV29">
        <f>SUMIFS(DataRegularSeason20242025!$AA$3:$AA$1315,DataRegularSeason20242025!$B$3:$B$1315, "&lt;=" &amp; DV$1, DataRegularSeason20242025!$D$3:$D$1315, $A29)+SUMIFS(DataRegularSeason20242025!$AB$3:$AB$1315,DataRegularSeason20242025!$B$3:$B$1315, "&lt;=" &amp; DV$1, DataRegularSeason20242025!$E$3:$E$1315, $A29)</f>
        <v>22</v>
      </c>
      <c r="DW29">
        <f>SUMIFS(DataRegularSeason20242025!$AA$3:$AA$1315,DataRegularSeason20242025!$B$3:$B$1315, "&lt;=" &amp; DW$1, DataRegularSeason20242025!$D$3:$D$1315, $A29)+SUMIFS(DataRegularSeason20242025!$AB$3:$AB$1315,DataRegularSeason20242025!$B$3:$B$1315, "&lt;=" &amp; DW$1, DataRegularSeason20242025!$E$3:$E$1315, $A29)</f>
        <v>22</v>
      </c>
      <c r="DX29">
        <f>SUMIFS(DataRegularSeason20242025!$AA$3:$AA$1315,DataRegularSeason20242025!$B$3:$B$1315, "&lt;=" &amp; DX$1, DataRegularSeason20242025!$D$3:$D$1315, $A29)+SUMIFS(DataRegularSeason20242025!$AB$3:$AB$1315,DataRegularSeason20242025!$B$3:$B$1315, "&lt;=" &amp; DX$1, DataRegularSeason20242025!$E$3:$E$1315, $A29)</f>
        <v>22</v>
      </c>
      <c r="DY29">
        <f>SUMIFS(DataRegularSeason20242025!$AA$3:$AA$1315,DataRegularSeason20242025!$B$3:$B$1315, "&lt;=" &amp; DY$1, DataRegularSeason20242025!$D$3:$D$1315, $A29)+SUMIFS(DataRegularSeason20242025!$AB$3:$AB$1315,DataRegularSeason20242025!$B$3:$B$1315, "&lt;=" &amp; DY$1, DataRegularSeason20242025!$E$3:$E$1315, $A29)</f>
        <v>22</v>
      </c>
      <c r="DZ29">
        <f>SUMIFS(DataRegularSeason20242025!$AA$3:$AA$1315,DataRegularSeason20242025!$B$3:$B$1315, "&lt;=" &amp; DZ$1, DataRegularSeason20242025!$D$3:$D$1315, $A29)+SUMIFS(DataRegularSeason20242025!$AB$3:$AB$1315,DataRegularSeason20242025!$B$3:$B$1315, "&lt;=" &amp; DZ$1, DataRegularSeason20242025!$E$3:$E$1315, $A29)</f>
        <v>22</v>
      </c>
      <c r="EA29">
        <f>SUMIFS(DataRegularSeason20242025!$AA$3:$AA$1315,DataRegularSeason20242025!$B$3:$B$1315, "&lt;=" &amp; EA$1, DataRegularSeason20242025!$D$3:$D$1315, $A29)+SUMIFS(DataRegularSeason20242025!$AB$3:$AB$1315,DataRegularSeason20242025!$B$3:$B$1315, "&lt;=" &amp; EA$1, DataRegularSeason20242025!$E$3:$E$1315, $A29)</f>
        <v>22</v>
      </c>
      <c r="EB29">
        <f>SUMIFS(DataRegularSeason20242025!$AA$3:$AA$1315,DataRegularSeason20242025!$B$3:$B$1315, "&lt;=" &amp; EB$1, DataRegularSeason20242025!$D$3:$D$1315, $A29)+SUMIFS(DataRegularSeason20242025!$AB$3:$AB$1315,DataRegularSeason20242025!$B$3:$B$1315, "&lt;=" &amp; EB$1, DataRegularSeason20242025!$E$3:$E$1315, $A29)</f>
        <v>22</v>
      </c>
      <c r="EC29">
        <f>SUMIFS(DataRegularSeason20242025!$AA$3:$AA$1315,DataRegularSeason20242025!$B$3:$B$1315, "&lt;=" &amp; EC$1, DataRegularSeason20242025!$D$3:$D$1315, $A29)+SUMIFS(DataRegularSeason20242025!$AB$3:$AB$1315,DataRegularSeason20242025!$B$3:$B$1315, "&lt;=" &amp; EC$1, DataRegularSeason20242025!$E$3:$E$1315, $A29)</f>
        <v>22</v>
      </c>
      <c r="ED29">
        <f>SUMIFS(DataRegularSeason20242025!$AA$3:$AA$1315,DataRegularSeason20242025!$B$3:$B$1315, "&lt;=" &amp; ED$1, DataRegularSeason20242025!$D$3:$D$1315, $A29)+SUMIFS(DataRegularSeason20242025!$AB$3:$AB$1315,DataRegularSeason20242025!$B$3:$B$1315, "&lt;=" &amp; ED$1, DataRegularSeason20242025!$E$3:$E$1315, $A29)</f>
        <v>22</v>
      </c>
      <c r="EE29">
        <f>SUMIFS(DataRegularSeason20242025!$AA$3:$AA$1315,DataRegularSeason20242025!$B$3:$B$1315, "&lt;=" &amp; EE$1, DataRegularSeason20242025!$D$3:$D$1315, $A29)+SUMIFS(DataRegularSeason20242025!$AB$3:$AB$1315,DataRegularSeason20242025!$B$3:$B$1315, "&lt;=" &amp; EE$1, DataRegularSeason20242025!$E$3:$E$1315, $A29)</f>
        <v>22</v>
      </c>
      <c r="EF29">
        <f>SUMIFS(DataRegularSeason20242025!$AA$3:$AA$1315,DataRegularSeason20242025!$B$3:$B$1315, "&lt;=" &amp; EF$1, DataRegularSeason20242025!$D$3:$D$1315, $A29)+SUMIFS(DataRegularSeason20242025!$AB$3:$AB$1315,DataRegularSeason20242025!$B$3:$B$1315, "&lt;=" &amp; EF$1, DataRegularSeason20242025!$E$3:$E$1315, $A29)</f>
        <v>22</v>
      </c>
      <c r="EG29">
        <f>SUMIFS(DataRegularSeason20242025!$AA$3:$AA$1315,DataRegularSeason20242025!$B$3:$B$1315, "&lt;=" &amp; EG$1, DataRegularSeason20242025!$D$3:$D$1315, $A29)+SUMIFS(DataRegularSeason20242025!$AB$3:$AB$1315,DataRegularSeason20242025!$B$3:$B$1315, "&lt;=" &amp; EG$1, DataRegularSeason20242025!$E$3:$E$1315, $A29)</f>
        <v>22</v>
      </c>
      <c r="EH29">
        <f>SUMIFS(DataRegularSeason20242025!$AA$3:$AA$1315,DataRegularSeason20242025!$B$3:$B$1315, "&lt;=" &amp; EH$1, DataRegularSeason20242025!$D$3:$D$1315, $A29)+SUMIFS(DataRegularSeason20242025!$AB$3:$AB$1315,DataRegularSeason20242025!$B$3:$B$1315, "&lt;=" &amp; EH$1, DataRegularSeason20242025!$E$3:$E$1315, $A29)</f>
        <v>22</v>
      </c>
      <c r="EI29">
        <f>SUMIFS(DataRegularSeason20242025!$AA$3:$AA$1315,DataRegularSeason20242025!$B$3:$B$1315, "&lt;=" &amp; EI$1, DataRegularSeason20242025!$D$3:$D$1315, $A29)+SUMIFS(DataRegularSeason20242025!$AB$3:$AB$1315,DataRegularSeason20242025!$B$3:$B$1315, "&lt;=" &amp; EI$1, DataRegularSeason20242025!$E$3:$E$1315, $A29)</f>
        <v>22</v>
      </c>
      <c r="EJ29">
        <f>SUMIFS(DataRegularSeason20242025!$AA$3:$AA$1315,DataRegularSeason20242025!$B$3:$B$1315, "&lt;=" &amp; EJ$1, DataRegularSeason20242025!$D$3:$D$1315, $A29)+SUMIFS(DataRegularSeason20242025!$AB$3:$AB$1315,DataRegularSeason20242025!$B$3:$B$1315, "&lt;=" &amp; EJ$1, DataRegularSeason20242025!$E$3:$E$1315, $A29)</f>
        <v>22</v>
      </c>
      <c r="EK29">
        <f>SUMIFS(DataRegularSeason20242025!$AA$3:$AA$1315,DataRegularSeason20242025!$B$3:$B$1315, "&lt;=" &amp; EK$1, DataRegularSeason20242025!$D$3:$D$1315, $A29)+SUMIFS(DataRegularSeason20242025!$AB$3:$AB$1315,DataRegularSeason20242025!$B$3:$B$1315, "&lt;=" &amp; EK$1, DataRegularSeason20242025!$E$3:$E$1315, $A29)</f>
        <v>22</v>
      </c>
      <c r="EL29">
        <f>SUMIFS(DataRegularSeason20242025!$AA$3:$AA$1315,DataRegularSeason20242025!$B$3:$B$1315, "&lt;=" &amp; EL$1, DataRegularSeason20242025!$D$3:$D$1315, $A29)+SUMIFS(DataRegularSeason20242025!$AB$3:$AB$1315,DataRegularSeason20242025!$B$3:$B$1315, "&lt;=" &amp; EL$1, DataRegularSeason20242025!$E$3:$E$1315, $A29)</f>
        <v>22</v>
      </c>
      <c r="EM29">
        <f>SUMIFS(DataRegularSeason20242025!$AA$3:$AA$1315,DataRegularSeason20242025!$B$3:$B$1315, "&lt;=" &amp; EM$1, DataRegularSeason20242025!$D$3:$D$1315, $A29)+SUMIFS(DataRegularSeason20242025!$AB$3:$AB$1315,DataRegularSeason20242025!$B$3:$B$1315, "&lt;=" &amp; EM$1, DataRegularSeason20242025!$E$3:$E$1315, $A29)</f>
        <v>22</v>
      </c>
      <c r="EN29">
        <f>SUMIFS(DataRegularSeason20242025!$AA$3:$AA$1315,DataRegularSeason20242025!$B$3:$B$1315, "&lt;=" &amp; EN$1, DataRegularSeason20242025!$D$3:$D$1315, $A29)+SUMIFS(DataRegularSeason20242025!$AB$3:$AB$1315,DataRegularSeason20242025!$B$3:$B$1315, "&lt;=" &amp; EN$1, DataRegularSeason20242025!$E$3:$E$1315, $A29)</f>
        <v>22</v>
      </c>
      <c r="EO29">
        <f>SUMIFS(DataRegularSeason20242025!$AA$3:$AA$1315,DataRegularSeason20242025!$B$3:$B$1315, "&lt;=" &amp; EO$1, DataRegularSeason20242025!$D$3:$D$1315, $A29)+SUMIFS(DataRegularSeason20242025!$AB$3:$AB$1315,DataRegularSeason20242025!$B$3:$B$1315, "&lt;=" &amp; EO$1, DataRegularSeason20242025!$E$3:$E$1315, $A29)</f>
        <v>22</v>
      </c>
      <c r="EP29">
        <f>SUMIFS(DataRegularSeason20242025!$AA$3:$AA$1315,DataRegularSeason20242025!$B$3:$B$1315, "&lt;=" &amp; EP$1, DataRegularSeason20242025!$D$3:$D$1315, $A29)+SUMIFS(DataRegularSeason20242025!$AB$3:$AB$1315,DataRegularSeason20242025!$B$3:$B$1315, "&lt;=" &amp; EP$1, DataRegularSeason20242025!$E$3:$E$1315, $A29)</f>
        <v>22</v>
      </c>
      <c r="EQ29">
        <f>SUMIFS(DataRegularSeason20242025!$AA$3:$AA$1315,DataRegularSeason20242025!$B$3:$B$1315, "&lt;=" &amp; EQ$1, DataRegularSeason20242025!$D$3:$D$1315, $A29)+SUMIFS(DataRegularSeason20242025!$AB$3:$AB$1315,DataRegularSeason20242025!$B$3:$B$1315, "&lt;=" &amp; EQ$1, DataRegularSeason20242025!$E$3:$E$1315, $A29)</f>
        <v>22</v>
      </c>
      <c r="ER29">
        <f>SUMIFS(DataRegularSeason20242025!$AA$3:$AA$1315,DataRegularSeason20242025!$B$3:$B$1315, "&lt;=" &amp; ER$1, DataRegularSeason20242025!$D$3:$D$1315, $A29)+SUMIFS(DataRegularSeason20242025!$AB$3:$AB$1315,DataRegularSeason20242025!$B$3:$B$1315, "&lt;=" &amp; ER$1, DataRegularSeason20242025!$E$3:$E$1315, $A29)</f>
        <v>22</v>
      </c>
      <c r="ES29">
        <f>SUMIFS(DataRegularSeason20242025!$AA$3:$AA$1315,DataRegularSeason20242025!$B$3:$B$1315, "&lt;=" &amp; ES$1, DataRegularSeason20242025!$D$3:$D$1315, $A29)+SUMIFS(DataRegularSeason20242025!$AB$3:$AB$1315,DataRegularSeason20242025!$B$3:$B$1315, "&lt;=" &amp; ES$1, DataRegularSeason20242025!$E$3:$E$1315, $A29)</f>
        <v>22</v>
      </c>
      <c r="ET29">
        <f>SUMIFS(DataRegularSeason20242025!$AA$3:$AA$1315,DataRegularSeason20242025!$B$3:$B$1315, "&lt;=" &amp; ET$1, DataRegularSeason20242025!$D$3:$D$1315, $A29)+SUMIFS(DataRegularSeason20242025!$AB$3:$AB$1315,DataRegularSeason20242025!$B$3:$B$1315, "&lt;=" &amp; ET$1, DataRegularSeason20242025!$E$3:$E$1315, $A29)</f>
        <v>22</v>
      </c>
      <c r="EU29">
        <f>SUMIFS(DataRegularSeason20242025!$AA$3:$AA$1315,DataRegularSeason20242025!$B$3:$B$1315, "&lt;=" &amp; EU$1, DataRegularSeason20242025!$D$3:$D$1315, $A29)+SUMIFS(DataRegularSeason20242025!$AB$3:$AB$1315,DataRegularSeason20242025!$B$3:$B$1315, "&lt;=" &amp; EU$1, DataRegularSeason20242025!$E$3:$E$1315, $A29)</f>
        <v>22</v>
      </c>
      <c r="EV29">
        <f>SUMIFS(DataRegularSeason20242025!$AA$3:$AA$1315,DataRegularSeason20242025!$B$3:$B$1315, "&lt;=" &amp; EV$1, DataRegularSeason20242025!$D$3:$D$1315, $A29)+SUMIFS(DataRegularSeason20242025!$AB$3:$AB$1315,DataRegularSeason20242025!$B$3:$B$1315, "&lt;=" &amp; EV$1, DataRegularSeason20242025!$E$3:$E$1315, $A29)</f>
        <v>22</v>
      </c>
      <c r="EW29">
        <f>SUMIFS(DataRegularSeason20242025!$AA$3:$AA$1315,DataRegularSeason20242025!$B$3:$B$1315, "&lt;=" &amp; EW$1, DataRegularSeason20242025!$D$3:$D$1315, $A29)+SUMIFS(DataRegularSeason20242025!$AB$3:$AB$1315,DataRegularSeason20242025!$B$3:$B$1315, "&lt;=" &amp; EW$1, DataRegularSeason20242025!$E$3:$E$1315, $A29)</f>
        <v>22</v>
      </c>
      <c r="EX29">
        <f>SUMIFS(DataRegularSeason20242025!$AA$3:$AA$1315,DataRegularSeason20242025!$B$3:$B$1315, "&lt;=" &amp; EX$1, DataRegularSeason20242025!$D$3:$D$1315, $A29)+SUMIFS(DataRegularSeason20242025!$AB$3:$AB$1315,DataRegularSeason20242025!$B$3:$B$1315, "&lt;=" &amp; EX$1, DataRegularSeason20242025!$E$3:$E$1315, $A29)</f>
        <v>22</v>
      </c>
      <c r="EY29">
        <f>SUMIFS(DataRegularSeason20242025!$AA$3:$AA$1315,DataRegularSeason20242025!$B$3:$B$1315, "&lt;=" &amp; EY$1, DataRegularSeason20242025!$D$3:$D$1315, $A29)+SUMIFS(DataRegularSeason20242025!$AB$3:$AB$1315,DataRegularSeason20242025!$B$3:$B$1315, "&lt;=" &amp; EY$1, DataRegularSeason20242025!$E$3:$E$1315, $A29)</f>
        <v>22</v>
      </c>
      <c r="EZ29">
        <f>SUMIFS(DataRegularSeason20242025!$AA$3:$AA$1315,DataRegularSeason20242025!$B$3:$B$1315, "&lt;=" &amp; EZ$1, DataRegularSeason20242025!$D$3:$D$1315, $A29)+SUMIFS(DataRegularSeason20242025!$AB$3:$AB$1315,DataRegularSeason20242025!$B$3:$B$1315, "&lt;=" &amp; EZ$1, DataRegularSeason20242025!$E$3:$E$1315, $A29)</f>
        <v>22</v>
      </c>
      <c r="FA29">
        <f>SUMIFS(DataRegularSeason20242025!$AA$3:$AA$1315,DataRegularSeason20242025!$B$3:$B$1315, "&lt;=" &amp; FA$1, DataRegularSeason20242025!$D$3:$D$1315, $A29)+SUMIFS(DataRegularSeason20242025!$AB$3:$AB$1315,DataRegularSeason20242025!$B$3:$B$1315, "&lt;=" &amp; FA$1, DataRegularSeason20242025!$E$3:$E$1315, $A29)</f>
        <v>22</v>
      </c>
      <c r="FB29">
        <f>SUMIFS(DataRegularSeason20242025!$AA$3:$AA$1315,DataRegularSeason20242025!$B$3:$B$1315, "&lt;=" &amp; FB$1, DataRegularSeason20242025!$D$3:$D$1315, $A29)+SUMIFS(DataRegularSeason20242025!$AB$3:$AB$1315,DataRegularSeason20242025!$B$3:$B$1315, "&lt;=" &amp; FB$1, DataRegularSeason20242025!$E$3:$E$1315, $A29)</f>
        <v>22</v>
      </c>
      <c r="FC29">
        <f>SUMIFS(DataRegularSeason20242025!$AA$3:$AA$1315,DataRegularSeason20242025!$B$3:$B$1315, "&lt;=" &amp; FC$1, DataRegularSeason20242025!$D$3:$D$1315, $A29)+SUMIFS(DataRegularSeason20242025!$AB$3:$AB$1315,DataRegularSeason20242025!$B$3:$B$1315, "&lt;=" &amp; FC$1, DataRegularSeason20242025!$E$3:$E$1315, $A29)</f>
        <v>22</v>
      </c>
      <c r="FD29">
        <f>SUMIFS(DataRegularSeason20242025!$AA$3:$AA$1315,DataRegularSeason20242025!$B$3:$B$1315, "&lt;=" &amp; FD$1, DataRegularSeason20242025!$D$3:$D$1315, $A29)+SUMIFS(DataRegularSeason20242025!$AB$3:$AB$1315,DataRegularSeason20242025!$B$3:$B$1315, "&lt;=" &amp; FD$1, DataRegularSeason20242025!$E$3:$E$1315, $A29)</f>
        <v>22</v>
      </c>
      <c r="FE29">
        <f>SUMIFS(DataRegularSeason20242025!$AA$3:$AA$1315,DataRegularSeason20242025!$B$3:$B$1315, "&lt;=" &amp; FE$1, DataRegularSeason20242025!$D$3:$D$1315, $A29)+SUMIFS(DataRegularSeason20242025!$AB$3:$AB$1315,DataRegularSeason20242025!$B$3:$B$1315, "&lt;=" &amp; FE$1, DataRegularSeason20242025!$E$3:$E$1315, $A29)</f>
        <v>22</v>
      </c>
      <c r="FF29">
        <f>SUMIFS(DataRegularSeason20242025!$AA$3:$AA$1315,DataRegularSeason20242025!$B$3:$B$1315, "&lt;=" &amp; FF$1, DataRegularSeason20242025!$D$3:$D$1315, $A29)+SUMIFS(DataRegularSeason20242025!$AB$3:$AB$1315,DataRegularSeason20242025!$B$3:$B$1315, "&lt;=" &amp; FF$1, DataRegularSeason20242025!$E$3:$E$1315, $A29)</f>
        <v>22</v>
      </c>
      <c r="FG29">
        <f>SUMIFS(DataRegularSeason20242025!$AA$3:$AA$1315,DataRegularSeason20242025!$B$3:$B$1315, "&lt;=" &amp; FG$1, DataRegularSeason20242025!$D$3:$D$1315, $A29)+SUMIFS(DataRegularSeason20242025!$AB$3:$AB$1315,DataRegularSeason20242025!$B$3:$B$1315, "&lt;=" &amp; FG$1, DataRegularSeason20242025!$E$3:$E$1315, $A29)</f>
        <v>22</v>
      </c>
      <c r="FH29">
        <f>SUMIFS(DataRegularSeason20242025!$AA$3:$AA$1315,DataRegularSeason20242025!$B$3:$B$1315, "&lt;=" &amp; FH$1, DataRegularSeason20242025!$D$3:$D$1315, $A29)+SUMIFS(DataRegularSeason20242025!$AB$3:$AB$1315,DataRegularSeason20242025!$B$3:$B$1315, "&lt;=" &amp; FH$1, DataRegularSeason20242025!$E$3:$E$1315, $A29)</f>
        <v>22</v>
      </c>
      <c r="FI29">
        <f>SUMIFS(DataRegularSeason20242025!$AA$3:$AA$1315,DataRegularSeason20242025!$B$3:$B$1315, "&lt;=" &amp; FI$1, DataRegularSeason20242025!$D$3:$D$1315, $A29)+SUMIFS(DataRegularSeason20242025!$AB$3:$AB$1315,DataRegularSeason20242025!$B$3:$B$1315, "&lt;=" &amp; FI$1, DataRegularSeason20242025!$E$3:$E$1315, $A29)</f>
        <v>22</v>
      </c>
      <c r="FJ29">
        <f>SUMIFS(DataRegularSeason20242025!$AA$3:$AA$1315,DataRegularSeason20242025!$B$3:$B$1315, "&lt;=" &amp; FJ$1, DataRegularSeason20242025!$D$3:$D$1315, $A29)+SUMIFS(DataRegularSeason20242025!$AB$3:$AB$1315,DataRegularSeason20242025!$B$3:$B$1315, "&lt;=" &amp; FJ$1, DataRegularSeason20242025!$E$3:$E$1315, $A29)</f>
        <v>22</v>
      </c>
      <c r="FK29">
        <f>SUMIFS(DataRegularSeason20242025!$AA$3:$AA$1315,DataRegularSeason20242025!$B$3:$B$1315, "&lt;=" &amp; FK$1, DataRegularSeason20242025!$D$3:$D$1315, $A29)+SUMIFS(DataRegularSeason20242025!$AB$3:$AB$1315,DataRegularSeason20242025!$B$3:$B$1315, "&lt;=" &amp; FK$1, DataRegularSeason20242025!$E$3:$E$1315, $A29)</f>
        <v>22</v>
      </c>
      <c r="FL29">
        <f>SUMIFS(DataRegularSeason20242025!$AA$3:$AA$1315,DataRegularSeason20242025!$B$3:$B$1315, "&lt;=" &amp; FL$1, DataRegularSeason20242025!$D$3:$D$1315, $A29)+SUMIFS(DataRegularSeason20242025!$AB$3:$AB$1315,DataRegularSeason20242025!$B$3:$B$1315, "&lt;=" &amp; FL$1, DataRegularSeason20242025!$E$3:$E$1315, $A29)</f>
        <v>22</v>
      </c>
      <c r="FM29">
        <f>SUMIFS(DataRegularSeason20242025!$AA$3:$AA$1315,DataRegularSeason20242025!$B$3:$B$1315, "&lt;=" &amp; FM$1, DataRegularSeason20242025!$D$3:$D$1315, $A29)+SUMIFS(DataRegularSeason20242025!$AB$3:$AB$1315,DataRegularSeason20242025!$B$3:$B$1315, "&lt;=" &amp; FM$1, DataRegularSeason20242025!$E$3:$E$1315, $A29)</f>
        <v>22</v>
      </c>
      <c r="FN29">
        <f>SUMIFS(DataRegularSeason20242025!$AA$3:$AA$1315,DataRegularSeason20242025!$B$3:$B$1315, "&lt;=" &amp; FN$1, DataRegularSeason20242025!$D$3:$D$1315, $A29)+SUMIFS(DataRegularSeason20242025!$AB$3:$AB$1315,DataRegularSeason20242025!$B$3:$B$1315, "&lt;=" &amp; FN$1, DataRegularSeason20242025!$E$3:$E$1315, $A29)</f>
        <v>22</v>
      </c>
      <c r="FO29">
        <f>SUMIFS(DataRegularSeason20242025!$AA$3:$AA$1315,DataRegularSeason20242025!$B$3:$B$1315, "&lt;=" &amp; FO$1, DataRegularSeason20242025!$D$3:$D$1315, $A29)+SUMIFS(DataRegularSeason20242025!$AB$3:$AB$1315,DataRegularSeason20242025!$B$3:$B$1315, "&lt;=" &amp; FO$1, DataRegularSeason20242025!$E$3:$E$1315, $A29)</f>
        <v>22</v>
      </c>
      <c r="FP29">
        <f>SUMIFS(DataRegularSeason20242025!$AA$3:$AA$1315,DataRegularSeason20242025!$B$3:$B$1315, "&lt;=" &amp; FP$1, DataRegularSeason20242025!$D$3:$D$1315, $A29)+SUMIFS(DataRegularSeason20242025!$AB$3:$AB$1315,DataRegularSeason20242025!$B$3:$B$1315, "&lt;=" &amp; FP$1, DataRegularSeason20242025!$E$3:$E$1315, $A29)</f>
        <v>22</v>
      </c>
      <c r="FQ29">
        <f>SUMIFS(DataRegularSeason20242025!$AA$3:$AA$1315,DataRegularSeason20242025!$B$3:$B$1315, "&lt;=" &amp; FQ$1, DataRegularSeason20242025!$D$3:$D$1315, $A29)+SUMIFS(DataRegularSeason20242025!$AB$3:$AB$1315,DataRegularSeason20242025!$B$3:$B$1315, "&lt;=" &amp; FQ$1, DataRegularSeason20242025!$E$3:$E$1315, $A29)</f>
        <v>22</v>
      </c>
      <c r="FR29">
        <f>SUMIFS(DataRegularSeason20242025!$AA$3:$AA$1315,DataRegularSeason20242025!$B$3:$B$1315, "&lt;=" &amp; FR$1, DataRegularSeason20242025!$D$3:$D$1315, $A29)+SUMIFS(DataRegularSeason20242025!$AB$3:$AB$1315,DataRegularSeason20242025!$B$3:$B$1315, "&lt;=" &amp; FR$1, DataRegularSeason20242025!$E$3:$E$1315, $A29)</f>
        <v>22</v>
      </c>
      <c r="FS29">
        <f>SUMIFS(DataRegularSeason20242025!$AA$3:$AA$1315,DataRegularSeason20242025!$B$3:$B$1315, "&lt;=" &amp; FS$1, DataRegularSeason20242025!$D$3:$D$1315, $A29)+SUMIFS(DataRegularSeason20242025!$AB$3:$AB$1315,DataRegularSeason20242025!$B$3:$B$1315, "&lt;=" &amp; FS$1, DataRegularSeason20242025!$E$3:$E$1315, $A29)</f>
        <v>22</v>
      </c>
      <c r="FT29">
        <f>SUMIFS(DataRegularSeason20242025!$AA$3:$AA$1315,DataRegularSeason20242025!$B$3:$B$1315, "&lt;=" &amp; FT$1, DataRegularSeason20242025!$D$3:$D$1315, $A29)+SUMIFS(DataRegularSeason20242025!$AB$3:$AB$1315,DataRegularSeason20242025!$B$3:$B$1315, "&lt;=" &amp; FT$1, DataRegularSeason20242025!$E$3:$E$1315, $A29)</f>
        <v>22</v>
      </c>
      <c r="FU29">
        <f>SUMIFS(DataRegularSeason20242025!$AA$3:$AA$1315,DataRegularSeason20242025!$B$3:$B$1315, "&lt;=" &amp; FU$1, DataRegularSeason20242025!$D$3:$D$1315, $A29)+SUMIFS(DataRegularSeason20242025!$AB$3:$AB$1315,DataRegularSeason20242025!$B$3:$B$1315, "&lt;=" &amp; FU$1, DataRegularSeason20242025!$E$3:$E$1315, $A29)</f>
        <v>22</v>
      </c>
      <c r="FV29">
        <f>SUMIFS(DataRegularSeason20242025!$AA$3:$AA$1315,DataRegularSeason20242025!$B$3:$B$1315, "&lt;=" &amp; FV$1, DataRegularSeason20242025!$D$3:$D$1315, $A29)+SUMIFS(DataRegularSeason20242025!$AB$3:$AB$1315,DataRegularSeason20242025!$B$3:$B$1315, "&lt;=" &amp; FV$1, DataRegularSeason20242025!$E$3:$E$1315, $A29)</f>
        <v>22</v>
      </c>
      <c r="FW29">
        <f>SUMIFS(DataRegularSeason20242025!$AA$3:$AA$1315,DataRegularSeason20242025!$B$3:$B$1315, "&lt;=" &amp; FW$1, DataRegularSeason20242025!$D$3:$D$1315, $A29)+SUMIFS(DataRegularSeason20242025!$AB$3:$AB$1315,DataRegularSeason20242025!$B$3:$B$1315, "&lt;=" &amp; FW$1, DataRegularSeason20242025!$E$3:$E$1315, $A29)</f>
        <v>22</v>
      </c>
      <c r="FX29">
        <f>SUMIFS(DataRegularSeason20242025!$AA$3:$AA$1315,DataRegularSeason20242025!$B$3:$B$1315, "&lt;=" &amp; FX$1, DataRegularSeason20242025!$D$3:$D$1315, $A29)+SUMIFS(DataRegularSeason20242025!$AB$3:$AB$1315,DataRegularSeason20242025!$B$3:$B$1315, "&lt;=" &amp; FX$1, DataRegularSeason20242025!$E$3:$E$1315, $A29)</f>
        <v>22</v>
      </c>
      <c r="FY29">
        <f>SUMIFS(DataRegularSeason20242025!$AA$3:$AA$1315,DataRegularSeason20242025!$B$3:$B$1315, "&lt;=" &amp; FY$1, DataRegularSeason20242025!$D$3:$D$1315, $A29)+SUMIFS(DataRegularSeason20242025!$AB$3:$AB$1315,DataRegularSeason20242025!$B$3:$B$1315, "&lt;=" &amp; FY$1, DataRegularSeason20242025!$E$3:$E$1315, $A29)</f>
        <v>22</v>
      </c>
      <c r="FZ29">
        <f>SUMIFS(DataRegularSeason20242025!$AA$3:$AA$1315,DataRegularSeason20242025!$B$3:$B$1315, "&lt;=" &amp; FZ$1, DataRegularSeason20242025!$D$3:$D$1315, $A29)+SUMIFS(DataRegularSeason20242025!$AB$3:$AB$1315,DataRegularSeason20242025!$B$3:$B$1315, "&lt;=" &amp; FZ$1, DataRegularSeason20242025!$E$3:$E$1315, $A29)</f>
        <v>22</v>
      </c>
      <c r="GA29">
        <f>SUMIFS(DataRegularSeason20242025!$AA$3:$AA$1315,DataRegularSeason20242025!$B$3:$B$1315, "&lt;=" &amp; GA$1, DataRegularSeason20242025!$D$3:$D$1315, $A29)+SUMIFS(DataRegularSeason20242025!$AB$3:$AB$1315,DataRegularSeason20242025!$B$3:$B$1315, "&lt;=" &amp; GA$1, DataRegularSeason20242025!$E$3:$E$1315, $A29)</f>
        <v>22</v>
      </c>
      <c r="GB29">
        <f>SUMIFS(DataRegularSeason20242025!$AA$3:$AA$1315,DataRegularSeason20242025!$B$3:$B$1315, "&lt;=" &amp; GB$1, DataRegularSeason20242025!$D$3:$D$1315, $A29)+SUMIFS(DataRegularSeason20242025!$AB$3:$AB$1315,DataRegularSeason20242025!$B$3:$B$1315, "&lt;=" &amp; GB$1, DataRegularSeason20242025!$E$3:$E$1315, $A29)</f>
        <v>22</v>
      </c>
      <c r="GC29">
        <f>SUMIFS(DataRegularSeason20242025!$AA$3:$AA$1315,DataRegularSeason20242025!$B$3:$B$1315, "&lt;=" &amp; GC$1, DataRegularSeason20242025!$D$3:$D$1315, $A29)+SUMIFS(DataRegularSeason20242025!$AB$3:$AB$1315,DataRegularSeason20242025!$B$3:$B$1315, "&lt;=" &amp; GC$1, DataRegularSeason20242025!$E$3:$E$1315, $A29)</f>
        <v>22</v>
      </c>
      <c r="GD29">
        <f>SUMIFS(DataRegularSeason20242025!$AA$3:$AA$1315,DataRegularSeason20242025!$B$3:$B$1315, "&lt;=" &amp; GD$1, DataRegularSeason20242025!$D$3:$D$1315, $A29)+SUMIFS(DataRegularSeason20242025!$AB$3:$AB$1315,DataRegularSeason20242025!$B$3:$B$1315, "&lt;=" &amp; GD$1, DataRegularSeason20242025!$E$3:$E$1315, $A29)</f>
        <v>22</v>
      </c>
      <c r="GE29">
        <f>SUMIFS(DataRegularSeason20242025!$AA$3:$AA$1315,DataRegularSeason20242025!$B$3:$B$1315, "&lt;=" &amp; GE$1, DataRegularSeason20242025!$D$3:$D$1315, $A29)+SUMIFS(DataRegularSeason20242025!$AB$3:$AB$1315,DataRegularSeason20242025!$B$3:$B$1315, "&lt;=" &amp; GE$1, DataRegularSeason20242025!$E$3:$E$1315, $A29)</f>
        <v>22</v>
      </c>
      <c r="GF29">
        <f>SUMIFS(DataRegularSeason20242025!$AA$3:$AA$1315,DataRegularSeason20242025!$B$3:$B$1315, "&lt;=" &amp; GF$1, DataRegularSeason20242025!$D$3:$D$1315, $A29)+SUMIFS(DataRegularSeason20242025!$AB$3:$AB$1315,DataRegularSeason20242025!$B$3:$B$1315, "&lt;=" &amp; GF$1, DataRegularSeason20242025!$E$3:$E$1315, $A29)</f>
        <v>22</v>
      </c>
      <c r="GG29">
        <f>SUMIFS(DataRegularSeason20242025!$AA$3:$AA$1315,DataRegularSeason20242025!$B$3:$B$1315, "&lt;=" &amp; GG$1, DataRegularSeason20242025!$D$3:$D$1315, $A29)+SUMIFS(DataRegularSeason20242025!$AB$3:$AB$1315,DataRegularSeason20242025!$B$3:$B$1315, "&lt;=" &amp; GG$1, DataRegularSeason20242025!$E$3:$E$1315, $A29)</f>
        <v>22</v>
      </c>
      <c r="GH29">
        <f>SUMIFS(DataRegularSeason20242025!$AA$3:$AA$1315,DataRegularSeason20242025!$B$3:$B$1315, "&lt;=" &amp; GH$1, DataRegularSeason20242025!$D$3:$D$1315, $A29)+SUMIFS(DataRegularSeason20242025!$AB$3:$AB$1315,DataRegularSeason20242025!$B$3:$B$1315, "&lt;=" &amp; GH$1, DataRegularSeason20242025!$E$3:$E$1315, $A29)</f>
        <v>22</v>
      </c>
      <c r="GI29">
        <f>SUMIFS(DataRegularSeason20242025!$AA$3:$AA$1315,DataRegularSeason20242025!$B$3:$B$1315, "&lt;=" &amp; GI$1, DataRegularSeason20242025!$D$3:$D$1315, $A29)+SUMIFS(DataRegularSeason20242025!$AB$3:$AB$1315,DataRegularSeason20242025!$B$3:$B$1315, "&lt;=" &amp; GI$1, DataRegularSeason20242025!$E$3:$E$1315, $A29)</f>
        <v>22</v>
      </c>
      <c r="GJ29">
        <f>SUMIFS(DataRegularSeason20242025!$AA$3:$AA$1315,DataRegularSeason20242025!$B$3:$B$1315, "&lt;=" &amp; GJ$1, DataRegularSeason20242025!$D$3:$D$1315, $A29)+SUMIFS(DataRegularSeason20242025!$AB$3:$AB$1315,DataRegularSeason20242025!$B$3:$B$1315, "&lt;=" &amp; GJ$1, DataRegularSeason20242025!$E$3:$E$1315, $A29)</f>
        <v>22</v>
      </c>
      <c r="GK29">
        <f>SUMIFS(DataRegularSeason20242025!$AA$3:$AA$1315,DataRegularSeason20242025!$B$3:$B$1315, "&lt;=" &amp; GK$1, DataRegularSeason20242025!$D$3:$D$1315, $A29)+SUMIFS(DataRegularSeason20242025!$AB$3:$AB$1315,DataRegularSeason20242025!$B$3:$B$1315, "&lt;=" &amp; GK$1, DataRegularSeason20242025!$E$3:$E$1315, $A29)</f>
        <v>22</v>
      </c>
      <c r="GL29">
        <f>SUMIFS(DataRegularSeason20242025!$AA$3:$AA$1315,DataRegularSeason20242025!$B$3:$B$1315, "&lt;=" &amp; GL$1, DataRegularSeason20242025!$D$3:$D$1315, $A29)+SUMIFS(DataRegularSeason20242025!$AB$3:$AB$1315,DataRegularSeason20242025!$B$3:$B$1315, "&lt;=" &amp; GL$1, DataRegularSeason20242025!$E$3:$E$1315, $A29)</f>
        <v>22</v>
      </c>
      <c r="GM29">
        <f>SUMIFS(DataRegularSeason20242025!$AA$3:$AA$1315,DataRegularSeason20242025!$B$3:$B$1315, "&lt;=" &amp; GM$1, DataRegularSeason20242025!$D$3:$D$1315, $A29)+SUMIFS(DataRegularSeason20242025!$AB$3:$AB$1315,DataRegularSeason20242025!$B$3:$B$1315, "&lt;=" &amp; GM$1, DataRegularSeason20242025!$E$3:$E$1315, $A29)</f>
        <v>22</v>
      </c>
      <c r="GN29">
        <f>SUMIFS(DataRegularSeason20242025!$AA$3:$AA$1315,DataRegularSeason20242025!$B$3:$B$1315, "&lt;=" &amp; GN$1, DataRegularSeason20242025!$D$3:$D$1315, $A29)+SUMIFS(DataRegularSeason20242025!$AB$3:$AB$1315,DataRegularSeason20242025!$B$3:$B$1315, "&lt;=" &amp; GN$1, DataRegularSeason20242025!$E$3:$E$1315, $A29)</f>
        <v>22</v>
      </c>
      <c r="GO29">
        <f>SUMIFS(DataRegularSeason20242025!$AA$3:$AA$1315,DataRegularSeason20242025!$B$3:$B$1315, "&lt;=" &amp; GO$1, DataRegularSeason20242025!$D$3:$D$1315, $A29)+SUMIFS(DataRegularSeason20242025!$AB$3:$AB$1315,DataRegularSeason20242025!$B$3:$B$1315, "&lt;=" &amp; GO$1, DataRegularSeason20242025!$E$3:$E$1315, $A29)</f>
        <v>22</v>
      </c>
      <c r="GP29">
        <f>SUMIFS(DataRegularSeason20242025!$AA$3:$AA$1315,DataRegularSeason20242025!$B$3:$B$1315, "&lt;=" &amp; GP$1, DataRegularSeason20242025!$D$3:$D$1315, $A29)+SUMIFS(DataRegularSeason20242025!$AB$3:$AB$1315,DataRegularSeason20242025!$B$3:$B$1315, "&lt;=" &amp; GP$1, DataRegularSeason20242025!$E$3:$E$1315, $A29)</f>
        <v>22</v>
      </c>
      <c r="GQ29">
        <f>SUMIFS(DataRegularSeason20242025!$AA$3:$AA$1315,DataRegularSeason20242025!$B$3:$B$1315, "&lt;=" &amp; GQ$1, DataRegularSeason20242025!$D$3:$D$1315, $A29)+SUMIFS(DataRegularSeason20242025!$AB$3:$AB$1315,DataRegularSeason20242025!$B$3:$B$1315, "&lt;=" &amp; GQ$1, DataRegularSeason20242025!$E$3:$E$1315, $A29)</f>
        <v>22</v>
      </c>
      <c r="GR29">
        <f>SUMIFS(DataRegularSeason20242025!$AA$3:$AA$1315,DataRegularSeason20242025!$B$3:$B$1315, "&lt;=" &amp; GR$1, DataRegularSeason20242025!$D$3:$D$1315, $A29)+SUMIFS(DataRegularSeason20242025!$AB$3:$AB$1315,DataRegularSeason20242025!$B$3:$B$1315, "&lt;=" &amp; GR$1, DataRegularSeason20242025!$E$3:$E$1315, $A29)</f>
        <v>22</v>
      </c>
      <c r="GS29">
        <f>SUMIFS(DataRegularSeason20242025!$AA$3:$AA$1315,DataRegularSeason20242025!$B$3:$B$1315, "&lt;=" &amp; GS$1, DataRegularSeason20242025!$D$3:$D$1315, $A29)+SUMIFS(DataRegularSeason20242025!$AB$3:$AB$1315,DataRegularSeason20242025!$B$3:$B$1315, "&lt;=" &amp; GS$1, DataRegularSeason20242025!$E$3:$E$1315, $A29)</f>
        <v>22</v>
      </c>
      <c r="GT29">
        <f>SUMIFS(DataRegularSeason20242025!$AA$3:$AA$1315,DataRegularSeason20242025!$B$3:$B$1315, "&lt;=" &amp; GT$1, DataRegularSeason20242025!$D$3:$D$1315, $A29)+SUMIFS(DataRegularSeason20242025!$AB$3:$AB$1315,DataRegularSeason20242025!$B$3:$B$1315, "&lt;=" &amp; GT$1, DataRegularSeason20242025!$E$3:$E$1315, $A29)</f>
        <v>22</v>
      </c>
      <c r="GU29">
        <f>SUMIFS(DataRegularSeason20242025!$AA$3:$AA$1315,DataRegularSeason20242025!$B$3:$B$1315, "&lt;=" &amp; GU$1, DataRegularSeason20242025!$D$3:$D$1315, $A29)+SUMIFS(DataRegularSeason20242025!$AB$3:$AB$1315,DataRegularSeason20242025!$B$3:$B$1315, "&lt;=" &amp; GU$1, DataRegularSeason20242025!$E$3:$E$1315, $A29)</f>
        <v>22</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21</v>
      </c>
      <c r="BD30">
        <f>SUMIFS(DataRegularSeason20242025!$AA$3:$AA$1315,DataRegularSeason20242025!$B$3:$B$1315, "&lt;=" &amp; BD$1, DataRegularSeason20242025!$D$3:$D$1315, $A30)+SUMIFS(DataRegularSeason20242025!$AB$3:$AB$1315,DataRegularSeason20242025!$B$3:$B$1315, "&lt;=" &amp; BD$1, DataRegularSeason20242025!$E$3:$E$1315, $A30)</f>
        <v>21</v>
      </c>
      <c r="BE30">
        <f>SUMIFS(DataRegularSeason20242025!$AA$3:$AA$1315,DataRegularSeason20242025!$B$3:$B$1315, "&lt;=" &amp; BE$1, DataRegularSeason20242025!$D$3:$D$1315, $A30)+SUMIFS(DataRegularSeason20242025!$AB$3:$AB$1315,DataRegularSeason20242025!$B$3:$B$1315, "&lt;=" &amp; BE$1, DataRegularSeason20242025!$E$3:$E$1315, $A30)</f>
        <v>21</v>
      </c>
      <c r="BF30">
        <f>SUMIFS(DataRegularSeason20242025!$AA$3:$AA$1315,DataRegularSeason20242025!$B$3:$B$1315, "&lt;=" &amp; BF$1, DataRegularSeason20242025!$D$3:$D$1315, $A30)+SUMIFS(DataRegularSeason20242025!$AB$3:$AB$1315,DataRegularSeason20242025!$B$3:$B$1315, "&lt;=" &amp; BF$1, DataRegularSeason20242025!$E$3:$E$1315, $A30)</f>
        <v>21</v>
      </c>
      <c r="BG30">
        <f>SUMIFS(DataRegularSeason20242025!$AA$3:$AA$1315,DataRegularSeason20242025!$B$3:$B$1315, "&lt;=" &amp; BG$1, DataRegularSeason20242025!$D$3:$D$1315, $A30)+SUMIFS(DataRegularSeason20242025!$AB$3:$AB$1315,DataRegularSeason20242025!$B$3:$B$1315, "&lt;=" &amp; BG$1, DataRegularSeason20242025!$E$3:$E$1315, $A30)</f>
        <v>21</v>
      </c>
      <c r="BH30">
        <f>SUMIFS(DataRegularSeason20242025!$AA$3:$AA$1315,DataRegularSeason20242025!$B$3:$B$1315, "&lt;=" &amp; BH$1, DataRegularSeason20242025!$D$3:$D$1315, $A30)+SUMIFS(DataRegularSeason20242025!$AB$3:$AB$1315,DataRegularSeason20242025!$B$3:$B$1315, "&lt;=" &amp; BH$1, DataRegularSeason20242025!$E$3:$E$1315, $A30)</f>
        <v>21</v>
      </c>
      <c r="BI30">
        <f>SUMIFS(DataRegularSeason20242025!$AA$3:$AA$1315,DataRegularSeason20242025!$B$3:$B$1315, "&lt;=" &amp; BI$1, DataRegularSeason20242025!$D$3:$D$1315, $A30)+SUMIFS(DataRegularSeason20242025!$AB$3:$AB$1315,DataRegularSeason20242025!$B$3:$B$1315, "&lt;=" &amp; BI$1, DataRegularSeason20242025!$E$3:$E$1315, $A30)</f>
        <v>21</v>
      </c>
      <c r="BJ30">
        <f>SUMIFS(DataRegularSeason20242025!$AA$3:$AA$1315,DataRegularSeason20242025!$B$3:$B$1315, "&lt;=" &amp; BJ$1, DataRegularSeason20242025!$D$3:$D$1315, $A30)+SUMIFS(DataRegularSeason20242025!$AB$3:$AB$1315,DataRegularSeason20242025!$B$3:$B$1315, "&lt;=" &amp; BJ$1, DataRegularSeason20242025!$E$3:$E$1315, $A30)</f>
        <v>21</v>
      </c>
      <c r="BK30">
        <f>SUMIFS(DataRegularSeason20242025!$AA$3:$AA$1315,DataRegularSeason20242025!$B$3:$B$1315, "&lt;=" &amp; BK$1, DataRegularSeason20242025!$D$3:$D$1315, $A30)+SUMIFS(DataRegularSeason20242025!$AB$3:$AB$1315,DataRegularSeason20242025!$B$3:$B$1315, "&lt;=" &amp; BK$1, DataRegularSeason20242025!$E$3:$E$1315, $A30)</f>
        <v>21</v>
      </c>
      <c r="BL30">
        <f>SUMIFS(DataRegularSeason20242025!$AA$3:$AA$1315,DataRegularSeason20242025!$B$3:$B$1315, "&lt;=" &amp; BL$1, DataRegularSeason20242025!$D$3:$D$1315, $A30)+SUMIFS(DataRegularSeason20242025!$AB$3:$AB$1315,DataRegularSeason20242025!$B$3:$B$1315, "&lt;=" &amp; BL$1, DataRegularSeason20242025!$E$3:$E$1315, $A30)</f>
        <v>21</v>
      </c>
      <c r="BM30">
        <f>SUMIFS(DataRegularSeason20242025!$AA$3:$AA$1315,DataRegularSeason20242025!$B$3:$B$1315, "&lt;=" &amp; BM$1, DataRegularSeason20242025!$D$3:$D$1315, $A30)+SUMIFS(DataRegularSeason20242025!$AB$3:$AB$1315,DataRegularSeason20242025!$B$3:$B$1315, "&lt;=" &amp; BM$1, DataRegularSeason20242025!$E$3:$E$1315, $A30)</f>
        <v>21</v>
      </c>
      <c r="BN30">
        <f>SUMIFS(DataRegularSeason20242025!$AA$3:$AA$1315,DataRegularSeason20242025!$B$3:$B$1315, "&lt;=" &amp; BN$1, DataRegularSeason20242025!$D$3:$D$1315, $A30)+SUMIFS(DataRegularSeason20242025!$AB$3:$AB$1315,DataRegularSeason20242025!$B$3:$B$1315, "&lt;=" &amp; BN$1, DataRegularSeason20242025!$E$3:$E$1315, $A30)</f>
        <v>21</v>
      </c>
      <c r="BO30">
        <f>SUMIFS(DataRegularSeason20242025!$AA$3:$AA$1315,DataRegularSeason20242025!$B$3:$B$1315, "&lt;=" &amp; BO$1, DataRegularSeason20242025!$D$3:$D$1315, $A30)+SUMIFS(DataRegularSeason20242025!$AB$3:$AB$1315,DataRegularSeason20242025!$B$3:$B$1315, "&lt;=" &amp; BO$1, DataRegularSeason20242025!$E$3:$E$1315, $A30)</f>
        <v>21</v>
      </c>
      <c r="BP30">
        <f>SUMIFS(DataRegularSeason20242025!$AA$3:$AA$1315,DataRegularSeason20242025!$B$3:$B$1315, "&lt;=" &amp; BP$1, DataRegularSeason20242025!$D$3:$D$1315, $A30)+SUMIFS(DataRegularSeason20242025!$AB$3:$AB$1315,DataRegularSeason20242025!$B$3:$B$1315, "&lt;=" &amp; BP$1, DataRegularSeason20242025!$E$3:$E$1315, $A30)</f>
        <v>21</v>
      </c>
      <c r="BQ30">
        <f>SUMIFS(DataRegularSeason20242025!$AA$3:$AA$1315,DataRegularSeason20242025!$B$3:$B$1315, "&lt;=" &amp; BQ$1, DataRegularSeason20242025!$D$3:$D$1315, $A30)+SUMIFS(DataRegularSeason20242025!$AB$3:$AB$1315,DataRegularSeason20242025!$B$3:$B$1315, "&lt;=" &amp; BQ$1, DataRegularSeason20242025!$E$3:$E$1315, $A30)</f>
        <v>21</v>
      </c>
      <c r="BR30">
        <f>SUMIFS(DataRegularSeason20242025!$AA$3:$AA$1315,DataRegularSeason20242025!$B$3:$B$1315, "&lt;=" &amp; BR$1, DataRegularSeason20242025!$D$3:$D$1315, $A30)+SUMIFS(DataRegularSeason20242025!$AB$3:$AB$1315,DataRegularSeason20242025!$B$3:$B$1315, "&lt;=" &amp; BR$1, DataRegularSeason20242025!$E$3:$E$1315, $A30)</f>
        <v>21</v>
      </c>
      <c r="BS30">
        <f>SUMIFS(DataRegularSeason20242025!$AA$3:$AA$1315,DataRegularSeason20242025!$B$3:$B$1315, "&lt;=" &amp; BS$1, DataRegularSeason20242025!$D$3:$D$1315, $A30)+SUMIFS(DataRegularSeason20242025!$AB$3:$AB$1315,DataRegularSeason20242025!$B$3:$B$1315, "&lt;=" &amp; BS$1, DataRegularSeason20242025!$E$3:$E$1315, $A30)</f>
        <v>21</v>
      </c>
      <c r="BT30">
        <f>SUMIFS(DataRegularSeason20242025!$AA$3:$AA$1315,DataRegularSeason20242025!$B$3:$B$1315, "&lt;=" &amp; BT$1, DataRegularSeason20242025!$D$3:$D$1315, $A30)+SUMIFS(DataRegularSeason20242025!$AB$3:$AB$1315,DataRegularSeason20242025!$B$3:$B$1315, "&lt;=" &amp; BT$1, DataRegularSeason20242025!$E$3:$E$1315, $A30)</f>
        <v>21</v>
      </c>
      <c r="BU30">
        <f>SUMIFS(DataRegularSeason20242025!$AA$3:$AA$1315,DataRegularSeason20242025!$B$3:$B$1315, "&lt;=" &amp; BU$1, DataRegularSeason20242025!$D$3:$D$1315, $A30)+SUMIFS(DataRegularSeason20242025!$AB$3:$AB$1315,DataRegularSeason20242025!$B$3:$B$1315, "&lt;=" &amp; BU$1, DataRegularSeason20242025!$E$3:$E$1315, $A30)</f>
        <v>21</v>
      </c>
      <c r="BV30">
        <f>SUMIFS(DataRegularSeason20242025!$AA$3:$AA$1315,DataRegularSeason20242025!$B$3:$B$1315, "&lt;=" &amp; BV$1, DataRegularSeason20242025!$D$3:$D$1315, $A30)+SUMIFS(DataRegularSeason20242025!$AB$3:$AB$1315,DataRegularSeason20242025!$B$3:$B$1315, "&lt;=" &amp; BV$1, DataRegularSeason20242025!$E$3:$E$1315, $A30)</f>
        <v>21</v>
      </c>
      <c r="BW30">
        <f>SUMIFS(DataRegularSeason20242025!$AA$3:$AA$1315,DataRegularSeason20242025!$B$3:$B$1315, "&lt;=" &amp; BW$1, DataRegularSeason20242025!$D$3:$D$1315, $A30)+SUMIFS(DataRegularSeason20242025!$AB$3:$AB$1315,DataRegularSeason20242025!$B$3:$B$1315, "&lt;=" &amp; BW$1, DataRegularSeason20242025!$E$3:$E$1315, $A30)</f>
        <v>21</v>
      </c>
      <c r="BX30">
        <f>SUMIFS(DataRegularSeason20242025!$AA$3:$AA$1315,DataRegularSeason20242025!$B$3:$B$1315, "&lt;=" &amp; BX$1, DataRegularSeason20242025!$D$3:$D$1315, $A30)+SUMIFS(DataRegularSeason20242025!$AB$3:$AB$1315,DataRegularSeason20242025!$B$3:$B$1315, "&lt;=" &amp; BX$1, DataRegularSeason20242025!$E$3:$E$1315, $A30)</f>
        <v>21</v>
      </c>
      <c r="BY30">
        <f>SUMIFS(DataRegularSeason20242025!$AA$3:$AA$1315,DataRegularSeason20242025!$B$3:$B$1315, "&lt;=" &amp; BY$1, DataRegularSeason20242025!$D$3:$D$1315, $A30)+SUMIFS(DataRegularSeason20242025!$AB$3:$AB$1315,DataRegularSeason20242025!$B$3:$B$1315, "&lt;=" &amp; BY$1, DataRegularSeason20242025!$E$3:$E$1315, $A30)</f>
        <v>21</v>
      </c>
      <c r="BZ30">
        <f>SUMIFS(DataRegularSeason20242025!$AA$3:$AA$1315,DataRegularSeason20242025!$B$3:$B$1315, "&lt;=" &amp; BZ$1, DataRegularSeason20242025!$D$3:$D$1315, $A30)+SUMIFS(DataRegularSeason20242025!$AB$3:$AB$1315,DataRegularSeason20242025!$B$3:$B$1315, "&lt;=" &amp; BZ$1, DataRegularSeason20242025!$E$3:$E$1315, $A30)</f>
        <v>21</v>
      </c>
      <c r="CA30">
        <f>SUMIFS(DataRegularSeason20242025!$AA$3:$AA$1315,DataRegularSeason20242025!$B$3:$B$1315, "&lt;=" &amp; CA$1, DataRegularSeason20242025!$D$3:$D$1315, $A30)+SUMIFS(DataRegularSeason20242025!$AB$3:$AB$1315,DataRegularSeason20242025!$B$3:$B$1315, "&lt;=" &amp; CA$1, DataRegularSeason20242025!$E$3:$E$1315, $A30)</f>
        <v>21</v>
      </c>
      <c r="CB30">
        <f>SUMIFS(DataRegularSeason20242025!$AA$3:$AA$1315,DataRegularSeason20242025!$B$3:$B$1315, "&lt;=" &amp; CB$1, DataRegularSeason20242025!$D$3:$D$1315, $A30)+SUMIFS(DataRegularSeason20242025!$AB$3:$AB$1315,DataRegularSeason20242025!$B$3:$B$1315, "&lt;=" &amp; CB$1, DataRegularSeason20242025!$E$3:$E$1315, $A30)</f>
        <v>21</v>
      </c>
      <c r="CC30">
        <f>SUMIFS(DataRegularSeason20242025!$AA$3:$AA$1315,DataRegularSeason20242025!$B$3:$B$1315, "&lt;=" &amp; CC$1, DataRegularSeason20242025!$D$3:$D$1315, $A30)+SUMIFS(DataRegularSeason20242025!$AB$3:$AB$1315,DataRegularSeason20242025!$B$3:$B$1315, "&lt;=" &amp; CC$1, DataRegularSeason20242025!$E$3:$E$1315, $A30)</f>
        <v>21</v>
      </c>
      <c r="CD30">
        <f>SUMIFS(DataRegularSeason20242025!$AA$3:$AA$1315,DataRegularSeason20242025!$B$3:$B$1315, "&lt;=" &amp; CD$1, DataRegularSeason20242025!$D$3:$D$1315, $A30)+SUMIFS(DataRegularSeason20242025!$AB$3:$AB$1315,DataRegularSeason20242025!$B$3:$B$1315, "&lt;=" &amp; CD$1, DataRegularSeason20242025!$E$3:$E$1315, $A30)</f>
        <v>21</v>
      </c>
      <c r="CE30">
        <f>SUMIFS(DataRegularSeason20242025!$AA$3:$AA$1315,DataRegularSeason20242025!$B$3:$B$1315, "&lt;=" &amp; CE$1, DataRegularSeason20242025!$D$3:$D$1315, $A30)+SUMIFS(DataRegularSeason20242025!$AB$3:$AB$1315,DataRegularSeason20242025!$B$3:$B$1315, "&lt;=" &amp; CE$1, DataRegularSeason20242025!$E$3:$E$1315, $A30)</f>
        <v>21</v>
      </c>
      <c r="CF30">
        <f>SUMIFS(DataRegularSeason20242025!$AA$3:$AA$1315,DataRegularSeason20242025!$B$3:$B$1315, "&lt;=" &amp; CF$1, DataRegularSeason20242025!$D$3:$D$1315, $A30)+SUMIFS(DataRegularSeason20242025!$AB$3:$AB$1315,DataRegularSeason20242025!$B$3:$B$1315, "&lt;=" &amp; CF$1, DataRegularSeason20242025!$E$3:$E$1315, $A30)</f>
        <v>21</v>
      </c>
      <c r="CG30">
        <f>SUMIFS(DataRegularSeason20242025!$AA$3:$AA$1315,DataRegularSeason20242025!$B$3:$B$1315, "&lt;=" &amp; CG$1, DataRegularSeason20242025!$D$3:$D$1315, $A30)+SUMIFS(DataRegularSeason20242025!$AB$3:$AB$1315,DataRegularSeason20242025!$B$3:$B$1315, "&lt;=" &amp; CG$1, DataRegularSeason20242025!$E$3:$E$1315, $A30)</f>
        <v>21</v>
      </c>
      <c r="CH30">
        <f>SUMIFS(DataRegularSeason20242025!$AA$3:$AA$1315,DataRegularSeason20242025!$B$3:$B$1315, "&lt;=" &amp; CH$1, DataRegularSeason20242025!$D$3:$D$1315, $A30)+SUMIFS(DataRegularSeason20242025!$AB$3:$AB$1315,DataRegularSeason20242025!$B$3:$B$1315, "&lt;=" &amp; CH$1, DataRegularSeason20242025!$E$3:$E$1315, $A30)</f>
        <v>21</v>
      </c>
      <c r="CI30">
        <f>SUMIFS(DataRegularSeason20242025!$AA$3:$AA$1315,DataRegularSeason20242025!$B$3:$B$1315, "&lt;=" &amp; CI$1, DataRegularSeason20242025!$D$3:$D$1315, $A30)+SUMIFS(DataRegularSeason20242025!$AB$3:$AB$1315,DataRegularSeason20242025!$B$3:$B$1315, "&lt;=" &amp; CI$1, DataRegularSeason20242025!$E$3:$E$1315, $A30)</f>
        <v>21</v>
      </c>
      <c r="CJ30">
        <f>SUMIFS(DataRegularSeason20242025!$AA$3:$AA$1315,DataRegularSeason20242025!$B$3:$B$1315, "&lt;=" &amp; CJ$1, DataRegularSeason20242025!$D$3:$D$1315, $A30)+SUMIFS(DataRegularSeason20242025!$AB$3:$AB$1315,DataRegularSeason20242025!$B$3:$B$1315, "&lt;=" &amp; CJ$1, DataRegularSeason20242025!$E$3:$E$1315, $A30)</f>
        <v>21</v>
      </c>
      <c r="CK30">
        <f>SUMIFS(DataRegularSeason20242025!$AA$3:$AA$1315,DataRegularSeason20242025!$B$3:$B$1315, "&lt;=" &amp; CK$1, DataRegularSeason20242025!$D$3:$D$1315, $A30)+SUMIFS(DataRegularSeason20242025!$AB$3:$AB$1315,DataRegularSeason20242025!$B$3:$B$1315, "&lt;=" &amp; CK$1, DataRegularSeason20242025!$E$3:$E$1315, $A30)</f>
        <v>21</v>
      </c>
      <c r="CL30">
        <f>SUMIFS(DataRegularSeason20242025!$AA$3:$AA$1315,DataRegularSeason20242025!$B$3:$B$1315, "&lt;=" &amp; CL$1, DataRegularSeason20242025!$D$3:$D$1315, $A30)+SUMIFS(DataRegularSeason20242025!$AB$3:$AB$1315,DataRegularSeason20242025!$B$3:$B$1315, "&lt;=" &amp; CL$1, DataRegularSeason20242025!$E$3:$E$1315, $A30)</f>
        <v>21</v>
      </c>
      <c r="CM30">
        <f>SUMIFS(DataRegularSeason20242025!$AA$3:$AA$1315,DataRegularSeason20242025!$B$3:$B$1315, "&lt;=" &amp; CM$1, DataRegularSeason20242025!$D$3:$D$1315, $A30)+SUMIFS(DataRegularSeason20242025!$AB$3:$AB$1315,DataRegularSeason20242025!$B$3:$B$1315, "&lt;=" &amp; CM$1, DataRegularSeason20242025!$E$3:$E$1315, $A30)</f>
        <v>21</v>
      </c>
      <c r="CN30">
        <f>SUMIFS(DataRegularSeason20242025!$AA$3:$AA$1315,DataRegularSeason20242025!$B$3:$B$1315, "&lt;=" &amp; CN$1, DataRegularSeason20242025!$D$3:$D$1315, $A30)+SUMIFS(DataRegularSeason20242025!$AB$3:$AB$1315,DataRegularSeason20242025!$B$3:$B$1315, "&lt;=" &amp; CN$1, DataRegularSeason20242025!$E$3:$E$1315, $A30)</f>
        <v>21</v>
      </c>
      <c r="CO30">
        <f>SUMIFS(DataRegularSeason20242025!$AA$3:$AA$1315,DataRegularSeason20242025!$B$3:$B$1315, "&lt;=" &amp; CO$1, DataRegularSeason20242025!$D$3:$D$1315, $A30)+SUMIFS(DataRegularSeason20242025!$AB$3:$AB$1315,DataRegularSeason20242025!$B$3:$B$1315, "&lt;=" &amp; CO$1, DataRegularSeason20242025!$E$3:$E$1315, $A30)</f>
        <v>21</v>
      </c>
      <c r="CP30">
        <f>SUMIFS(DataRegularSeason20242025!$AA$3:$AA$1315,DataRegularSeason20242025!$B$3:$B$1315, "&lt;=" &amp; CP$1, DataRegularSeason20242025!$D$3:$D$1315, $A30)+SUMIFS(DataRegularSeason20242025!$AB$3:$AB$1315,DataRegularSeason20242025!$B$3:$B$1315, "&lt;=" &amp; CP$1, DataRegularSeason20242025!$E$3:$E$1315, $A30)</f>
        <v>21</v>
      </c>
      <c r="CQ30">
        <f>SUMIFS(DataRegularSeason20242025!$AA$3:$AA$1315,DataRegularSeason20242025!$B$3:$B$1315, "&lt;=" &amp; CQ$1, DataRegularSeason20242025!$D$3:$D$1315, $A30)+SUMIFS(DataRegularSeason20242025!$AB$3:$AB$1315,DataRegularSeason20242025!$B$3:$B$1315, "&lt;=" &amp; CQ$1, DataRegularSeason20242025!$E$3:$E$1315, $A30)</f>
        <v>21</v>
      </c>
      <c r="CR30">
        <f>SUMIFS(DataRegularSeason20242025!$AA$3:$AA$1315,DataRegularSeason20242025!$B$3:$B$1315, "&lt;=" &amp; CR$1, DataRegularSeason20242025!$D$3:$D$1315, $A30)+SUMIFS(DataRegularSeason20242025!$AB$3:$AB$1315,DataRegularSeason20242025!$B$3:$B$1315, "&lt;=" &amp; CR$1, DataRegularSeason20242025!$E$3:$E$1315, $A30)</f>
        <v>21</v>
      </c>
      <c r="CS30">
        <f>SUMIFS(DataRegularSeason20242025!$AA$3:$AA$1315,DataRegularSeason20242025!$B$3:$B$1315, "&lt;=" &amp; CS$1, DataRegularSeason20242025!$D$3:$D$1315, $A30)+SUMIFS(DataRegularSeason20242025!$AB$3:$AB$1315,DataRegularSeason20242025!$B$3:$B$1315, "&lt;=" &amp; CS$1, DataRegularSeason20242025!$E$3:$E$1315, $A30)</f>
        <v>21</v>
      </c>
      <c r="CT30">
        <f>SUMIFS(DataRegularSeason20242025!$AA$3:$AA$1315,DataRegularSeason20242025!$B$3:$B$1315, "&lt;=" &amp; CT$1, DataRegularSeason20242025!$D$3:$D$1315, $A30)+SUMIFS(DataRegularSeason20242025!$AB$3:$AB$1315,DataRegularSeason20242025!$B$3:$B$1315, "&lt;=" &amp; CT$1, DataRegularSeason20242025!$E$3:$E$1315, $A30)</f>
        <v>21</v>
      </c>
      <c r="CU30">
        <f>SUMIFS(DataRegularSeason20242025!$AA$3:$AA$1315,DataRegularSeason20242025!$B$3:$B$1315, "&lt;=" &amp; CU$1, DataRegularSeason20242025!$D$3:$D$1315, $A30)+SUMIFS(DataRegularSeason20242025!$AB$3:$AB$1315,DataRegularSeason20242025!$B$3:$B$1315, "&lt;=" &amp; CU$1, DataRegularSeason20242025!$E$3:$E$1315, $A30)</f>
        <v>21</v>
      </c>
      <c r="CV30">
        <f>SUMIFS(DataRegularSeason20242025!$AA$3:$AA$1315,DataRegularSeason20242025!$B$3:$B$1315, "&lt;=" &amp; CV$1, DataRegularSeason20242025!$D$3:$D$1315, $A30)+SUMIFS(DataRegularSeason20242025!$AB$3:$AB$1315,DataRegularSeason20242025!$B$3:$B$1315, "&lt;=" &amp; CV$1, DataRegularSeason20242025!$E$3:$E$1315, $A30)</f>
        <v>21</v>
      </c>
      <c r="CW30">
        <f>SUMIFS(DataRegularSeason20242025!$AA$3:$AA$1315,DataRegularSeason20242025!$B$3:$B$1315, "&lt;=" &amp; CW$1, DataRegularSeason20242025!$D$3:$D$1315, $A30)+SUMIFS(DataRegularSeason20242025!$AB$3:$AB$1315,DataRegularSeason20242025!$B$3:$B$1315, "&lt;=" &amp; CW$1, DataRegularSeason20242025!$E$3:$E$1315, $A30)</f>
        <v>21</v>
      </c>
      <c r="CX30">
        <f>SUMIFS(DataRegularSeason20242025!$AA$3:$AA$1315,DataRegularSeason20242025!$B$3:$B$1315, "&lt;=" &amp; CX$1, DataRegularSeason20242025!$D$3:$D$1315, $A30)+SUMIFS(DataRegularSeason20242025!$AB$3:$AB$1315,DataRegularSeason20242025!$B$3:$B$1315, "&lt;=" &amp; CX$1, DataRegularSeason20242025!$E$3:$E$1315, $A30)</f>
        <v>21</v>
      </c>
      <c r="CY30">
        <f>SUMIFS(DataRegularSeason20242025!$AA$3:$AA$1315,DataRegularSeason20242025!$B$3:$B$1315, "&lt;=" &amp; CY$1, DataRegularSeason20242025!$D$3:$D$1315, $A30)+SUMIFS(DataRegularSeason20242025!$AB$3:$AB$1315,DataRegularSeason20242025!$B$3:$B$1315, "&lt;=" &amp; CY$1, DataRegularSeason20242025!$E$3:$E$1315, $A30)</f>
        <v>21</v>
      </c>
      <c r="CZ30">
        <f>SUMIFS(DataRegularSeason20242025!$AA$3:$AA$1315,DataRegularSeason20242025!$B$3:$B$1315, "&lt;=" &amp; CZ$1, DataRegularSeason20242025!$D$3:$D$1315, $A30)+SUMIFS(DataRegularSeason20242025!$AB$3:$AB$1315,DataRegularSeason20242025!$B$3:$B$1315, "&lt;=" &amp; CZ$1, DataRegularSeason20242025!$E$3:$E$1315, $A30)</f>
        <v>21</v>
      </c>
      <c r="DA30">
        <f>SUMIFS(DataRegularSeason20242025!$AA$3:$AA$1315,DataRegularSeason20242025!$B$3:$B$1315, "&lt;=" &amp; DA$1, DataRegularSeason20242025!$D$3:$D$1315, $A30)+SUMIFS(DataRegularSeason20242025!$AB$3:$AB$1315,DataRegularSeason20242025!$B$3:$B$1315, "&lt;=" &amp; DA$1, DataRegularSeason20242025!$E$3:$E$1315, $A30)</f>
        <v>21</v>
      </c>
      <c r="DB30">
        <f>SUMIFS(DataRegularSeason20242025!$AA$3:$AA$1315,DataRegularSeason20242025!$B$3:$B$1315, "&lt;=" &amp; DB$1, DataRegularSeason20242025!$D$3:$D$1315, $A30)+SUMIFS(DataRegularSeason20242025!$AB$3:$AB$1315,DataRegularSeason20242025!$B$3:$B$1315, "&lt;=" &amp; DB$1, DataRegularSeason20242025!$E$3:$E$1315, $A30)</f>
        <v>21</v>
      </c>
      <c r="DC30">
        <f>SUMIFS(DataRegularSeason20242025!$AA$3:$AA$1315,DataRegularSeason20242025!$B$3:$B$1315, "&lt;=" &amp; DC$1, DataRegularSeason20242025!$D$3:$D$1315, $A30)+SUMIFS(DataRegularSeason20242025!$AB$3:$AB$1315,DataRegularSeason20242025!$B$3:$B$1315, "&lt;=" &amp; DC$1, DataRegularSeason20242025!$E$3:$E$1315, $A30)</f>
        <v>21</v>
      </c>
      <c r="DD30">
        <f>SUMIFS(DataRegularSeason20242025!$AA$3:$AA$1315,DataRegularSeason20242025!$B$3:$B$1315, "&lt;=" &amp; DD$1, DataRegularSeason20242025!$D$3:$D$1315, $A30)+SUMIFS(DataRegularSeason20242025!$AB$3:$AB$1315,DataRegularSeason20242025!$B$3:$B$1315, "&lt;=" &amp; DD$1, DataRegularSeason20242025!$E$3:$E$1315, $A30)</f>
        <v>21</v>
      </c>
      <c r="DE30">
        <f>SUMIFS(DataRegularSeason20242025!$AA$3:$AA$1315,DataRegularSeason20242025!$B$3:$B$1315, "&lt;=" &amp; DE$1, DataRegularSeason20242025!$D$3:$D$1315, $A30)+SUMIFS(DataRegularSeason20242025!$AB$3:$AB$1315,DataRegularSeason20242025!$B$3:$B$1315, "&lt;=" &amp; DE$1, DataRegularSeason20242025!$E$3:$E$1315, $A30)</f>
        <v>21</v>
      </c>
      <c r="DF30">
        <f>SUMIFS(DataRegularSeason20242025!$AA$3:$AA$1315,DataRegularSeason20242025!$B$3:$B$1315, "&lt;=" &amp; DF$1, DataRegularSeason20242025!$D$3:$D$1315, $A30)+SUMIFS(DataRegularSeason20242025!$AB$3:$AB$1315,DataRegularSeason20242025!$B$3:$B$1315, "&lt;=" &amp; DF$1, DataRegularSeason20242025!$E$3:$E$1315, $A30)</f>
        <v>21</v>
      </c>
      <c r="DG30">
        <f>SUMIFS(DataRegularSeason20242025!$AA$3:$AA$1315,DataRegularSeason20242025!$B$3:$B$1315, "&lt;=" &amp; DG$1, DataRegularSeason20242025!$D$3:$D$1315, $A30)+SUMIFS(DataRegularSeason20242025!$AB$3:$AB$1315,DataRegularSeason20242025!$B$3:$B$1315, "&lt;=" &amp; DG$1, DataRegularSeason20242025!$E$3:$E$1315, $A30)</f>
        <v>21</v>
      </c>
      <c r="DH30">
        <f>SUMIFS(DataRegularSeason20242025!$AA$3:$AA$1315,DataRegularSeason20242025!$B$3:$B$1315, "&lt;=" &amp; DH$1, DataRegularSeason20242025!$D$3:$D$1315, $A30)+SUMIFS(DataRegularSeason20242025!$AB$3:$AB$1315,DataRegularSeason20242025!$B$3:$B$1315, "&lt;=" &amp; DH$1, DataRegularSeason20242025!$E$3:$E$1315, $A30)</f>
        <v>21</v>
      </c>
      <c r="DI30">
        <f>SUMIFS(DataRegularSeason20242025!$AA$3:$AA$1315,DataRegularSeason20242025!$B$3:$B$1315, "&lt;=" &amp; DI$1, DataRegularSeason20242025!$D$3:$D$1315, $A30)+SUMIFS(DataRegularSeason20242025!$AB$3:$AB$1315,DataRegularSeason20242025!$B$3:$B$1315, "&lt;=" &amp; DI$1, DataRegularSeason20242025!$E$3:$E$1315, $A30)</f>
        <v>21</v>
      </c>
      <c r="DJ30">
        <f>SUMIFS(DataRegularSeason20242025!$AA$3:$AA$1315,DataRegularSeason20242025!$B$3:$B$1315, "&lt;=" &amp; DJ$1, DataRegularSeason20242025!$D$3:$D$1315, $A30)+SUMIFS(DataRegularSeason20242025!$AB$3:$AB$1315,DataRegularSeason20242025!$B$3:$B$1315, "&lt;=" &amp; DJ$1, DataRegularSeason20242025!$E$3:$E$1315, $A30)</f>
        <v>21</v>
      </c>
      <c r="DK30">
        <f>SUMIFS(DataRegularSeason20242025!$AA$3:$AA$1315,DataRegularSeason20242025!$B$3:$B$1315, "&lt;=" &amp; DK$1, DataRegularSeason20242025!$D$3:$D$1315, $A30)+SUMIFS(DataRegularSeason20242025!$AB$3:$AB$1315,DataRegularSeason20242025!$B$3:$B$1315, "&lt;=" &amp; DK$1, DataRegularSeason20242025!$E$3:$E$1315, $A30)</f>
        <v>21</v>
      </c>
      <c r="DL30">
        <f>SUMIFS(DataRegularSeason20242025!$AA$3:$AA$1315,DataRegularSeason20242025!$B$3:$B$1315, "&lt;=" &amp; DL$1, DataRegularSeason20242025!$D$3:$D$1315, $A30)+SUMIFS(DataRegularSeason20242025!$AB$3:$AB$1315,DataRegularSeason20242025!$B$3:$B$1315, "&lt;=" &amp; DL$1, DataRegularSeason20242025!$E$3:$E$1315, $A30)</f>
        <v>21</v>
      </c>
      <c r="DM30">
        <f>SUMIFS(DataRegularSeason20242025!$AA$3:$AA$1315,DataRegularSeason20242025!$B$3:$B$1315, "&lt;=" &amp; DM$1, DataRegularSeason20242025!$D$3:$D$1315, $A30)+SUMIFS(DataRegularSeason20242025!$AB$3:$AB$1315,DataRegularSeason20242025!$B$3:$B$1315, "&lt;=" &amp; DM$1, DataRegularSeason20242025!$E$3:$E$1315, $A30)</f>
        <v>21</v>
      </c>
      <c r="DN30">
        <f>SUMIFS(DataRegularSeason20242025!$AA$3:$AA$1315,DataRegularSeason20242025!$B$3:$B$1315, "&lt;=" &amp; DN$1, DataRegularSeason20242025!$D$3:$D$1315, $A30)+SUMIFS(DataRegularSeason20242025!$AB$3:$AB$1315,DataRegularSeason20242025!$B$3:$B$1315, "&lt;=" &amp; DN$1, DataRegularSeason20242025!$E$3:$E$1315, $A30)</f>
        <v>21</v>
      </c>
      <c r="DO30">
        <f>SUMIFS(DataRegularSeason20242025!$AA$3:$AA$1315,DataRegularSeason20242025!$B$3:$B$1315, "&lt;=" &amp; DO$1, DataRegularSeason20242025!$D$3:$D$1315, $A30)+SUMIFS(DataRegularSeason20242025!$AB$3:$AB$1315,DataRegularSeason20242025!$B$3:$B$1315, "&lt;=" &amp; DO$1, DataRegularSeason20242025!$E$3:$E$1315, $A30)</f>
        <v>21</v>
      </c>
      <c r="DP30">
        <f>SUMIFS(DataRegularSeason20242025!$AA$3:$AA$1315,DataRegularSeason20242025!$B$3:$B$1315, "&lt;=" &amp; DP$1, DataRegularSeason20242025!$D$3:$D$1315, $A30)+SUMIFS(DataRegularSeason20242025!$AB$3:$AB$1315,DataRegularSeason20242025!$B$3:$B$1315, "&lt;=" &amp; DP$1, DataRegularSeason20242025!$E$3:$E$1315, $A30)</f>
        <v>21</v>
      </c>
      <c r="DQ30">
        <f>SUMIFS(DataRegularSeason20242025!$AA$3:$AA$1315,DataRegularSeason20242025!$B$3:$B$1315, "&lt;=" &amp; DQ$1, DataRegularSeason20242025!$D$3:$D$1315, $A30)+SUMIFS(DataRegularSeason20242025!$AB$3:$AB$1315,DataRegularSeason20242025!$B$3:$B$1315, "&lt;=" &amp; DQ$1, DataRegularSeason20242025!$E$3:$E$1315, $A30)</f>
        <v>21</v>
      </c>
      <c r="DR30">
        <f>SUMIFS(DataRegularSeason20242025!$AA$3:$AA$1315,DataRegularSeason20242025!$B$3:$B$1315, "&lt;=" &amp; DR$1, DataRegularSeason20242025!$D$3:$D$1315, $A30)+SUMIFS(DataRegularSeason20242025!$AB$3:$AB$1315,DataRegularSeason20242025!$B$3:$B$1315, "&lt;=" &amp; DR$1, DataRegularSeason20242025!$E$3:$E$1315, $A30)</f>
        <v>21</v>
      </c>
      <c r="DS30">
        <f>SUMIFS(DataRegularSeason20242025!$AA$3:$AA$1315,DataRegularSeason20242025!$B$3:$B$1315, "&lt;=" &amp; DS$1, DataRegularSeason20242025!$D$3:$D$1315, $A30)+SUMIFS(DataRegularSeason20242025!$AB$3:$AB$1315,DataRegularSeason20242025!$B$3:$B$1315, "&lt;=" &amp; DS$1, DataRegularSeason20242025!$E$3:$E$1315, $A30)</f>
        <v>21</v>
      </c>
      <c r="DT30">
        <f>SUMIFS(DataRegularSeason20242025!$AA$3:$AA$1315,DataRegularSeason20242025!$B$3:$B$1315, "&lt;=" &amp; DT$1, DataRegularSeason20242025!$D$3:$D$1315, $A30)+SUMIFS(DataRegularSeason20242025!$AB$3:$AB$1315,DataRegularSeason20242025!$B$3:$B$1315, "&lt;=" &amp; DT$1, DataRegularSeason20242025!$E$3:$E$1315, $A30)</f>
        <v>21</v>
      </c>
      <c r="DU30">
        <f>SUMIFS(DataRegularSeason20242025!$AA$3:$AA$1315,DataRegularSeason20242025!$B$3:$B$1315, "&lt;=" &amp; DU$1, DataRegularSeason20242025!$D$3:$D$1315, $A30)+SUMIFS(DataRegularSeason20242025!$AB$3:$AB$1315,DataRegularSeason20242025!$B$3:$B$1315, "&lt;=" &amp; DU$1, DataRegularSeason20242025!$E$3:$E$1315, $A30)</f>
        <v>21</v>
      </c>
      <c r="DV30">
        <f>SUMIFS(DataRegularSeason20242025!$AA$3:$AA$1315,DataRegularSeason20242025!$B$3:$B$1315, "&lt;=" &amp; DV$1, DataRegularSeason20242025!$D$3:$D$1315, $A30)+SUMIFS(DataRegularSeason20242025!$AB$3:$AB$1315,DataRegularSeason20242025!$B$3:$B$1315, "&lt;=" &amp; DV$1, DataRegularSeason20242025!$E$3:$E$1315, $A30)</f>
        <v>21</v>
      </c>
      <c r="DW30">
        <f>SUMIFS(DataRegularSeason20242025!$AA$3:$AA$1315,DataRegularSeason20242025!$B$3:$B$1315, "&lt;=" &amp; DW$1, DataRegularSeason20242025!$D$3:$D$1315, $A30)+SUMIFS(DataRegularSeason20242025!$AB$3:$AB$1315,DataRegularSeason20242025!$B$3:$B$1315, "&lt;=" &amp; DW$1, DataRegularSeason20242025!$E$3:$E$1315, $A30)</f>
        <v>21</v>
      </c>
      <c r="DX30">
        <f>SUMIFS(DataRegularSeason20242025!$AA$3:$AA$1315,DataRegularSeason20242025!$B$3:$B$1315, "&lt;=" &amp; DX$1, DataRegularSeason20242025!$D$3:$D$1315, $A30)+SUMIFS(DataRegularSeason20242025!$AB$3:$AB$1315,DataRegularSeason20242025!$B$3:$B$1315, "&lt;=" &amp; DX$1, DataRegularSeason20242025!$E$3:$E$1315, $A30)</f>
        <v>21</v>
      </c>
      <c r="DY30">
        <f>SUMIFS(DataRegularSeason20242025!$AA$3:$AA$1315,DataRegularSeason20242025!$B$3:$B$1315, "&lt;=" &amp; DY$1, DataRegularSeason20242025!$D$3:$D$1315, $A30)+SUMIFS(DataRegularSeason20242025!$AB$3:$AB$1315,DataRegularSeason20242025!$B$3:$B$1315, "&lt;=" &amp; DY$1, DataRegularSeason20242025!$E$3:$E$1315, $A30)</f>
        <v>21</v>
      </c>
      <c r="DZ30">
        <f>SUMIFS(DataRegularSeason20242025!$AA$3:$AA$1315,DataRegularSeason20242025!$B$3:$B$1315, "&lt;=" &amp; DZ$1, DataRegularSeason20242025!$D$3:$D$1315, $A30)+SUMIFS(DataRegularSeason20242025!$AB$3:$AB$1315,DataRegularSeason20242025!$B$3:$B$1315, "&lt;=" &amp; DZ$1, DataRegularSeason20242025!$E$3:$E$1315, $A30)</f>
        <v>21</v>
      </c>
      <c r="EA30">
        <f>SUMIFS(DataRegularSeason20242025!$AA$3:$AA$1315,DataRegularSeason20242025!$B$3:$B$1315, "&lt;=" &amp; EA$1, DataRegularSeason20242025!$D$3:$D$1315, $A30)+SUMIFS(DataRegularSeason20242025!$AB$3:$AB$1315,DataRegularSeason20242025!$B$3:$B$1315, "&lt;=" &amp; EA$1, DataRegularSeason20242025!$E$3:$E$1315, $A30)</f>
        <v>21</v>
      </c>
      <c r="EB30">
        <f>SUMIFS(DataRegularSeason20242025!$AA$3:$AA$1315,DataRegularSeason20242025!$B$3:$B$1315, "&lt;=" &amp; EB$1, DataRegularSeason20242025!$D$3:$D$1315, $A30)+SUMIFS(DataRegularSeason20242025!$AB$3:$AB$1315,DataRegularSeason20242025!$B$3:$B$1315, "&lt;=" &amp; EB$1, DataRegularSeason20242025!$E$3:$E$1315, $A30)</f>
        <v>21</v>
      </c>
      <c r="EC30">
        <f>SUMIFS(DataRegularSeason20242025!$AA$3:$AA$1315,DataRegularSeason20242025!$B$3:$B$1315, "&lt;=" &amp; EC$1, DataRegularSeason20242025!$D$3:$D$1315, $A30)+SUMIFS(DataRegularSeason20242025!$AB$3:$AB$1315,DataRegularSeason20242025!$B$3:$B$1315, "&lt;=" &amp; EC$1, DataRegularSeason20242025!$E$3:$E$1315, $A30)</f>
        <v>21</v>
      </c>
      <c r="ED30">
        <f>SUMIFS(DataRegularSeason20242025!$AA$3:$AA$1315,DataRegularSeason20242025!$B$3:$B$1315, "&lt;=" &amp; ED$1, DataRegularSeason20242025!$D$3:$D$1315, $A30)+SUMIFS(DataRegularSeason20242025!$AB$3:$AB$1315,DataRegularSeason20242025!$B$3:$B$1315, "&lt;=" &amp; ED$1, DataRegularSeason20242025!$E$3:$E$1315, $A30)</f>
        <v>21</v>
      </c>
      <c r="EE30">
        <f>SUMIFS(DataRegularSeason20242025!$AA$3:$AA$1315,DataRegularSeason20242025!$B$3:$B$1315, "&lt;=" &amp; EE$1, DataRegularSeason20242025!$D$3:$D$1315, $A30)+SUMIFS(DataRegularSeason20242025!$AB$3:$AB$1315,DataRegularSeason20242025!$B$3:$B$1315, "&lt;=" &amp; EE$1, DataRegularSeason20242025!$E$3:$E$1315, $A30)</f>
        <v>21</v>
      </c>
      <c r="EF30">
        <f>SUMIFS(DataRegularSeason20242025!$AA$3:$AA$1315,DataRegularSeason20242025!$B$3:$B$1315, "&lt;=" &amp; EF$1, DataRegularSeason20242025!$D$3:$D$1315, $A30)+SUMIFS(DataRegularSeason20242025!$AB$3:$AB$1315,DataRegularSeason20242025!$B$3:$B$1315, "&lt;=" &amp; EF$1, DataRegularSeason20242025!$E$3:$E$1315, $A30)</f>
        <v>21</v>
      </c>
      <c r="EG30">
        <f>SUMIFS(DataRegularSeason20242025!$AA$3:$AA$1315,DataRegularSeason20242025!$B$3:$B$1315, "&lt;=" &amp; EG$1, DataRegularSeason20242025!$D$3:$D$1315, $A30)+SUMIFS(DataRegularSeason20242025!$AB$3:$AB$1315,DataRegularSeason20242025!$B$3:$B$1315, "&lt;=" &amp; EG$1, DataRegularSeason20242025!$E$3:$E$1315, $A30)</f>
        <v>21</v>
      </c>
      <c r="EH30">
        <f>SUMIFS(DataRegularSeason20242025!$AA$3:$AA$1315,DataRegularSeason20242025!$B$3:$B$1315, "&lt;=" &amp; EH$1, DataRegularSeason20242025!$D$3:$D$1315, $A30)+SUMIFS(DataRegularSeason20242025!$AB$3:$AB$1315,DataRegularSeason20242025!$B$3:$B$1315, "&lt;=" &amp; EH$1, DataRegularSeason20242025!$E$3:$E$1315, $A30)</f>
        <v>21</v>
      </c>
      <c r="EI30">
        <f>SUMIFS(DataRegularSeason20242025!$AA$3:$AA$1315,DataRegularSeason20242025!$B$3:$B$1315, "&lt;=" &amp; EI$1, DataRegularSeason20242025!$D$3:$D$1315, $A30)+SUMIFS(DataRegularSeason20242025!$AB$3:$AB$1315,DataRegularSeason20242025!$B$3:$B$1315, "&lt;=" &amp; EI$1, DataRegularSeason20242025!$E$3:$E$1315, $A30)</f>
        <v>21</v>
      </c>
      <c r="EJ30">
        <f>SUMIFS(DataRegularSeason20242025!$AA$3:$AA$1315,DataRegularSeason20242025!$B$3:$B$1315, "&lt;=" &amp; EJ$1, DataRegularSeason20242025!$D$3:$D$1315, $A30)+SUMIFS(DataRegularSeason20242025!$AB$3:$AB$1315,DataRegularSeason20242025!$B$3:$B$1315, "&lt;=" &amp; EJ$1, DataRegularSeason20242025!$E$3:$E$1315, $A30)</f>
        <v>21</v>
      </c>
      <c r="EK30">
        <f>SUMIFS(DataRegularSeason20242025!$AA$3:$AA$1315,DataRegularSeason20242025!$B$3:$B$1315, "&lt;=" &amp; EK$1, DataRegularSeason20242025!$D$3:$D$1315, $A30)+SUMIFS(DataRegularSeason20242025!$AB$3:$AB$1315,DataRegularSeason20242025!$B$3:$B$1315, "&lt;=" &amp; EK$1, DataRegularSeason20242025!$E$3:$E$1315, $A30)</f>
        <v>21</v>
      </c>
      <c r="EL30">
        <f>SUMIFS(DataRegularSeason20242025!$AA$3:$AA$1315,DataRegularSeason20242025!$B$3:$B$1315, "&lt;=" &amp; EL$1, DataRegularSeason20242025!$D$3:$D$1315, $A30)+SUMIFS(DataRegularSeason20242025!$AB$3:$AB$1315,DataRegularSeason20242025!$B$3:$B$1315, "&lt;=" &amp; EL$1, DataRegularSeason20242025!$E$3:$E$1315, $A30)</f>
        <v>21</v>
      </c>
      <c r="EM30">
        <f>SUMIFS(DataRegularSeason20242025!$AA$3:$AA$1315,DataRegularSeason20242025!$B$3:$B$1315, "&lt;=" &amp; EM$1, DataRegularSeason20242025!$D$3:$D$1315, $A30)+SUMIFS(DataRegularSeason20242025!$AB$3:$AB$1315,DataRegularSeason20242025!$B$3:$B$1315, "&lt;=" &amp; EM$1, DataRegularSeason20242025!$E$3:$E$1315, $A30)</f>
        <v>21</v>
      </c>
      <c r="EN30">
        <f>SUMIFS(DataRegularSeason20242025!$AA$3:$AA$1315,DataRegularSeason20242025!$B$3:$B$1315, "&lt;=" &amp; EN$1, DataRegularSeason20242025!$D$3:$D$1315, $A30)+SUMIFS(DataRegularSeason20242025!$AB$3:$AB$1315,DataRegularSeason20242025!$B$3:$B$1315, "&lt;=" &amp; EN$1, DataRegularSeason20242025!$E$3:$E$1315, $A30)</f>
        <v>21</v>
      </c>
      <c r="EO30">
        <f>SUMIFS(DataRegularSeason20242025!$AA$3:$AA$1315,DataRegularSeason20242025!$B$3:$B$1315, "&lt;=" &amp; EO$1, DataRegularSeason20242025!$D$3:$D$1315, $A30)+SUMIFS(DataRegularSeason20242025!$AB$3:$AB$1315,DataRegularSeason20242025!$B$3:$B$1315, "&lt;=" &amp; EO$1, DataRegularSeason20242025!$E$3:$E$1315, $A30)</f>
        <v>21</v>
      </c>
      <c r="EP30">
        <f>SUMIFS(DataRegularSeason20242025!$AA$3:$AA$1315,DataRegularSeason20242025!$B$3:$B$1315, "&lt;=" &amp; EP$1, DataRegularSeason20242025!$D$3:$D$1315, $A30)+SUMIFS(DataRegularSeason20242025!$AB$3:$AB$1315,DataRegularSeason20242025!$B$3:$B$1315, "&lt;=" &amp; EP$1, DataRegularSeason20242025!$E$3:$E$1315, $A30)</f>
        <v>21</v>
      </c>
      <c r="EQ30">
        <f>SUMIFS(DataRegularSeason20242025!$AA$3:$AA$1315,DataRegularSeason20242025!$B$3:$B$1315, "&lt;=" &amp; EQ$1, DataRegularSeason20242025!$D$3:$D$1315, $A30)+SUMIFS(DataRegularSeason20242025!$AB$3:$AB$1315,DataRegularSeason20242025!$B$3:$B$1315, "&lt;=" &amp; EQ$1, DataRegularSeason20242025!$E$3:$E$1315, $A30)</f>
        <v>21</v>
      </c>
      <c r="ER30">
        <f>SUMIFS(DataRegularSeason20242025!$AA$3:$AA$1315,DataRegularSeason20242025!$B$3:$B$1315, "&lt;=" &amp; ER$1, DataRegularSeason20242025!$D$3:$D$1315, $A30)+SUMIFS(DataRegularSeason20242025!$AB$3:$AB$1315,DataRegularSeason20242025!$B$3:$B$1315, "&lt;=" &amp; ER$1, DataRegularSeason20242025!$E$3:$E$1315, $A30)</f>
        <v>21</v>
      </c>
      <c r="ES30">
        <f>SUMIFS(DataRegularSeason20242025!$AA$3:$AA$1315,DataRegularSeason20242025!$B$3:$B$1315, "&lt;=" &amp; ES$1, DataRegularSeason20242025!$D$3:$D$1315, $A30)+SUMIFS(DataRegularSeason20242025!$AB$3:$AB$1315,DataRegularSeason20242025!$B$3:$B$1315, "&lt;=" &amp; ES$1, DataRegularSeason20242025!$E$3:$E$1315, $A30)</f>
        <v>21</v>
      </c>
      <c r="ET30">
        <f>SUMIFS(DataRegularSeason20242025!$AA$3:$AA$1315,DataRegularSeason20242025!$B$3:$B$1315, "&lt;=" &amp; ET$1, DataRegularSeason20242025!$D$3:$D$1315, $A30)+SUMIFS(DataRegularSeason20242025!$AB$3:$AB$1315,DataRegularSeason20242025!$B$3:$B$1315, "&lt;=" &amp; ET$1, DataRegularSeason20242025!$E$3:$E$1315, $A30)</f>
        <v>21</v>
      </c>
      <c r="EU30">
        <f>SUMIFS(DataRegularSeason20242025!$AA$3:$AA$1315,DataRegularSeason20242025!$B$3:$B$1315, "&lt;=" &amp; EU$1, DataRegularSeason20242025!$D$3:$D$1315, $A30)+SUMIFS(DataRegularSeason20242025!$AB$3:$AB$1315,DataRegularSeason20242025!$B$3:$B$1315, "&lt;=" &amp; EU$1, DataRegularSeason20242025!$E$3:$E$1315, $A30)</f>
        <v>21</v>
      </c>
      <c r="EV30">
        <f>SUMIFS(DataRegularSeason20242025!$AA$3:$AA$1315,DataRegularSeason20242025!$B$3:$B$1315, "&lt;=" &amp; EV$1, DataRegularSeason20242025!$D$3:$D$1315, $A30)+SUMIFS(DataRegularSeason20242025!$AB$3:$AB$1315,DataRegularSeason20242025!$B$3:$B$1315, "&lt;=" &amp; EV$1, DataRegularSeason20242025!$E$3:$E$1315, $A30)</f>
        <v>21</v>
      </c>
      <c r="EW30">
        <f>SUMIFS(DataRegularSeason20242025!$AA$3:$AA$1315,DataRegularSeason20242025!$B$3:$B$1315, "&lt;=" &amp; EW$1, DataRegularSeason20242025!$D$3:$D$1315, $A30)+SUMIFS(DataRegularSeason20242025!$AB$3:$AB$1315,DataRegularSeason20242025!$B$3:$B$1315, "&lt;=" &amp; EW$1, DataRegularSeason20242025!$E$3:$E$1315, $A30)</f>
        <v>21</v>
      </c>
      <c r="EX30">
        <f>SUMIFS(DataRegularSeason20242025!$AA$3:$AA$1315,DataRegularSeason20242025!$B$3:$B$1315, "&lt;=" &amp; EX$1, DataRegularSeason20242025!$D$3:$D$1315, $A30)+SUMIFS(DataRegularSeason20242025!$AB$3:$AB$1315,DataRegularSeason20242025!$B$3:$B$1315, "&lt;=" &amp; EX$1, DataRegularSeason20242025!$E$3:$E$1315, $A30)</f>
        <v>21</v>
      </c>
      <c r="EY30">
        <f>SUMIFS(DataRegularSeason20242025!$AA$3:$AA$1315,DataRegularSeason20242025!$B$3:$B$1315, "&lt;=" &amp; EY$1, DataRegularSeason20242025!$D$3:$D$1315, $A30)+SUMIFS(DataRegularSeason20242025!$AB$3:$AB$1315,DataRegularSeason20242025!$B$3:$B$1315, "&lt;=" &amp; EY$1, DataRegularSeason20242025!$E$3:$E$1315, $A30)</f>
        <v>21</v>
      </c>
      <c r="EZ30">
        <f>SUMIFS(DataRegularSeason20242025!$AA$3:$AA$1315,DataRegularSeason20242025!$B$3:$B$1315, "&lt;=" &amp; EZ$1, DataRegularSeason20242025!$D$3:$D$1315, $A30)+SUMIFS(DataRegularSeason20242025!$AB$3:$AB$1315,DataRegularSeason20242025!$B$3:$B$1315, "&lt;=" &amp; EZ$1, DataRegularSeason20242025!$E$3:$E$1315, $A30)</f>
        <v>21</v>
      </c>
      <c r="FA30">
        <f>SUMIFS(DataRegularSeason20242025!$AA$3:$AA$1315,DataRegularSeason20242025!$B$3:$B$1315, "&lt;=" &amp; FA$1, DataRegularSeason20242025!$D$3:$D$1315, $A30)+SUMIFS(DataRegularSeason20242025!$AB$3:$AB$1315,DataRegularSeason20242025!$B$3:$B$1315, "&lt;=" &amp; FA$1, DataRegularSeason20242025!$E$3:$E$1315, $A30)</f>
        <v>21</v>
      </c>
      <c r="FB30">
        <f>SUMIFS(DataRegularSeason20242025!$AA$3:$AA$1315,DataRegularSeason20242025!$B$3:$B$1315, "&lt;=" &amp; FB$1, DataRegularSeason20242025!$D$3:$D$1315, $A30)+SUMIFS(DataRegularSeason20242025!$AB$3:$AB$1315,DataRegularSeason20242025!$B$3:$B$1315, "&lt;=" &amp; FB$1, DataRegularSeason20242025!$E$3:$E$1315, $A30)</f>
        <v>21</v>
      </c>
      <c r="FC30">
        <f>SUMIFS(DataRegularSeason20242025!$AA$3:$AA$1315,DataRegularSeason20242025!$B$3:$B$1315, "&lt;=" &amp; FC$1, DataRegularSeason20242025!$D$3:$D$1315, $A30)+SUMIFS(DataRegularSeason20242025!$AB$3:$AB$1315,DataRegularSeason20242025!$B$3:$B$1315, "&lt;=" &amp; FC$1, DataRegularSeason20242025!$E$3:$E$1315, $A30)</f>
        <v>21</v>
      </c>
      <c r="FD30">
        <f>SUMIFS(DataRegularSeason20242025!$AA$3:$AA$1315,DataRegularSeason20242025!$B$3:$B$1315, "&lt;=" &amp; FD$1, DataRegularSeason20242025!$D$3:$D$1315, $A30)+SUMIFS(DataRegularSeason20242025!$AB$3:$AB$1315,DataRegularSeason20242025!$B$3:$B$1315, "&lt;=" &amp; FD$1, DataRegularSeason20242025!$E$3:$E$1315, $A30)</f>
        <v>21</v>
      </c>
      <c r="FE30">
        <f>SUMIFS(DataRegularSeason20242025!$AA$3:$AA$1315,DataRegularSeason20242025!$B$3:$B$1315, "&lt;=" &amp; FE$1, DataRegularSeason20242025!$D$3:$D$1315, $A30)+SUMIFS(DataRegularSeason20242025!$AB$3:$AB$1315,DataRegularSeason20242025!$B$3:$B$1315, "&lt;=" &amp; FE$1, DataRegularSeason20242025!$E$3:$E$1315, $A30)</f>
        <v>21</v>
      </c>
      <c r="FF30">
        <f>SUMIFS(DataRegularSeason20242025!$AA$3:$AA$1315,DataRegularSeason20242025!$B$3:$B$1315, "&lt;=" &amp; FF$1, DataRegularSeason20242025!$D$3:$D$1315, $A30)+SUMIFS(DataRegularSeason20242025!$AB$3:$AB$1315,DataRegularSeason20242025!$B$3:$B$1315, "&lt;=" &amp; FF$1, DataRegularSeason20242025!$E$3:$E$1315, $A30)</f>
        <v>21</v>
      </c>
      <c r="FG30">
        <f>SUMIFS(DataRegularSeason20242025!$AA$3:$AA$1315,DataRegularSeason20242025!$B$3:$B$1315, "&lt;=" &amp; FG$1, DataRegularSeason20242025!$D$3:$D$1315, $A30)+SUMIFS(DataRegularSeason20242025!$AB$3:$AB$1315,DataRegularSeason20242025!$B$3:$B$1315, "&lt;=" &amp; FG$1, DataRegularSeason20242025!$E$3:$E$1315, $A30)</f>
        <v>21</v>
      </c>
      <c r="FH30">
        <f>SUMIFS(DataRegularSeason20242025!$AA$3:$AA$1315,DataRegularSeason20242025!$B$3:$B$1315, "&lt;=" &amp; FH$1, DataRegularSeason20242025!$D$3:$D$1315, $A30)+SUMIFS(DataRegularSeason20242025!$AB$3:$AB$1315,DataRegularSeason20242025!$B$3:$B$1315, "&lt;=" &amp; FH$1, DataRegularSeason20242025!$E$3:$E$1315, $A30)</f>
        <v>21</v>
      </c>
      <c r="FI30">
        <f>SUMIFS(DataRegularSeason20242025!$AA$3:$AA$1315,DataRegularSeason20242025!$B$3:$B$1315, "&lt;=" &amp; FI$1, DataRegularSeason20242025!$D$3:$D$1315, $A30)+SUMIFS(DataRegularSeason20242025!$AB$3:$AB$1315,DataRegularSeason20242025!$B$3:$B$1315, "&lt;=" &amp; FI$1, DataRegularSeason20242025!$E$3:$E$1315, $A30)</f>
        <v>21</v>
      </c>
      <c r="FJ30">
        <f>SUMIFS(DataRegularSeason20242025!$AA$3:$AA$1315,DataRegularSeason20242025!$B$3:$B$1315, "&lt;=" &amp; FJ$1, DataRegularSeason20242025!$D$3:$D$1315, $A30)+SUMIFS(DataRegularSeason20242025!$AB$3:$AB$1315,DataRegularSeason20242025!$B$3:$B$1315, "&lt;=" &amp; FJ$1, DataRegularSeason20242025!$E$3:$E$1315, $A30)</f>
        <v>21</v>
      </c>
      <c r="FK30">
        <f>SUMIFS(DataRegularSeason20242025!$AA$3:$AA$1315,DataRegularSeason20242025!$B$3:$B$1315, "&lt;=" &amp; FK$1, DataRegularSeason20242025!$D$3:$D$1315, $A30)+SUMIFS(DataRegularSeason20242025!$AB$3:$AB$1315,DataRegularSeason20242025!$B$3:$B$1315, "&lt;=" &amp; FK$1, DataRegularSeason20242025!$E$3:$E$1315, $A30)</f>
        <v>21</v>
      </c>
      <c r="FL30">
        <f>SUMIFS(DataRegularSeason20242025!$AA$3:$AA$1315,DataRegularSeason20242025!$B$3:$B$1315, "&lt;=" &amp; FL$1, DataRegularSeason20242025!$D$3:$D$1315, $A30)+SUMIFS(DataRegularSeason20242025!$AB$3:$AB$1315,DataRegularSeason20242025!$B$3:$B$1315, "&lt;=" &amp; FL$1, DataRegularSeason20242025!$E$3:$E$1315, $A30)</f>
        <v>21</v>
      </c>
      <c r="FM30">
        <f>SUMIFS(DataRegularSeason20242025!$AA$3:$AA$1315,DataRegularSeason20242025!$B$3:$B$1315, "&lt;=" &amp; FM$1, DataRegularSeason20242025!$D$3:$D$1315, $A30)+SUMIFS(DataRegularSeason20242025!$AB$3:$AB$1315,DataRegularSeason20242025!$B$3:$B$1315, "&lt;=" &amp; FM$1, DataRegularSeason20242025!$E$3:$E$1315, $A30)</f>
        <v>21</v>
      </c>
      <c r="FN30">
        <f>SUMIFS(DataRegularSeason20242025!$AA$3:$AA$1315,DataRegularSeason20242025!$B$3:$B$1315, "&lt;=" &amp; FN$1, DataRegularSeason20242025!$D$3:$D$1315, $A30)+SUMIFS(DataRegularSeason20242025!$AB$3:$AB$1315,DataRegularSeason20242025!$B$3:$B$1315, "&lt;=" &amp; FN$1, DataRegularSeason20242025!$E$3:$E$1315, $A30)</f>
        <v>21</v>
      </c>
      <c r="FO30">
        <f>SUMIFS(DataRegularSeason20242025!$AA$3:$AA$1315,DataRegularSeason20242025!$B$3:$B$1315, "&lt;=" &amp; FO$1, DataRegularSeason20242025!$D$3:$D$1315, $A30)+SUMIFS(DataRegularSeason20242025!$AB$3:$AB$1315,DataRegularSeason20242025!$B$3:$B$1315, "&lt;=" &amp; FO$1, DataRegularSeason20242025!$E$3:$E$1315, $A30)</f>
        <v>21</v>
      </c>
      <c r="FP30">
        <f>SUMIFS(DataRegularSeason20242025!$AA$3:$AA$1315,DataRegularSeason20242025!$B$3:$B$1315, "&lt;=" &amp; FP$1, DataRegularSeason20242025!$D$3:$D$1315, $A30)+SUMIFS(DataRegularSeason20242025!$AB$3:$AB$1315,DataRegularSeason20242025!$B$3:$B$1315, "&lt;=" &amp; FP$1, DataRegularSeason20242025!$E$3:$E$1315, $A30)</f>
        <v>21</v>
      </c>
      <c r="FQ30">
        <f>SUMIFS(DataRegularSeason20242025!$AA$3:$AA$1315,DataRegularSeason20242025!$B$3:$B$1315, "&lt;=" &amp; FQ$1, DataRegularSeason20242025!$D$3:$D$1315, $A30)+SUMIFS(DataRegularSeason20242025!$AB$3:$AB$1315,DataRegularSeason20242025!$B$3:$B$1315, "&lt;=" &amp; FQ$1, DataRegularSeason20242025!$E$3:$E$1315, $A30)</f>
        <v>21</v>
      </c>
      <c r="FR30">
        <f>SUMIFS(DataRegularSeason20242025!$AA$3:$AA$1315,DataRegularSeason20242025!$B$3:$B$1315, "&lt;=" &amp; FR$1, DataRegularSeason20242025!$D$3:$D$1315, $A30)+SUMIFS(DataRegularSeason20242025!$AB$3:$AB$1315,DataRegularSeason20242025!$B$3:$B$1315, "&lt;=" &amp; FR$1, DataRegularSeason20242025!$E$3:$E$1315, $A30)</f>
        <v>21</v>
      </c>
      <c r="FS30">
        <f>SUMIFS(DataRegularSeason20242025!$AA$3:$AA$1315,DataRegularSeason20242025!$B$3:$B$1315, "&lt;=" &amp; FS$1, DataRegularSeason20242025!$D$3:$D$1315, $A30)+SUMIFS(DataRegularSeason20242025!$AB$3:$AB$1315,DataRegularSeason20242025!$B$3:$B$1315, "&lt;=" &amp; FS$1, DataRegularSeason20242025!$E$3:$E$1315, $A30)</f>
        <v>21</v>
      </c>
      <c r="FT30">
        <f>SUMIFS(DataRegularSeason20242025!$AA$3:$AA$1315,DataRegularSeason20242025!$B$3:$B$1315, "&lt;=" &amp; FT$1, DataRegularSeason20242025!$D$3:$D$1315, $A30)+SUMIFS(DataRegularSeason20242025!$AB$3:$AB$1315,DataRegularSeason20242025!$B$3:$B$1315, "&lt;=" &amp; FT$1, DataRegularSeason20242025!$E$3:$E$1315, $A30)</f>
        <v>21</v>
      </c>
      <c r="FU30">
        <f>SUMIFS(DataRegularSeason20242025!$AA$3:$AA$1315,DataRegularSeason20242025!$B$3:$B$1315, "&lt;=" &amp; FU$1, DataRegularSeason20242025!$D$3:$D$1315, $A30)+SUMIFS(DataRegularSeason20242025!$AB$3:$AB$1315,DataRegularSeason20242025!$B$3:$B$1315, "&lt;=" &amp; FU$1, DataRegularSeason20242025!$E$3:$E$1315, $A30)</f>
        <v>21</v>
      </c>
      <c r="FV30">
        <f>SUMIFS(DataRegularSeason20242025!$AA$3:$AA$1315,DataRegularSeason20242025!$B$3:$B$1315, "&lt;=" &amp; FV$1, DataRegularSeason20242025!$D$3:$D$1315, $A30)+SUMIFS(DataRegularSeason20242025!$AB$3:$AB$1315,DataRegularSeason20242025!$B$3:$B$1315, "&lt;=" &amp; FV$1, DataRegularSeason20242025!$E$3:$E$1315, $A30)</f>
        <v>21</v>
      </c>
      <c r="FW30">
        <f>SUMIFS(DataRegularSeason20242025!$AA$3:$AA$1315,DataRegularSeason20242025!$B$3:$B$1315, "&lt;=" &amp; FW$1, DataRegularSeason20242025!$D$3:$D$1315, $A30)+SUMIFS(DataRegularSeason20242025!$AB$3:$AB$1315,DataRegularSeason20242025!$B$3:$B$1315, "&lt;=" &amp; FW$1, DataRegularSeason20242025!$E$3:$E$1315, $A30)</f>
        <v>21</v>
      </c>
      <c r="FX30">
        <f>SUMIFS(DataRegularSeason20242025!$AA$3:$AA$1315,DataRegularSeason20242025!$B$3:$B$1315, "&lt;=" &amp; FX$1, DataRegularSeason20242025!$D$3:$D$1315, $A30)+SUMIFS(DataRegularSeason20242025!$AB$3:$AB$1315,DataRegularSeason20242025!$B$3:$B$1315, "&lt;=" &amp; FX$1, DataRegularSeason20242025!$E$3:$E$1315, $A30)</f>
        <v>21</v>
      </c>
      <c r="FY30">
        <f>SUMIFS(DataRegularSeason20242025!$AA$3:$AA$1315,DataRegularSeason20242025!$B$3:$B$1315, "&lt;=" &amp; FY$1, DataRegularSeason20242025!$D$3:$D$1315, $A30)+SUMIFS(DataRegularSeason20242025!$AB$3:$AB$1315,DataRegularSeason20242025!$B$3:$B$1315, "&lt;=" &amp; FY$1, DataRegularSeason20242025!$E$3:$E$1315, $A30)</f>
        <v>21</v>
      </c>
      <c r="FZ30">
        <f>SUMIFS(DataRegularSeason20242025!$AA$3:$AA$1315,DataRegularSeason20242025!$B$3:$B$1315, "&lt;=" &amp; FZ$1, DataRegularSeason20242025!$D$3:$D$1315, $A30)+SUMIFS(DataRegularSeason20242025!$AB$3:$AB$1315,DataRegularSeason20242025!$B$3:$B$1315, "&lt;=" &amp; FZ$1, DataRegularSeason20242025!$E$3:$E$1315, $A30)</f>
        <v>21</v>
      </c>
      <c r="GA30">
        <f>SUMIFS(DataRegularSeason20242025!$AA$3:$AA$1315,DataRegularSeason20242025!$B$3:$B$1315, "&lt;=" &amp; GA$1, DataRegularSeason20242025!$D$3:$D$1315, $A30)+SUMIFS(DataRegularSeason20242025!$AB$3:$AB$1315,DataRegularSeason20242025!$B$3:$B$1315, "&lt;=" &amp; GA$1, DataRegularSeason20242025!$E$3:$E$1315, $A30)</f>
        <v>21</v>
      </c>
      <c r="GB30">
        <f>SUMIFS(DataRegularSeason20242025!$AA$3:$AA$1315,DataRegularSeason20242025!$B$3:$B$1315, "&lt;=" &amp; GB$1, DataRegularSeason20242025!$D$3:$D$1315, $A30)+SUMIFS(DataRegularSeason20242025!$AB$3:$AB$1315,DataRegularSeason20242025!$B$3:$B$1315, "&lt;=" &amp; GB$1, DataRegularSeason20242025!$E$3:$E$1315, $A30)</f>
        <v>21</v>
      </c>
      <c r="GC30">
        <f>SUMIFS(DataRegularSeason20242025!$AA$3:$AA$1315,DataRegularSeason20242025!$B$3:$B$1315, "&lt;=" &amp; GC$1, DataRegularSeason20242025!$D$3:$D$1315, $A30)+SUMIFS(DataRegularSeason20242025!$AB$3:$AB$1315,DataRegularSeason20242025!$B$3:$B$1315, "&lt;=" &amp; GC$1, DataRegularSeason20242025!$E$3:$E$1315, $A30)</f>
        <v>21</v>
      </c>
      <c r="GD30">
        <f>SUMIFS(DataRegularSeason20242025!$AA$3:$AA$1315,DataRegularSeason20242025!$B$3:$B$1315, "&lt;=" &amp; GD$1, DataRegularSeason20242025!$D$3:$D$1315, $A30)+SUMIFS(DataRegularSeason20242025!$AB$3:$AB$1315,DataRegularSeason20242025!$B$3:$B$1315, "&lt;=" &amp; GD$1, DataRegularSeason20242025!$E$3:$E$1315, $A30)</f>
        <v>21</v>
      </c>
      <c r="GE30">
        <f>SUMIFS(DataRegularSeason20242025!$AA$3:$AA$1315,DataRegularSeason20242025!$B$3:$B$1315, "&lt;=" &amp; GE$1, DataRegularSeason20242025!$D$3:$D$1315, $A30)+SUMIFS(DataRegularSeason20242025!$AB$3:$AB$1315,DataRegularSeason20242025!$B$3:$B$1315, "&lt;=" &amp; GE$1, DataRegularSeason20242025!$E$3:$E$1315, $A30)</f>
        <v>21</v>
      </c>
      <c r="GF30">
        <f>SUMIFS(DataRegularSeason20242025!$AA$3:$AA$1315,DataRegularSeason20242025!$B$3:$B$1315, "&lt;=" &amp; GF$1, DataRegularSeason20242025!$D$3:$D$1315, $A30)+SUMIFS(DataRegularSeason20242025!$AB$3:$AB$1315,DataRegularSeason20242025!$B$3:$B$1315, "&lt;=" &amp; GF$1, DataRegularSeason20242025!$E$3:$E$1315, $A30)</f>
        <v>21</v>
      </c>
      <c r="GG30">
        <f>SUMIFS(DataRegularSeason20242025!$AA$3:$AA$1315,DataRegularSeason20242025!$B$3:$B$1315, "&lt;=" &amp; GG$1, DataRegularSeason20242025!$D$3:$D$1315, $A30)+SUMIFS(DataRegularSeason20242025!$AB$3:$AB$1315,DataRegularSeason20242025!$B$3:$B$1315, "&lt;=" &amp; GG$1, DataRegularSeason20242025!$E$3:$E$1315, $A30)</f>
        <v>21</v>
      </c>
      <c r="GH30">
        <f>SUMIFS(DataRegularSeason20242025!$AA$3:$AA$1315,DataRegularSeason20242025!$B$3:$B$1315, "&lt;=" &amp; GH$1, DataRegularSeason20242025!$D$3:$D$1315, $A30)+SUMIFS(DataRegularSeason20242025!$AB$3:$AB$1315,DataRegularSeason20242025!$B$3:$B$1315, "&lt;=" &amp; GH$1, DataRegularSeason20242025!$E$3:$E$1315, $A30)</f>
        <v>21</v>
      </c>
      <c r="GI30">
        <f>SUMIFS(DataRegularSeason20242025!$AA$3:$AA$1315,DataRegularSeason20242025!$B$3:$B$1315, "&lt;=" &amp; GI$1, DataRegularSeason20242025!$D$3:$D$1315, $A30)+SUMIFS(DataRegularSeason20242025!$AB$3:$AB$1315,DataRegularSeason20242025!$B$3:$B$1315, "&lt;=" &amp; GI$1, DataRegularSeason20242025!$E$3:$E$1315, $A30)</f>
        <v>21</v>
      </c>
      <c r="GJ30">
        <f>SUMIFS(DataRegularSeason20242025!$AA$3:$AA$1315,DataRegularSeason20242025!$B$3:$B$1315, "&lt;=" &amp; GJ$1, DataRegularSeason20242025!$D$3:$D$1315, $A30)+SUMIFS(DataRegularSeason20242025!$AB$3:$AB$1315,DataRegularSeason20242025!$B$3:$B$1315, "&lt;=" &amp; GJ$1, DataRegularSeason20242025!$E$3:$E$1315, $A30)</f>
        <v>21</v>
      </c>
      <c r="GK30">
        <f>SUMIFS(DataRegularSeason20242025!$AA$3:$AA$1315,DataRegularSeason20242025!$B$3:$B$1315, "&lt;=" &amp; GK$1, DataRegularSeason20242025!$D$3:$D$1315, $A30)+SUMIFS(DataRegularSeason20242025!$AB$3:$AB$1315,DataRegularSeason20242025!$B$3:$B$1315, "&lt;=" &amp; GK$1, DataRegularSeason20242025!$E$3:$E$1315, $A30)</f>
        <v>21</v>
      </c>
      <c r="GL30">
        <f>SUMIFS(DataRegularSeason20242025!$AA$3:$AA$1315,DataRegularSeason20242025!$B$3:$B$1315, "&lt;=" &amp; GL$1, DataRegularSeason20242025!$D$3:$D$1315, $A30)+SUMIFS(DataRegularSeason20242025!$AB$3:$AB$1315,DataRegularSeason20242025!$B$3:$B$1315, "&lt;=" &amp; GL$1, DataRegularSeason20242025!$E$3:$E$1315, $A30)</f>
        <v>21</v>
      </c>
      <c r="GM30">
        <f>SUMIFS(DataRegularSeason20242025!$AA$3:$AA$1315,DataRegularSeason20242025!$B$3:$B$1315, "&lt;=" &amp; GM$1, DataRegularSeason20242025!$D$3:$D$1315, $A30)+SUMIFS(DataRegularSeason20242025!$AB$3:$AB$1315,DataRegularSeason20242025!$B$3:$B$1315, "&lt;=" &amp; GM$1, DataRegularSeason20242025!$E$3:$E$1315, $A30)</f>
        <v>21</v>
      </c>
      <c r="GN30">
        <f>SUMIFS(DataRegularSeason20242025!$AA$3:$AA$1315,DataRegularSeason20242025!$B$3:$B$1315, "&lt;=" &amp; GN$1, DataRegularSeason20242025!$D$3:$D$1315, $A30)+SUMIFS(DataRegularSeason20242025!$AB$3:$AB$1315,DataRegularSeason20242025!$B$3:$B$1315, "&lt;=" &amp; GN$1, DataRegularSeason20242025!$E$3:$E$1315, $A30)</f>
        <v>21</v>
      </c>
      <c r="GO30">
        <f>SUMIFS(DataRegularSeason20242025!$AA$3:$AA$1315,DataRegularSeason20242025!$B$3:$B$1315, "&lt;=" &amp; GO$1, DataRegularSeason20242025!$D$3:$D$1315, $A30)+SUMIFS(DataRegularSeason20242025!$AB$3:$AB$1315,DataRegularSeason20242025!$B$3:$B$1315, "&lt;=" &amp; GO$1, DataRegularSeason20242025!$E$3:$E$1315, $A30)</f>
        <v>21</v>
      </c>
      <c r="GP30">
        <f>SUMIFS(DataRegularSeason20242025!$AA$3:$AA$1315,DataRegularSeason20242025!$B$3:$B$1315, "&lt;=" &amp; GP$1, DataRegularSeason20242025!$D$3:$D$1315, $A30)+SUMIFS(DataRegularSeason20242025!$AB$3:$AB$1315,DataRegularSeason20242025!$B$3:$B$1315, "&lt;=" &amp; GP$1, DataRegularSeason20242025!$E$3:$E$1315, $A30)</f>
        <v>21</v>
      </c>
      <c r="GQ30">
        <f>SUMIFS(DataRegularSeason20242025!$AA$3:$AA$1315,DataRegularSeason20242025!$B$3:$B$1315, "&lt;=" &amp; GQ$1, DataRegularSeason20242025!$D$3:$D$1315, $A30)+SUMIFS(DataRegularSeason20242025!$AB$3:$AB$1315,DataRegularSeason20242025!$B$3:$B$1315, "&lt;=" &amp; GQ$1, DataRegularSeason20242025!$E$3:$E$1315, $A30)</f>
        <v>21</v>
      </c>
      <c r="GR30">
        <f>SUMIFS(DataRegularSeason20242025!$AA$3:$AA$1315,DataRegularSeason20242025!$B$3:$B$1315, "&lt;=" &amp; GR$1, DataRegularSeason20242025!$D$3:$D$1315, $A30)+SUMIFS(DataRegularSeason20242025!$AB$3:$AB$1315,DataRegularSeason20242025!$B$3:$B$1315, "&lt;=" &amp; GR$1, DataRegularSeason20242025!$E$3:$E$1315, $A30)</f>
        <v>21</v>
      </c>
      <c r="GS30">
        <f>SUMIFS(DataRegularSeason20242025!$AA$3:$AA$1315,DataRegularSeason20242025!$B$3:$B$1315, "&lt;=" &amp; GS$1, DataRegularSeason20242025!$D$3:$D$1315, $A30)+SUMIFS(DataRegularSeason20242025!$AB$3:$AB$1315,DataRegularSeason20242025!$B$3:$B$1315, "&lt;=" &amp; GS$1, DataRegularSeason20242025!$E$3:$E$1315, $A30)</f>
        <v>21</v>
      </c>
      <c r="GT30">
        <f>SUMIFS(DataRegularSeason20242025!$AA$3:$AA$1315,DataRegularSeason20242025!$B$3:$B$1315, "&lt;=" &amp; GT$1, DataRegularSeason20242025!$D$3:$D$1315, $A30)+SUMIFS(DataRegularSeason20242025!$AB$3:$AB$1315,DataRegularSeason20242025!$B$3:$B$1315, "&lt;=" &amp; GT$1, DataRegularSeason20242025!$E$3:$E$1315, $A30)</f>
        <v>21</v>
      </c>
      <c r="GU30">
        <f>SUMIFS(DataRegularSeason20242025!$AA$3:$AA$1315,DataRegularSeason20242025!$B$3:$B$1315, "&lt;=" &amp; GU$1, DataRegularSeason20242025!$D$3:$D$1315, $A30)+SUMIFS(DataRegularSeason20242025!$AB$3:$AB$1315,DataRegularSeason20242025!$B$3:$B$1315, "&lt;=" &amp; GU$1, DataRegularSeason20242025!$E$3:$E$1315, $A30)</f>
        <v>21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19</v>
      </c>
      <c r="BA31">
        <f>SUMIFS(DataRegularSeason20242025!$AA$3:$AA$1315,DataRegularSeason20242025!$B$3:$B$1315, "&lt;=" &amp; BA$1, DataRegularSeason20242025!$D$3:$D$1315, $A31)+SUMIFS(DataRegularSeason20242025!$AB$3:$AB$1315,DataRegularSeason20242025!$B$3:$B$1315, "&lt;=" &amp; BA$1, DataRegularSeason20242025!$E$3:$E$1315, $A31)</f>
        <v>19</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19</v>
      </c>
      <c r="BH31">
        <f>SUMIFS(DataRegularSeason20242025!$AA$3:$AA$1315,DataRegularSeason20242025!$B$3:$B$1315, "&lt;=" &amp; BH$1, DataRegularSeason20242025!$D$3:$D$1315, $A31)+SUMIFS(DataRegularSeason20242025!$AB$3:$AB$1315,DataRegularSeason20242025!$B$3:$B$1315, "&lt;=" &amp; BH$1, DataRegularSeason20242025!$E$3:$E$1315, $A31)</f>
        <v>19</v>
      </c>
      <c r="BI31">
        <f>SUMIFS(DataRegularSeason20242025!$AA$3:$AA$1315,DataRegularSeason20242025!$B$3:$B$1315, "&lt;=" &amp; BI$1, DataRegularSeason20242025!$D$3:$D$1315, $A31)+SUMIFS(DataRegularSeason20242025!$AB$3:$AB$1315,DataRegularSeason20242025!$B$3:$B$1315, "&lt;=" &amp; BI$1, DataRegularSeason20242025!$E$3:$E$1315, $A31)</f>
        <v>19</v>
      </c>
      <c r="BJ31">
        <f>SUMIFS(DataRegularSeason20242025!$AA$3:$AA$1315,DataRegularSeason20242025!$B$3:$B$1315, "&lt;=" &amp; BJ$1, DataRegularSeason20242025!$D$3:$D$1315, $A31)+SUMIFS(DataRegularSeason20242025!$AB$3:$AB$1315,DataRegularSeason20242025!$B$3:$B$1315, "&lt;=" &amp; BJ$1, DataRegularSeason20242025!$E$3:$E$1315, $A31)</f>
        <v>19</v>
      </c>
      <c r="BK31">
        <f>SUMIFS(DataRegularSeason20242025!$AA$3:$AA$1315,DataRegularSeason20242025!$B$3:$B$1315, "&lt;=" &amp; BK$1, DataRegularSeason20242025!$D$3:$D$1315, $A31)+SUMIFS(DataRegularSeason20242025!$AB$3:$AB$1315,DataRegularSeason20242025!$B$3:$B$1315, "&lt;=" &amp; BK$1, DataRegularSeason20242025!$E$3:$E$1315, $A31)</f>
        <v>19</v>
      </c>
      <c r="BL31">
        <f>SUMIFS(DataRegularSeason20242025!$AA$3:$AA$1315,DataRegularSeason20242025!$B$3:$B$1315, "&lt;=" &amp; BL$1, DataRegularSeason20242025!$D$3:$D$1315, $A31)+SUMIFS(DataRegularSeason20242025!$AB$3:$AB$1315,DataRegularSeason20242025!$B$3:$B$1315, "&lt;=" &amp; BL$1, DataRegularSeason20242025!$E$3:$E$1315, $A31)</f>
        <v>19</v>
      </c>
      <c r="BM31">
        <f>SUMIFS(DataRegularSeason20242025!$AA$3:$AA$1315,DataRegularSeason20242025!$B$3:$B$1315, "&lt;=" &amp; BM$1, DataRegularSeason20242025!$D$3:$D$1315, $A31)+SUMIFS(DataRegularSeason20242025!$AB$3:$AB$1315,DataRegularSeason20242025!$B$3:$B$1315, "&lt;=" &amp; BM$1, DataRegularSeason20242025!$E$3:$E$1315, $A31)</f>
        <v>19</v>
      </c>
      <c r="BN31">
        <f>SUMIFS(DataRegularSeason20242025!$AA$3:$AA$1315,DataRegularSeason20242025!$B$3:$B$1315, "&lt;=" &amp; BN$1, DataRegularSeason20242025!$D$3:$D$1315, $A31)+SUMIFS(DataRegularSeason20242025!$AB$3:$AB$1315,DataRegularSeason20242025!$B$3:$B$1315, "&lt;=" &amp; BN$1, DataRegularSeason20242025!$E$3:$E$1315, $A31)</f>
        <v>19</v>
      </c>
      <c r="BO31">
        <f>SUMIFS(DataRegularSeason20242025!$AA$3:$AA$1315,DataRegularSeason20242025!$B$3:$B$1315, "&lt;=" &amp; BO$1, DataRegularSeason20242025!$D$3:$D$1315, $A31)+SUMIFS(DataRegularSeason20242025!$AB$3:$AB$1315,DataRegularSeason20242025!$B$3:$B$1315, "&lt;=" &amp; BO$1, DataRegularSeason20242025!$E$3:$E$1315, $A31)</f>
        <v>19</v>
      </c>
      <c r="BP31">
        <f>SUMIFS(DataRegularSeason20242025!$AA$3:$AA$1315,DataRegularSeason20242025!$B$3:$B$1315, "&lt;=" &amp; BP$1, DataRegularSeason20242025!$D$3:$D$1315, $A31)+SUMIFS(DataRegularSeason20242025!$AB$3:$AB$1315,DataRegularSeason20242025!$B$3:$B$1315, "&lt;=" &amp; BP$1, DataRegularSeason20242025!$E$3:$E$1315, $A31)</f>
        <v>19</v>
      </c>
      <c r="BQ31">
        <f>SUMIFS(DataRegularSeason20242025!$AA$3:$AA$1315,DataRegularSeason20242025!$B$3:$B$1315, "&lt;=" &amp; BQ$1, DataRegularSeason20242025!$D$3:$D$1315, $A31)+SUMIFS(DataRegularSeason20242025!$AB$3:$AB$1315,DataRegularSeason20242025!$B$3:$B$1315, "&lt;=" &amp; BQ$1, DataRegularSeason20242025!$E$3:$E$1315, $A31)</f>
        <v>19</v>
      </c>
      <c r="BR31">
        <f>SUMIFS(DataRegularSeason20242025!$AA$3:$AA$1315,DataRegularSeason20242025!$B$3:$B$1315, "&lt;=" &amp; BR$1, DataRegularSeason20242025!$D$3:$D$1315, $A31)+SUMIFS(DataRegularSeason20242025!$AB$3:$AB$1315,DataRegularSeason20242025!$B$3:$B$1315, "&lt;=" &amp; BR$1, DataRegularSeason20242025!$E$3:$E$1315, $A31)</f>
        <v>19</v>
      </c>
      <c r="BS31">
        <f>SUMIFS(DataRegularSeason20242025!$AA$3:$AA$1315,DataRegularSeason20242025!$B$3:$B$1315, "&lt;=" &amp; BS$1, DataRegularSeason20242025!$D$3:$D$1315, $A31)+SUMIFS(DataRegularSeason20242025!$AB$3:$AB$1315,DataRegularSeason20242025!$B$3:$B$1315, "&lt;=" &amp; BS$1, DataRegularSeason20242025!$E$3:$E$1315, $A31)</f>
        <v>19</v>
      </c>
      <c r="BT31">
        <f>SUMIFS(DataRegularSeason20242025!$AA$3:$AA$1315,DataRegularSeason20242025!$B$3:$B$1315, "&lt;=" &amp; BT$1, DataRegularSeason20242025!$D$3:$D$1315, $A31)+SUMIFS(DataRegularSeason20242025!$AB$3:$AB$1315,DataRegularSeason20242025!$B$3:$B$1315, "&lt;=" &amp; BT$1, DataRegularSeason20242025!$E$3:$E$1315, $A31)</f>
        <v>19</v>
      </c>
      <c r="BU31">
        <f>SUMIFS(DataRegularSeason20242025!$AA$3:$AA$1315,DataRegularSeason20242025!$B$3:$B$1315, "&lt;=" &amp; BU$1, DataRegularSeason20242025!$D$3:$D$1315, $A31)+SUMIFS(DataRegularSeason20242025!$AB$3:$AB$1315,DataRegularSeason20242025!$B$3:$B$1315, "&lt;=" &amp; BU$1, DataRegularSeason20242025!$E$3:$E$1315, $A31)</f>
        <v>19</v>
      </c>
      <c r="BV31">
        <f>SUMIFS(DataRegularSeason20242025!$AA$3:$AA$1315,DataRegularSeason20242025!$B$3:$B$1315, "&lt;=" &amp; BV$1, DataRegularSeason20242025!$D$3:$D$1315, $A31)+SUMIFS(DataRegularSeason20242025!$AB$3:$AB$1315,DataRegularSeason20242025!$B$3:$B$1315, "&lt;=" &amp; BV$1, DataRegularSeason20242025!$E$3:$E$1315, $A31)</f>
        <v>19</v>
      </c>
      <c r="BW31">
        <f>SUMIFS(DataRegularSeason20242025!$AA$3:$AA$1315,DataRegularSeason20242025!$B$3:$B$1315, "&lt;=" &amp; BW$1, DataRegularSeason20242025!$D$3:$D$1315, $A31)+SUMIFS(DataRegularSeason20242025!$AB$3:$AB$1315,DataRegularSeason20242025!$B$3:$B$1315, "&lt;=" &amp; BW$1, DataRegularSeason20242025!$E$3:$E$1315, $A31)</f>
        <v>19</v>
      </c>
      <c r="BX31">
        <f>SUMIFS(DataRegularSeason20242025!$AA$3:$AA$1315,DataRegularSeason20242025!$B$3:$B$1315, "&lt;=" &amp; BX$1, DataRegularSeason20242025!$D$3:$D$1315, $A31)+SUMIFS(DataRegularSeason20242025!$AB$3:$AB$1315,DataRegularSeason20242025!$B$3:$B$1315, "&lt;=" &amp; BX$1, DataRegularSeason20242025!$E$3:$E$1315, $A31)</f>
        <v>19</v>
      </c>
      <c r="BY31">
        <f>SUMIFS(DataRegularSeason20242025!$AA$3:$AA$1315,DataRegularSeason20242025!$B$3:$B$1315, "&lt;=" &amp; BY$1, DataRegularSeason20242025!$D$3:$D$1315, $A31)+SUMIFS(DataRegularSeason20242025!$AB$3:$AB$1315,DataRegularSeason20242025!$B$3:$B$1315, "&lt;=" &amp; BY$1, DataRegularSeason20242025!$E$3:$E$1315, $A31)</f>
        <v>19</v>
      </c>
      <c r="BZ31">
        <f>SUMIFS(DataRegularSeason20242025!$AA$3:$AA$1315,DataRegularSeason20242025!$B$3:$B$1315, "&lt;=" &amp; BZ$1, DataRegularSeason20242025!$D$3:$D$1315, $A31)+SUMIFS(DataRegularSeason20242025!$AB$3:$AB$1315,DataRegularSeason20242025!$B$3:$B$1315, "&lt;=" &amp; BZ$1, DataRegularSeason20242025!$E$3:$E$1315, $A31)</f>
        <v>19</v>
      </c>
      <c r="CA31">
        <f>SUMIFS(DataRegularSeason20242025!$AA$3:$AA$1315,DataRegularSeason20242025!$B$3:$B$1315, "&lt;=" &amp; CA$1, DataRegularSeason20242025!$D$3:$D$1315, $A31)+SUMIFS(DataRegularSeason20242025!$AB$3:$AB$1315,DataRegularSeason20242025!$B$3:$B$1315, "&lt;=" &amp; CA$1, DataRegularSeason20242025!$E$3:$E$1315, $A31)</f>
        <v>19</v>
      </c>
      <c r="CB31">
        <f>SUMIFS(DataRegularSeason20242025!$AA$3:$AA$1315,DataRegularSeason20242025!$B$3:$B$1315, "&lt;=" &amp; CB$1, DataRegularSeason20242025!$D$3:$D$1315, $A31)+SUMIFS(DataRegularSeason20242025!$AB$3:$AB$1315,DataRegularSeason20242025!$B$3:$B$1315, "&lt;=" &amp; CB$1, DataRegularSeason20242025!$E$3:$E$1315, $A31)</f>
        <v>19</v>
      </c>
      <c r="CC31">
        <f>SUMIFS(DataRegularSeason20242025!$AA$3:$AA$1315,DataRegularSeason20242025!$B$3:$B$1315, "&lt;=" &amp; CC$1, DataRegularSeason20242025!$D$3:$D$1315, $A31)+SUMIFS(DataRegularSeason20242025!$AB$3:$AB$1315,DataRegularSeason20242025!$B$3:$B$1315, "&lt;=" &amp; CC$1, DataRegularSeason20242025!$E$3:$E$1315, $A31)</f>
        <v>19</v>
      </c>
      <c r="CD31">
        <f>SUMIFS(DataRegularSeason20242025!$AA$3:$AA$1315,DataRegularSeason20242025!$B$3:$B$1315, "&lt;=" &amp; CD$1, DataRegularSeason20242025!$D$3:$D$1315, $A31)+SUMIFS(DataRegularSeason20242025!$AB$3:$AB$1315,DataRegularSeason20242025!$B$3:$B$1315, "&lt;=" &amp; CD$1, DataRegularSeason20242025!$E$3:$E$1315, $A31)</f>
        <v>19</v>
      </c>
      <c r="CE31">
        <f>SUMIFS(DataRegularSeason20242025!$AA$3:$AA$1315,DataRegularSeason20242025!$B$3:$B$1315, "&lt;=" &amp; CE$1, DataRegularSeason20242025!$D$3:$D$1315, $A31)+SUMIFS(DataRegularSeason20242025!$AB$3:$AB$1315,DataRegularSeason20242025!$B$3:$B$1315, "&lt;=" &amp; CE$1, DataRegularSeason20242025!$E$3:$E$1315, $A31)</f>
        <v>19</v>
      </c>
      <c r="CF31">
        <f>SUMIFS(DataRegularSeason20242025!$AA$3:$AA$1315,DataRegularSeason20242025!$B$3:$B$1315, "&lt;=" &amp; CF$1, DataRegularSeason20242025!$D$3:$D$1315, $A31)+SUMIFS(DataRegularSeason20242025!$AB$3:$AB$1315,DataRegularSeason20242025!$B$3:$B$1315, "&lt;=" &amp; CF$1, DataRegularSeason20242025!$E$3:$E$1315, $A31)</f>
        <v>19</v>
      </c>
      <c r="CG31">
        <f>SUMIFS(DataRegularSeason20242025!$AA$3:$AA$1315,DataRegularSeason20242025!$B$3:$B$1315, "&lt;=" &amp; CG$1, DataRegularSeason20242025!$D$3:$D$1315, $A31)+SUMIFS(DataRegularSeason20242025!$AB$3:$AB$1315,DataRegularSeason20242025!$B$3:$B$1315, "&lt;=" &amp; CG$1, DataRegularSeason20242025!$E$3:$E$1315, $A31)</f>
        <v>19</v>
      </c>
      <c r="CH31">
        <f>SUMIFS(DataRegularSeason20242025!$AA$3:$AA$1315,DataRegularSeason20242025!$B$3:$B$1315, "&lt;=" &amp; CH$1, DataRegularSeason20242025!$D$3:$D$1315, $A31)+SUMIFS(DataRegularSeason20242025!$AB$3:$AB$1315,DataRegularSeason20242025!$B$3:$B$1315, "&lt;=" &amp; CH$1, DataRegularSeason20242025!$E$3:$E$1315, $A31)</f>
        <v>19</v>
      </c>
      <c r="CI31">
        <f>SUMIFS(DataRegularSeason20242025!$AA$3:$AA$1315,DataRegularSeason20242025!$B$3:$B$1315, "&lt;=" &amp; CI$1, DataRegularSeason20242025!$D$3:$D$1315, $A31)+SUMIFS(DataRegularSeason20242025!$AB$3:$AB$1315,DataRegularSeason20242025!$B$3:$B$1315, "&lt;=" &amp; CI$1, DataRegularSeason20242025!$E$3:$E$1315, $A31)</f>
        <v>19</v>
      </c>
      <c r="CJ31">
        <f>SUMIFS(DataRegularSeason20242025!$AA$3:$AA$1315,DataRegularSeason20242025!$B$3:$B$1315, "&lt;=" &amp; CJ$1, DataRegularSeason20242025!$D$3:$D$1315, $A31)+SUMIFS(DataRegularSeason20242025!$AB$3:$AB$1315,DataRegularSeason20242025!$B$3:$B$1315, "&lt;=" &amp; CJ$1, DataRegularSeason20242025!$E$3:$E$1315, $A31)</f>
        <v>19</v>
      </c>
      <c r="CK31">
        <f>SUMIFS(DataRegularSeason20242025!$AA$3:$AA$1315,DataRegularSeason20242025!$B$3:$B$1315, "&lt;=" &amp; CK$1, DataRegularSeason20242025!$D$3:$D$1315, $A31)+SUMIFS(DataRegularSeason20242025!$AB$3:$AB$1315,DataRegularSeason20242025!$B$3:$B$1315, "&lt;=" &amp; CK$1, DataRegularSeason20242025!$E$3:$E$1315, $A31)</f>
        <v>19</v>
      </c>
      <c r="CL31">
        <f>SUMIFS(DataRegularSeason20242025!$AA$3:$AA$1315,DataRegularSeason20242025!$B$3:$B$1315, "&lt;=" &amp; CL$1, DataRegularSeason20242025!$D$3:$D$1315, $A31)+SUMIFS(DataRegularSeason20242025!$AB$3:$AB$1315,DataRegularSeason20242025!$B$3:$B$1315, "&lt;=" &amp; CL$1, DataRegularSeason20242025!$E$3:$E$1315, $A31)</f>
        <v>19</v>
      </c>
      <c r="CM31">
        <f>SUMIFS(DataRegularSeason20242025!$AA$3:$AA$1315,DataRegularSeason20242025!$B$3:$B$1315, "&lt;=" &amp; CM$1, DataRegularSeason20242025!$D$3:$D$1315, $A31)+SUMIFS(DataRegularSeason20242025!$AB$3:$AB$1315,DataRegularSeason20242025!$B$3:$B$1315, "&lt;=" &amp; CM$1, DataRegularSeason20242025!$E$3:$E$1315, $A31)</f>
        <v>19</v>
      </c>
      <c r="CN31">
        <f>SUMIFS(DataRegularSeason20242025!$AA$3:$AA$1315,DataRegularSeason20242025!$B$3:$B$1315, "&lt;=" &amp; CN$1, DataRegularSeason20242025!$D$3:$D$1315, $A31)+SUMIFS(DataRegularSeason20242025!$AB$3:$AB$1315,DataRegularSeason20242025!$B$3:$B$1315, "&lt;=" &amp; CN$1, DataRegularSeason20242025!$E$3:$E$1315, $A31)</f>
        <v>19</v>
      </c>
      <c r="CO31">
        <f>SUMIFS(DataRegularSeason20242025!$AA$3:$AA$1315,DataRegularSeason20242025!$B$3:$B$1315, "&lt;=" &amp; CO$1, DataRegularSeason20242025!$D$3:$D$1315, $A31)+SUMIFS(DataRegularSeason20242025!$AB$3:$AB$1315,DataRegularSeason20242025!$B$3:$B$1315, "&lt;=" &amp; CO$1, DataRegularSeason20242025!$E$3:$E$1315, $A31)</f>
        <v>19</v>
      </c>
      <c r="CP31">
        <f>SUMIFS(DataRegularSeason20242025!$AA$3:$AA$1315,DataRegularSeason20242025!$B$3:$B$1315, "&lt;=" &amp; CP$1, DataRegularSeason20242025!$D$3:$D$1315, $A31)+SUMIFS(DataRegularSeason20242025!$AB$3:$AB$1315,DataRegularSeason20242025!$B$3:$B$1315, "&lt;=" &amp; CP$1, DataRegularSeason20242025!$E$3:$E$1315, $A31)</f>
        <v>19</v>
      </c>
      <c r="CQ31">
        <f>SUMIFS(DataRegularSeason20242025!$AA$3:$AA$1315,DataRegularSeason20242025!$B$3:$B$1315, "&lt;=" &amp; CQ$1, DataRegularSeason20242025!$D$3:$D$1315, $A31)+SUMIFS(DataRegularSeason20242025!$AB$3:$AB$1315,DataRegularSeason20242025!$B$3:$B$1315, "&lt;=" &amp; CQ$1, DataRegularSeason20242025!$E$3:$E$1315, $A31)</f>
        <v>19</v>
      </c>
      <c r="CR31">
        <f>SUMIFS(DataRegularSeason20242025!$AA$3:$AA$1315,DataRegularSeason20242025!$B$3:$B$1315, "&lt;=" &amp; CR$1, DataRegularSeason20242025!$D$3:$D$1315, $A31)+SUMIFS(DataRegularSeason20242025!$AB$3:$AB$1315,DataRegularSeason20242025!$B$3:$B$1315, "&lt;=" &amp; CR$1, DataRegularSeason20242025!$E$3:$E$1315, $A31)</f>
        <v>19</v>
      </c>
      <c r="CS31">
        <f>SUMIFS(DataRegularSeason20242025!$AA$3:$AA$1315,DataRegularSeason20242025!$B$3:$B$1315, "&lt;=" &amp; CS$1, DataRegularSeason20242025!$D$3:$D$1315, $A31)+SUMIFS(DataRegularSeason20242025!$AB$3:$AB$1315,DataRegularSeason20242025!$B$3:$B$1315, "&lt;=" &amp; CS$1, DataRegularSeason20242025!$E$3:$E$1315, $A31)</f>
        <v>19</v>
      </c>
      <c r="CT31">
        <f>SUMIFS(DataRegularSeason20242025!$AA$3:$AA$1315,DataRegularSeason20242025!$B$3:$B$1315, "&lt;=" &amp; CT$1, DataRegularSeason20242025!$D$3:$D$1315, $A31)+SUMIFS(DataRegularSeason20242025!$AB$3:$AB$1315,DataRegularSeason20242025!$B$3:$B$1315, "&lt;=" &amp; CT$1, DataRegularSeason20242025!$E$3:$E$1315, $A31)</f>
        <v>19</v>
      </c>
      <c r="CU31">
        <f>SUMIFS(DataRegularSeason20242025!$AA$3:$AA$1315,DataRegularSeason20242025!$B$3:$B$1315, "&lt;=" &amp; CU$1, DataRegularSeason20242025!$D$3:$D$1315, $A31)+SUMIFS(DataRegularSeason20242025!$AB$3:$AB$1315,DataRegularSeason20242025!$B$3:$B$1315, "&lt;=" &amp; CU$1, DataRegularSeason20242025!$E$3:$E$1315, $A31)</f>
        <v>19</v>
      </c>
      <c r="CV31">
        <f>SUMIFS(DataRegularSeason20242025!$AA$3:$AA$1315,DataRegularSeason20242025!$B$3:$B$1315, "&lt;=" &amp; CV$1, DataRegularSeason20242025!$D$3:$D$1315, $A31)+SUMIFS(DataRegularSeason20242025!$AB$3:$AB$1315,DataRegularSeason20242025!$B$3:$B$1315, "&lt;=" &amp; CV$1, DataRegularSeason20242025!$E$3:$E$1315, $A31)</f>
        <v>19</v>
      </c>
      <c r="CW31">
        <f>SUMIFS(DataRegularSeason20242025!$AA$3:$AA$1315,DataRegularSeason20242025!$B$3:$B$1315, "&lt;=" &amp; CW$1, DataRegularSeason20242025!$D$3:$D$1315, $A31)+SUMIFS(DataRegularSeason20242025!$AB$3:$AB$1315,DataRegularSeason20242025!$B$3:$B$1315, "&lt;=" &amp; CW$1, DataRegularSeason20242025!$E$3:$E$1315, $A31)</f>
        <v>19</v>
      </c>
      <c r="CX31">
        <f>SUMIFS(DataRegularSeason20242025!$AA$3:$AA$1315,DataRegularSeason20242025!$B$3:$B$1315, "&lt;=" &amp; CX$1, DataRegularSeason20242025!$D$3:$D$1315, $A31)+SUMIFS(DataRegularSeason20242025!$AB$3:$AB$1315,DataRegularSeason20242025!$B$3:$B$1315, "&lt;=" &amp; CX$1, DataRegularSeason20242025!$E$3:$E$1315, $A31)</f>
        <v>19</v>
      </c>
      <c r="CY31">
        <f>SUMIFS(DataRegularSeason20242025!$AA$3:$AA$1315,DataRegularSeason20242025!$B$3:$B$1315, "&lt;=" &amp; CY$1, DataRegularSeason20242025!$D$3:$D$1315, $A31)+SUMIFS(DataRegularSeason20242025!$AB$3:$AB$1315,DataRegularSeason20242025!$B$3:$B$1315, "&lt;=" &amp; CY$1, DataRegularSeason20242025!$E$3:$E$1315, $A31)</f>
        <v>19</v>
      </c>
      <c r="CZ31">
        <f>SUMIFS(DataRegularSeason20242025!$AA$3:$AA$1315,DataRegularSeason20242025!$B$3:$B$1315, "&lt;=" &amp; CZ$1, DataRegularSeason20242025!$D$3:$D$1315, $A31)+SUMIFS(DataRegularSeason20242025!$AB$3:$AB$1315,DataRegularSeason20242025!$B$3:$B$1315, "&lt;=" &amp; CZ$1, DataRegularSeason20242025!$E$3:$E$1315, $A31)</f>
        <v>19</v>
      </c>
      <c r="DA31">
        <f>SUMIFS(DataRegularSeason20242025!$AA$3:$AA$1315,DataRegularSeason20242025!$B$3:$B$1315, "&lt;=" &amp; DA$1, DataRegularSeason20242025!$D$3:$D$1315, $A31)+SUMIFS(DataRegularSeason20242025!$AB$3:$AB$1315,DataRegularSeason20242025!$B$3:$B$1315, "&lt;=" &amp; DA$1, DataRegularSeason20242025!$E$3:$E$1315, $A31)</f>
        <v>19</v>
      </c>
      <c r="DB31">
        <f>SUMIFS(DataRegularSeason20242025!$AA$3:$AA$1315,DataRegularSeason20242025!$B$3:$B$1315, "&lt;=" &amp; DB$1, DataRegularSeason20242025!$D$3:$D$1315, $A31)+SUMIFS(DataRegularSeason20242025!$AB$3:$AB$1315,DataRegularSeason20242025!$B$3:$B$1315, "&lt;=" &amp; DB$1, DataRegularSeason20242025!$E$3:$E$1315, $A31)</f>
        <v>19</v>
      </c>
      <c r="DC31">
        <f>SUMIFS(DataRegularSeason20242025!$AA$3:$AA$1315,DataRegularSeason20242025!$B$3:$B$1315, "&lt;=" &amp; DC$1, DataRegularSeason20242025!$D$3:$D$1315, $A31)+SUMIFS(DataRegularSeason20242025!$AB$3:$AB$1315,DataRegularSeason20242025!$B$3:$B$1315, "&lt;=" &amp; DC$1, DataRegularSeason20242025!$E$3:$E$1315, $A31)</f>
        <v>19</v>
      </c>
      <c r="DD31">
        <f>SUMIFS(DataRegularSeason20242025!$AA$3:$AA$1315,DataRegularSeason20242025!$B$3:$B$1315, "&lt;=" &amp; DD$1, DataRegularSeason20242025!$D$3:$D$1315, $A31)+SUMIFS(DataRegularSeason20242025!$AB$3:$AB$1315,DataRegularSeason20242025!$B$3:$B$1315, "&lt;=" &amp; DD$1, DataRegularSeason20242025!$E$3:$E$1315, $A31)</f>
        <v>19</v>
      </c>
      <c r="DE31">
        <f>SUMIFS(DataRegularSeason20242025!$AA$3:$AA$1315,DataRegularSeason20242025!$B$3:$B$1315, "&lt;=" &amp; DE$1, DataRegularSeason20242025!$D$3:$D$1315, $A31)+SUMIFS(DataRegularSeason20242025!$AB$3:$AB$1315,DataRegularSeason20242025!$B$3:$B$1315, "&lt;=" &amp; DE$1, DataRegularSeason20242025!$E$3:$E$1315, $A31)</f>
        <v>19</v>
      </c>
      <c r="DF31">
        <f>SUMIFS(DataRegularSeason20242025!$AA$3:$AA$1315,DataRegularSeason20242025!$B$3:$B$1315, "&lt;=" &amp; DF$1, DataRegularSeason20242025!$D$3:$D$1315, $A31)+SUMIFS(DataRegularSeason20242025!$AB$3:$AB$1315,DataRegularSeason20242025!$B$3:$B$1315, "&lt;=" &amp; DF$1, DataRegularSeason20242025!$E$3:$E$1315, $A31)</f>
        <v>19</v>
      </c>
      <c r="DG31">
        <f>SUMIFS(DataRegularSeason20242025!$AA$3:$AA$1315,DataRegularSeason20242025!$B$3:$B$1315, "&lt;=" &amp; DG$1, DataRegularSeason20242025!$D$3:$D$1315, $A31)+SUMIFS(DataRegularSeason20242025!$AB$3:$AB$1315,DataRegularSeason20242025!$B$3:$B$1315, "&lt;=" &amp; DG$1, DataRegularSeason20242025!$E$3:$E$1315, $A31)</f>
        <v>19</v>
      </c>
      <c r="DH31">
        <f>SUMIFS(DataRegularSeason20242025!$AA$3:$AA$1315,DataRegularSeason20242025!$B$3:$B$1315, "&lt;=" &amp; DH$1, DataRegularSeason20242025!$D$3:$D$1315, $A31)+SUMIFS(DataRegularSeason20242025!$AB$3:$AB$1315,DataRegularSeason20242025!$B$3:$B$1315, "&lt;=" &amp; DH$1, DataRegularSeason20242025!$E$3:$E$1315, $A31)</f>
        <v>19</v>
      </c>
      <c r="DI31">
        <f>SUMIFS(DataRegularSeason20242025!$AA$3:$AA$1315,DataRegularSeason20242025!$B$3:$B$1315, "&lt;=" &amp; DI$1, DataRegularSeason20242025!$D$3:$D$1315, $A31)+SUMIFS(DataRegularSeason20242025!$AB$3:$AB$1315,DataRegularSeason20242025!$B$3:$B$1315, "&lt;=" &amp; DI$1, DataRegularSeason20242025!$E$3:$E$1315, $A31)</f>
        <v>19</v>
      </c>
      <c r="DJ31">
        <f>SUMIFS(DataRegularSeason20242025!$AA$3:$AA$1315,DataRegularSeason20242025!$B$3:$B$1315, "&lt;=" &amp; DJ$1, DataRegularSeason20242025!$D$3:$D$1315, $A31)+SUMIFS(DataRegularSeason20242025!$AB$3:$AB$1315,DataRegularSeason20242025!$B$3:$B$1315, "&lt;=" &amp; DJ$1, DataRegularSeason20242025!$E$3:$E$1315, $A31)</f>
        <v>19</v>
      </c>
      <c r="DK31">
        <f>SUMIFS(DataRegularSeason20242025!$AA$3:$AA$1315,DataRegularSeason20242025!$B$3:$B$1315, "&lt;=" &amp; DK$1, DataRegularSeason20242025!$D$3:$D$1315, $A31)+SUMIFS(DataRegularSeason20242025!$AB$3:$AB$1315,DataRegularSeason20242025!$B$3:$B$1315, "&lt;=" &amp; DK$1, DataRegularSeason20242025!$E$3:$E$1315, $A31)</f>
        <v>19</v>
      </c>
      <c r="DL31">
        <f>SUMIFS(DataRegularSeason20242025!$AA$3:$AA$1315,DataRegularSeason20242025!$B$3:$B$1315, "&lt;=" &amp; DL$1, DataRegularSeason20242025!$D$3:$D$1315, $A31)+SUMIFS(DataRegularSeason20242025!$AB$3:$AB$1315,DataRegularSeason20242025!$B$3:$B$1315, "&lt;=" &amp; DL$1, DataRegularSeason20242025!$E$3:$E$1315, $A31)</f>
        <v>19</v>
      </c>
      <c r="DM31">
        <f>SUMIFS(DataRegularSeason20242025!$AA$3:$AA$1315,DataRegularSeason20242025!$B$3:$B$1315, "&lt;=" &amp; DM$1, DataRegularSeason20242025!$D$3:$D$1315, $A31)+SUMIFS(DataRegularSeason20242025!$AB$3:$AB$1315,DataRegularSeason20242025!$B$3:$B$1315, "&lt;=" &amp; DM$1, DataRegularSeason20242025!$E$3:$E$1315, $A31)</f>
        <v>19</v>
      </c>
      <c r="DN31">
        <f>SUMIFS(DataRegularSeason20242025!$AA$3:$AA$1315,DataRegularSeason20242025!$B$3:$B$1315, "&lt;=" &amp; DN$1, DataRegularSeason20242025!$D$3:$D$1315, $A31)+SUMIFS(DataRegularSeason20242025!$AB$3:$AB$1315,DataRegularSeason20242025!$B$3:$B$1315, "&lt;=" &amp; DN$1, DataRegularSeason20242025!$E$3:$E$1315, $A31)</f>
        <v>19</v>
      </c>
      <c r="DO31">
        <f>SUMIFS(DataRegularSeason20242025!$AA$3:$AA$1315,DataRegularSeason20242025!$B$3:$B$1315, "&lt;=" &amp; DO$1, DataRegularSeason20242025!$D$3:$D$1315, $A31)+SUMIFS(DataRegularSeason20242025!$AB$3:$AB$1315,DataRegularSeason20242025!$B$3:$B$1315, "&lt;=" &amp; DO$1, DataRegularSeason20242025!$E$3:$E$1315, $A31)</f>
        <v>19</v>
      </c>
      <c r="DP31">
        <f>SUMIFS(DataRegularSeason20242025!$AA$3:$AA$1315,DataRegularSeason20242025!$B$3:$B$1315, "&lt;=" &amp; DP$1, DataRegularSeason20242025!$D$3:$D$1315, $A31)+SUMIFS(DataRegularSeason20242025!$AB$3:$AB$1315,DataRegularSeason20242025!$B$3:$B$1315, "&lt;=" &amp; DP$1, DataRegularSeason20242025!$E$3:$E$1315, $A31)</f>
        <v>19</v>
      </c>
      <c r="DQ31">
        <f>SUMIFS(DataRegularSeason20242025!$AA$3:$AA$1315,DataRegularSeason20242025!$B$3:$B$1315, "&lt;=" &amp; DQ$1, DataRegularSeason20242025!$D$3:$D$1315, $A31)+SUMIFS(DataRegularSeason20242025!$AB$3:$AB$1315,DataRegularSeason20242025!$B$3:$B$1315, "&lt;=" &amp; DQ$1, DataRegularSeason20242025!$E$3:$E$1315, $A31)</f>
        <v>19</v>
      </c>
      <c r="DR31">
        <f>SUMIFS(DataRegularSeason20242025!$AA$3:$AA$1315,DataRegularSeason20242025!$B$3:$B$1315, "&lt;=" &amp; DR$1, DataRegularSeason20242025!$D$3:$D$1315, $A31)+SUMIFS(DataRegularSeason20242025!$AB$3:$AB$1315,DataRegularSeason20242025!$B$3:$B$1315, "&lt;=" &amp; DR$1, DataRegularSeason20242025!$E$3:$E$1315, $A31)</f>
        <v>19</v>
      </c>
      <c r="DS31">
        <f>SUMIFS(DataRegularSeason20242025!$AA$3:$AA$1315,DataRegularSeason20242025!$B$3:$B$1315, "&lt;=" &amp; DS$1, DataRegularSeason20242025!$D$3:$D$1315, $A31)+SUMIFS(DataRegularSeason20242025!$AB$3:$AB$1315,DataRegularSeason20242025!$B$3:$B$1315, "&lt;=" &amp; DS$1, DataRegularSeason20242025!$E$3:$E$1315, $A31)</f>
        <v>19</v>
      </c>
      <c r="DT31">
        <f>SUMIFS(DataRegularSeason20242025!$AA$3:$AA$1315,DataRegularSeason20242025!$B$3:$B$1315, "&lt;=" &amp; DT$1, DataRegularSeason20242025!$D$3:$D$1315, $A31)+SUMIFS(DataRegularSeason20242025!$AB$3:$AB$1315,DataRegularSeason20242025!$B$3:$B$1315, "&lt;=" &amp; DT$1, DataRegularSeason20242025!$E$3:$E$1315, $A31)</f>
        <v>19</v>
      </c>
      <c r="DU31">
        <f>SUMIFS(DataRegularSeason20242025!$AA$3:$AA$1315,DataRegularSeason20242025!$B$3:$B$1315, "&lt;=" &amp; DU$1, DataRegularSeason20242025!$D$3:$D$1315, $A31)+SUMIFS(DataRegularSeason20242025!$AB$3:$AB$1315,DataRegularSeason20242025!$B$3:$B$1315, "&lt;=" &amp; DU$1, DataRegularSeason20242025!$E$3:$E$1315, $A31)</f>
        <v>19</v>
      </c>
      <c r="DV31">
        <f>SUMIFS(DataRegularSeason20242025!$AA$3:$AA$1315,DataRegularSeason20242025!$B$3:$B$1315, "&lt;=" &amp; DV$1, DataRegularSeason20242025!$D$3:$D$1315, $A31)+SUMIFS(DataRegularSeason20242025!$AB$3:$AB$1315,DataRegularSeason20242025!$B$3:$B$1315, "&lt;=" &amp; DV$1, DataRegularSeason20242025!$E$3:$E$1315, $A31)</f>
        <v>19</v>
      </c>
      <c r="DW31">
        <f>SUMIFS(DataRegularSeason20242025!$AA$3:$AA$1315,DataRegularSeason20242025!$B$3:$B$1315, "&lt;=" &amp; DW$1, DataRegularSeason20242025!$D$3:$D$1315, $A31)+SUMIFS(DataRegularSeason20242025!$AB$3:$AB$1315,DataRegularSeason20242025!$B$3:$B$1315, "&lt;=" &amp; DW$1, DataRegularSeason20242025!$E$3:$E$1315, $A31)</f>
        <v>19</v>
      </c>
      <c r="DX31">
        <f>SUMIFS(DataRegularSeason20242025!$AA$3:$AA$1315,DataRegularSeason20242025!$B$3:$B$1315, "&lt;=" &amp; DX$1, DataRegularSeason20242025!$D$3:$D$1315, $A31)+SUMIFS(DataRegularSeason20242025!$AB$3:$AB$1315,DataRegularSeason20242025!$B$3:$B$1315, "&lt;=" &amp; DX$1, DataRegularSeason20242025!$E$3:$E$1315, $A31)</f>
        <v>19</v>
      </c>
      <c r="DY31">
        <f>SUMIFS(DataRegularSeason20242025!$AA$3:$AA$1315,DataRegularSeason20242025!$B$3:$B$1315, "&lt;=" &amp; DY$1, DataRegularSeason20242025!$D$3:$D$1315, $A31)+SUMIFS(DataRegularSeason20242025!$AB$3:$AB$1315,DataRegularSeason20242025!$B$3:$B$1315, "&lt;=" &amp; DY$1, DataRegularSeason20242025!$E$3:$E$1315, $A31)</f>
        <v>19</v>
      </c>
      <c r="DZ31">
        <f>SUMIFS(DataRegularSeason20242025!$AA$3:$AA$1315,DataRegularSeason20242025!$B$3:$B$1315, "&lt;=" &amp; DZ$1, DataRegularSeason20242025!$D$3:$D$1315, $A31)+SUMIFS(DataRegularSeason20242025!$AB$3:$AB$1315,DataRegularSeason20242025!$B$3:$B$1315, "&lt;=" &amp; DZ$1, DataRegularSeason20242025!$E$3:$E$1315, $A31)</f>
        <v>19</v>
      </c>
      <c r="EA31">
        <f>SUMIFS(DataRegularSeason20242025!$AA$3:$AA$1315,DataRegularSeason20242025!$B$3:$B$1315, "&lt;=" &amp; EA$1, DataRegularSeason20242025!$D$3:$D$1315, $A31)+SUMIFS(DataRegularSeason20242025!$AB$3:$AB$1315,DataRegularSeason20242025!$B$3:$B$1315, "&lt;=" &amp; EA$1, DataRegularSeason20242025!$E$3:$E$1315, $A31)</f>
        <v>19</v>
      </c>
      <c r="EB31">
        <f>SUMIFS(DataRegularSeason20242025!$AA$3:$AA$1315,DataRegularSeason20242025!$B$3:$B$1315, "&lt;=" &amp; EB$1, DataRegularSeason20242025!$D$3:$D$1315, $A31)+SUMIFS(DataRegularSeason20242025!$AB$3:$AB$1315,DataRegularSeason20242025!$B$3:$B$1315, "&lt;=" &amp; EB$1, DataRegularSeason20242025!$E$3:$E$1315, $A31)</f>
        <v>19</v>
      </c>
      <c r="EC31">
        <f>SUMIFS(DataRegularSeason20242025!$AA$3:$AA$1315,DataRegularSeason20242025!$B$3:$B$1315, "&lt;=" &amp; EC$1, DataRegularSeason20242025!$D$3:$D$1315, $A31)+SUMIFS(DataRegularSeason20242025!$AB$3:$AB$1315,DataRegularSeason20242025!$B$3:$B$1315, "&lt;=" &amp; EC$1, DataRegularSeason20242025!$E$3:$E$1315, $A31)</f>
        <v>19</v>
      </c>
      <c r="ED31">
        <f>SUMIFS(DataRegularSeason20242025!$AA$3:$AA$1315,DataRegularSeason20242025!$B$3:$B$1315, "&lt;=" &amp; ED$1, DataRegularSeason20242025!$D$3:$D$1315, $A31)+SUMIFS(DataRegularSeason20242025!$AB$3:$AB$1315,DataRegularSeason20242025!$B$3:$B$1315, "&lt;=" &amp; ED$1, DataRegularSeason20242025!$E$3:$E$1315, $A31)</f>
        <v>19</v>
      </c>
      <c r="EE31">
        <f>SUMIFS(DataRegularSeason20242025!$AA$3:$AA$1315,DataRegularSeason20242025!$B$3:$B$1315, "&lt;=" &amp; EE$1, DataRegularSeason20242025!$D$3:$D$1315, $A31)+SUMIFS(DataRegularSeason20242025!$AB$3:$AB$1315,DataRegularSeason20242025!$B$3:$B$1315, "&lt;=" &amp; EE$1, DataRegularSeason20242025!$E$3:$E$1315, $A31)</f>
        <v>19</v>
      </c>
      <c r="EF31">
        <f>SUMIFS(DataRegularSeason20242025!$AA$3:$AA$1315,DataRegularSeason20242025!$B$3:$B$1315, "&lt;=" &amp; EF$1, DataRegularSeason20242025!$D$3:$D$1315, $A31)+SUMIFS(DataRegularSeason20242025!$AB$3:$AB$1315,DataRegularSeason20242025!$B$3:$B$1315, "&lt;=" &amp; EF$1, DataRegularSeason20242025!$E$3:$E$1315, $A31)</f>
        <v>19</v>
      </c>
      <c r="EG31">
        <f>SUMIFS(DataRegularSeason20242025!$AA$3:$AA$1315,DataRegularSeason20242025!$B$3:$B$1315, "&lt;=" &amp; EG$1, DataRegularSeason20242025!$D$3:$D$1315, $A31)+SUMIFS(DataRegularSeason20242025!$AB$3:$AB$1315,DataRegularSeason20242025!$B$3:$B$1315, "&lt;=" &amp; EG$1, DataRegularSeason20242025!$E$3:$E$1315, $A31)</f>
        <v>19</v>
      </c>
      <c r="EH31">
        <f>SUMIFS(DataRegularSeason20242025!$AA$3:$AA$1315,DataRegularSeason20242025!$B$3:$B$1315, "&lt;=" &amp; EH$1, DataRegularSeason20242025!$D$3:$D$1315, $A31)+SUMIFS(DataRegularSeason20242025!$AB$3:$AB$1315,DataRegularSeason20242025!$B$3:$B$1315, "&lt;=" &amp; EH$1, DataRegularSeason20242025!$E$3:$E$1315, $A31)</f>
        <v>19</v>
      </c>
      <c r="EI31">
        <f>SUMIFS(DataRegularSeason20242025!$AA$3:$AA$1315,DataRegularSeason20242025!$B$3:$B$1315, "&lt;=" &amp; EI$1, DataRegularSeason20242025!$D$3:$D$1315, $A31)+SUMIFS(DataRegularSeason20242025!$AB$3:$AB$1315,DataRegularSeason20242025!$B$3:$B$1315, "&lt;=" &amp; EI$1, DataRegularSeason20242025!$E$3:$E$1315, $A31)</f>
        <v>19</v>
      </c>
      <c r="EJ31">
        <f>SUMIFS(DataRegularSeason20242025!$AA$3:$AA$1315,DataRegularSeason20242025!$B$3:$B$1315, "&lt;=" &amp; EJ$1, DataRegularSeason20242025!$D$3:$D$1315, $A31)+SUMIFS(DataRegularSeason20242025!$AB$3:$AB$1315,DataRegularSeason20242025!$B$3:$B$1315, "&lt;=" &amp; EJ$1, DataRegularSeason20242025!$E$3:$E$1315, $A31)</f>
        <v>19</v>
      </c>
      <c r="EK31">
        <f>SUMIFS(DataRegularSeason20242025!$AA$3:$AA$1315,DataRegularSeason20242025!$B$3:$B$1315, "&lt;=" &amp; EK$1, DataRegularSeason20242025!$D$3:$D$1315, $A31)+SUMIFS(DataRegularSeason20242025!$AB$3:$AB$1315,DataRegularSeason20242025!$B$3:$B$1315, "&lt;=" &amp; EK$1, DataRegularSeason20242025!$E$3:$E$1315, $A31)</f>
        <v>19</v>
      </c>
      <c r="EL31">
        <f>SUMIFS(DataRegularSeason20242025!$AA$3:$AA$1315,DataRegularSeason20242025!$B$3:$B$1315, "&lt;=" &amp; EL$1, DataRegularSeason20242025!$D$3:$D$1315, $A31)+SUMIFS(DataRegularSeason20242025!$AB$3:$AB$1315,DataRegularSeason20242025!$B$3:$B$1315, "&lt;=" &amp; EL$1, DataRegularSeason20242025!$E$3:$E$1315, $A31)</f>
        <v>19</v>
      </c>
      <c r="EM31">
        <f>SUMIFS(DataRegularSeason20242025!$AA$3:$AA$1315,DataRegularSeason20242025!$B$3:$B$1315, "&lt;=" &amp; EM$1, DataRegularSeason20242025!$D$3:$D$1315, $A31)+SUMIFS(DataRegularSeason20242025!$AB$3:$AB$1315,DataRegularSeason20242025!$B$3:$B$1315, "&lt;=" &amp; EM$1, DataRegularSeason20242025!$E$3:$E$1315, $A31)</f>
        <v>19</v>
      </c>
      <c r="EN31">
        <f>SUMIFS(DataRegularSeason20242025!$AA$3:$AA$1315,DataRegularSeason20242025!$B$3:$B$1315, "&lt;=" &amp; EN$1, DataRegularSeason20242025!$D$3:$D$1315, $A31)+SUMIFS(DataRegularSeason20242025!$AB$3:$AB$1315,DataRegularSeason20242025!$B$3:$B$1315, "&lt;=" &amp; EN$1, DataRegularSeason20242025!$E$3:$E$1315, $A31)</f>
        <v>19</v>
      </c>
      <c r="EO31">
        <f>SUMIFS(DataRegularSeason20242025!$AA$3:$AA$1315,DataRegularSeason20242025!$B$3:$B$1315, "&lt;=" &amp; EO$1, DataRegularSeason20242025!$D$3:$D$1315, $A31)+SUMIFS(DataRegularSeason20242025!$AB$3:$AB$1315,DataRegularSeason20242025!$B$3:$B$1315, "&lt;=" &amp; EO$1, DataRegularSeason20242025!$E$3:$E$1315, $A31)</f>
        <v>19</v>
      </c>
      <c r="EP31">
        <f>SUMIFS(DataRegularSeason20242025!$AA$3:$AA$1315,DataRegularSeason20242025!$B$3:$B$1315, "&lt;=" &amp; EP$1, DataRegularSeason20242025!$D$3:$D$1315, $A31)+SUMIFS(DataRegularSeason20242025!$AB$3:$AB$1315,DataRegularSeason20242025!$B$3:$B$1315, "&lt;=" &amp; EP$1, DataRegularSeason20242025!$E$3:$E$1315, $A31)</f>
        <v>19</v>
      </c>
      <c r="EQ31">
        <f>SUMIFS(DataRegularSeason20242025!$AA$3:$AA$1315,DataRegularSeason20242025!$B$3:$B$1315, "&lt;=" &amp; EQ$1, DataRegularSeason20242025!$D$3:$D$1315, $A31)+SUMIFS(DataRegularSeason20242025!$AB$3:$AB$1315,DataRegularSeason20242025!$B$3:$B$1315, "&lt;=" &amp; EQ$1, DataRegularSeason20242025!$E$3:$E$1315, $A31)</f>
        <v>19</v>
      </c>
      <c r="ER31">
        <f>SUMIFS(DataRegularSeason20242025!$AA$3:$AA$1315,DataRegularSeason20242025!$B$3:$B$1315, "&lt;=" &amp; ER$1, DataRegularSeason20242025!$D$3:$D$1315, $A31)+SUMIFS(DataRegularSeason20242025!$AB$3:$AB$1315,DataRegularSeason20242025!$B$3:$B$1315, "&lt;=" &amp; ER$1, DataRegularSeason20242025!$E$3:$E$1315, $A31)</f>
        <v>19</v>
      </c>
      <c r="ES31">
        <f>SUMIFS(DataRegularSeason20242025!$AA$3:$AA$1315,DataRegularSeason20242025!$B$3:$B$1315, "&lt;=" &amp; ES$1, DataRegularSeason20242025!$D$3:$D$1315, $A31)+SUMIFS(DataRegularSeason20242025!$AB$3:$AB$1315,DataRegularSeason20242025!$B$3:$B$1315, "&lt;=" &amp; ES$1, DataRegularSeason20242025!$E$3:$E$1315, $A31)</f>
        <v>19</v>
      </c>
      <c r="ET31">
        <f>SUMIFS(DataRegularSeason20242025!$AA$3:$AA$1315,DataRegularSeason20242025!$B$3:$B$1315, "&lt;=" &amp; ET$1, DataRegularSeason20242025!$D$3:$D$1315, $A31)+SUMIFS(DataRegularSeason20242025!$AB$3:$AB$1315,DataRegularSeason20242025!$B$3:$B$1315, "&lt;=" &amp; ET$1, DataRegularSeason20242025!$E$3:$E$1315, $A31)</f>
        <v>19</v>
      </c>
      <c r="EU31">
        <f>SUMIFS(DataRegularSeason20242025!$AA$3:$AA$1315,DataRegularSeason20242025!$B$3:$B$1315, "&lt;=" &amp; EU$1, DataRegularSeason20242025!$D$3:$D$1315, $A31)+SUMIFS(DataRegularSeason20242025!$AB$3:$AB$1315,DataRegularSeason20242025!$B$3:$B$1315, "&lt;=" &amp; EU$1, DataRegularSeason20242025!$E$3:$E$1315, $A31)</f>
        <v>19</v>
      </c>
      <c r="EV31">
        <f>SUMIFS(DataRegularSeason20242025!$AA$3:$AA$1315,DataRegularSeason20242025!$B$3:$B$1315, "&lt;=" &amp; EV$1, DataRegularSeason20242025!$D$3:$D$1315, $A31)+SUMIFS(DataRegularSeason20242025!$AB$3:$AB$1315,DataRegularSeason20242025!$B$3:$B$1315, "&lt;=" &amp; EV$1, DataRegularSeason20242025!$E$3:$E$1315, $A31)</f>
        <v>19</v>
      </c>
      <c r="EW31">
        <f>SUMIFS(DataRegularSeason20242025!$AA$3:$AA$1315,DataRegularSeason20242025!$B$3:$B$1315, "&lt;=" &amp; EW$1, DataRegularSeason20242025!$D$3:$D$1315, $A31)+SUMIFS(DataRegularSeason20242025!$AB$3:$AB$1315,DataRegularSeason20242025!$B$3:$B$1315, "&lt;=" &amp; EW$1, DataRegularSeason20242025!$E$3:$E$1315, $A31)</f>
        <v>19</v>
      </c>
      <c r="EX31">
        <f>SUMIFS(DataRegularSeason20242025!$AA$3:$AA$1315,DataRegularSeason20242025!$B$3:$B$1315, "&lt;=" &amp; EX$1, DataRegularSeason20242025!$D$3:$D$1315, $A31)+SUMIFS(DataRegularSeason20242025!$AB$3:$AB$1315,DataRegularSeason20242025!$B$3:$B$1315, "&lt;=" &amp; EX$1, DataRegularSeason20242025!$E$3:$E$1315, $A31)</f>
        <v>19</v>
      </c>
      <c r="EY31">
        <f>SUMIFS(DataRegularSeason20242025!$AA$3:$AA$1315,DataRegularSeason20242025!$B$3:$B$1315, "&lt;=" &amp; EY$1, DataRegularSeason20242025!$D$3:$D$1315, $A31)+SUMIFS(DataRegularSeason20242025!$AB$3:$AB$1315,DataRegularSeason20242025!$B$3:$B$1315, "&lt;=" &amp; EY$1, DataRegularSeason20242025!$E$3:$E$1315, $A31)</f>
        <v>19</v>
      </c>
      <c r="EZ31">
        <f>SUMIFS(DataRegularSeason20242025!$AA$3:$AA$1315,DataRegularSeason20242025!$B$3:$B$1315, "&lt;=" &amp; EZ$1, DataRegularSeason20242025!$D$3:$D$1315, $A31)+SUMIFS(DataRegularSeason20242025!$AB$3:$AB$1315,DataRegularSeason20242025!$B$3:$B$1315, "&lt;=" &amp; EZ$1, DataRegularSeason20242025!$E$3:$E$1315, $A31)</f>
        <v>19</v>
      </c>
      <c r="FA31">
        <f>SUMIFS(DataRegularSeason20242025!$AA$3:$AA$1315,DataRegularSeason20242025!$B$3:$B$1315, "&lt;=" &amp; FA$1, DataRegularSeason20242025!$D$3:$D$1315, $A31)+SUMIFS(DataRegularSeason20242025!$AB$3:$AB$1315,DataRegularSeason20242025!$B$3:$B$1315, "&lt;=" &amp; FA$1, DataRegularSeason20242025!$E$3:$E$1315, $A31)</f>
        <v>19</v>
      </c>
      <c r="FB31">
        <f>SUMIFS(DataRegularSeason20242025!$AA$3:$AA$1315,DataRegularSeason20242025!$B$3:$B$1315, "&lt;=" &amp; FB$1, DataRegularSeason20242025!$D$3:$D$1315, $A31)+SUMIFS(DataRegularSeason20242025!$AB$3:$AB$1315,DataRegularSeason20242025!$B$3:$B$1315, "&lt;=" &amp; FB$1, DataRegularSeason20242025!$E$3:$E$1315, $A31)</f>
        <v>19</v>
      </c>
      <c r="FC31">
        <f>SUMIFS(DataRegularSeason20242025!$AA$3:$AA$1315,DataRegularSeason20242025!$B$3:$B$1315, "&lt;=" &amp; FC$1, DataRegularSeason20242025!$D$3:$D$1315, $A31)+SUMIFS(DataRegularSeason20242025!$AB$3:$AB$1315,DataRegularSeason20242025!$B$3:$B$1315, "&lt;=" &amp; FC$1, DataRegularSeason20242025!$E$3:$E$1315, $A31)</f>
        <v>19</v>
      </c>
      <c r="FD31">
        <f>SUMIFS(DataRegularSeason20242025!$AA$3:$AA$1315,DataRegularSeason20242025!$B$3:$B$1315, "&lt;=" &amp; FD$1, DataRegularSeason20242025!$D$3:$D$1315, $A31)+SUMIFS(DataRegularSeason20242025!$AB$3:$AB$1315,DataRegularSeason20242025!$B$3:$B$1315, "&lt;=" &amp; FD$1, DataRegularSeason20242025!$E$3:$E$1315, $A31)</f>
        <v>19</v>
      </c>
      <c r="FE31">
        <f>SUMIFS(DataRegularSeason20242025!$AA$3:$AA$1315,DataRegularSeason20242025!$B$3:$B$1315, "&lt;=" &amp; FE$1, DataRegularSeason20242025!$D$3:$D$1315, $A31)+SUMIFS(DataRegularSeason20242025!$AB$3:$AB$1315,DataRegularSeason20242025!$B$3:$B$1315, "&lt;=" &amp; FE$1, DataRegularSeason20242025!$E$3:$E$1315, $A31)</f>
        <v>19</v>
      </c>
      <c r="FF31">
        <f>SUMIFS(DataRegularSeason20242025!$AA$3:$AA$1315,DataRegularSeason20242025!$B$3:$B$1315, "&lt;=" &amp; FF$1, DataRegularSeason20242025!$D$3:$D$1315, $A31)+SUMIFS(DataRegularSeason20242025!$AB$3:$AB$1315,DataRegularSeason20242025!$B$3:$B$1315, "&lt;=" &amp; FF$1, DataRegularSeason20242025!$E$3:$E$1315, $A31)</f>
        <v>19</v>
      </c>
      <c r="FG31">
        <f>SUMIFS(DataRegularSeason20242025!$AA$3:$AA$1315,DataRegularSeason20242025!$B$3:$B$1315, "&lt;=" &amp; FG$1, DataRegularSeason20242025!$D$3:$D$1315, $A31)+SUMIFS(DataRegularSeason20242025!$AB$3:$AB$1315,DataRegularSeason20242025!$B$3:$B$1315, "&lt;=" &amp; FG$1, DataRegularSeason20242025!$E$3:$E$1315, $A31)</f>
        <v>19</v>
      </c>
      <c r="FH31">
        <f>SUMIFS(DataRegularSeason20242025!$AA$3:$AA$1315,DataRegularSeason20242025!$B$3:$B$1315, "&lt;=" &amp; FH$1, DataRegularSeason20242025!$D$3:$D$1315, $A31)+SUMIFS(DataRegularSeason20242025!$AB$3:$AB$1315,DataRegularSeason20242025!$B$3:$B$1315, "&lt;=" &amp; FH$1, DataRegularSeason20242025!$E$3:$E$1315, $A31)</f>
        <v>19</v>
      </c>
      <c r="FI31">
        <f>SUMIFS(DataRegularSeason20242025!$AA$3:$AA$1315,DataRegularSeason20242025!$B$3:$B$1315, "&lt;=" &amp; FI$1, DataRegularSeason20242025!$D$3:$D$1315, $A31)+SUMIFS(DataRegularSeason20242025!$AB$3:$AB$1315,DataRegularSeason20242025!$B$3:$B$1315, "&lt;=" &amp; FI$1, DataRegularSeason20242025!$E$3:$E$1315, $A31)</f>
        <v>19</v>
      </c>
      <c r="FJ31">
        <f>SUMIFS(DataRegularSeason20242025!$AA$3:$AA$1315,DataRegularSeason20242025!$B$3:$B$1315, "&lt;=" &amp; FJ$1, DataRegularSeason20242025!$D$3:$D$1315, $A31)+SUMIFS(DataRegularSeason20242025!$AB$3:$AB$1315,DataRegularSeason20242025!$B$3:$B$1315, "&lt;=" &amp; FJ$1, DataRegularSeason20242025!$E$3:$E$1315, $A31)</f>
        <v>19</v>
      </c>
      <c r="FK31">
        <f>SUMIFS(DataRegularSeason20242025!$AA$3:$AA$1315,DataRegularSeason20242025!$B$3:$B$1315, "&lt;=" &amp; FK$1, DataRegularSeason20242025!$D$3:$D$1315, $A31)+SUMIFS(DataRegularSeason20242025!$AB$3:$AB$1315,DataRegularSeason20242025!$B$3:$B$1315, "&lt;=" &amp; FK$1, DataRegularSeason20242025!$E$3:$E$1315, $A31)</f>
        <v>19</v>
      </c>
      <c r="FL31">
        <f>SUMIFS(DataRegularSeason20242025!$AA$3:$AA$1315,DataRegularSeason20242025!$B$3:$B$1315, "&lt;=" &amp; FL$1, DataRegularSeason20242025!$D$3:$D$1315, $A31)+SUMIFS(DataRegularSeason20242025!$AB$3:$AB$1315,DataRegularSeason20242025!$B$3:$B$1315, "&lt;=" &amp; FL$1, DataRegularSeason20242025!$E$3:$E$1315, $A31)</f>
        <v>19</v>
      </c>
      <c r="FM31">
        <f>SUMIFS(DataRegularSeason20242025!$AA$3:$AA$1315,DataRegularSeason20242025!$B$3:$B$1315, "&lt;=" &amp; FM$1, DataRegularSeason20242025!$D$3:$D$1315, $A31)+SUMIFS(DataRegularSeason20242025!$AB$3:$AB$1315,DataRegularSeason20242025!$B$3:$B$1315, "&lt;=" &amp; FM$1, DataRegularSeason20242025!$E$3:$E$1315, $A31)</f>
        <v>19</v>
      </c>
      <c r="FN31">
        <f>SUMIFS(DataRegularSeason20242025!$AA$3:$AA$1315,DataRegularSeason20242025!$B$3:$B$1315, "&lt;=" &amp; FN$1, DataRegularSeason20242025!$D$3:$D$1315, $A31)+SUMIFS(DataRegularSeason20242025!$AB$3:$AB$1315,DataRegularSeason20242025!$B$3:$B$1315, "&lt;=" &amp; FN$1, DataRegularSeason20242025!$E$3:$E$1315, $A31)</f>
        <v>19</v>
      </c>
      <c r="FO31">
        <f>SUMIFS(DataRegularSeason20242025!$AA$3:$AA$1315,DataRegularSeason20242025!$B$3:$B$1315, "&lt;=" &amp; FO$1, DataRegularSeason20242025!$D$3:$D$1315, $A31)+SUMIFS(DataRegularSeason20242025!$AB$3:$AB$1315,DataRegularSeason20242025!$B$3:$B$1315, "&lt;=" &amp; FO$1, DataRegularSeason20242025!$E$3:$E$1315, $A31)</f>
        <v>19</v>
      </c>
      <c r="FP31">
        <f>SUMIFS(DataRegularSeason20242025!$AA$3:$AA$1315,DataRegularSeason20242025!$B$3:$B$1315, "&lt;=" &amp; FP$1, DataRegularSeason20242025!$D$3:$D$1315, $A31)+SUMIFS(DataRegularSeason20242025!$AB$3:$AB$1315,DataRegularSeason20242025!$B$3:$B$1315, "&lt;=" &amp; FP$1, DataRegularSeason20242025!$E$3:$E$1315, $A31)</f>
        <v>19</v>
      </c>
      <c r="FQ31">
        <f>SUMIFS(DataRegularSeason20242025!$AA$3:$AA$1315,DataRegularSeason20242025!$B$3:$B$1315, "&lt;=" &amp; FQ$1, DataRegularSeason20242025!$D$3:$D$1315, $A31)+SUMIFS(DataRegularSeason20242025!$AB$3:$AB$1315,DataRegularSeason20242025!$B$3:$B$1315, "&lt;=" &amp; FQ$1, DataRegularSeason20242025!$E$3:$E$1315, $A31)</f>
        <v>19</v>
      </c>
      <c r="FR31">
        <f>SUMIFS(DataRegularSeason20242025!$AA$3:$AA$1315,DataRegularSeason20242025!$B$3:$B$1315, "&lt;=" &amp; FR$1, DataRegularSeason20242025!$D$3:$D$1315, $A31)+SUMIFS(DataRegularSeason20242025!$AB$3:$AB$1315,DataRegularSeason20242025!$B$3:$B$1315, "&lt;=" &amp; FR$1, DataRegularSeason20242025!$E$3:$E$1315, $A31)</f>
        <v>19</v>
      </c>
      <c r="FS31">
        <f>SUMIFS(DataRegularSeason20242025!$AA$3:$AA$1315,DataRegularSeason20242025!$B$3:$B$1315, "&lt;=" &amp; FS$1, DataRegularSeason20242025!$D$3:$D$1315, $A31)+SUMIFS(DataRegularSeason20242025!$AB$3:$AB$1315,DataRegularSeason20242025!$B$3:$B$1315, "&lt;=" &amp; FS$1, DataRegularSeason20242025!$E$3:$E$1315, $A31)</f>
        <v>19</v>
      </c>
      <c r="FT31">
        <f>SUMIFS(DataRegularSeason20242025!$AA$3:$AA$1315,DataRegularSeason20242025!$B$3:$B$1315, "&lt;=" &amp; FT$1, DataRegularSeason20242025!$D$3:$D$1315, $A31)+SUMIFS(DataRegularSeason20242025!$AB$3:$AB$1315,DataRegularSeason20242025!$B$3:$B$1315, "&lt;=" &amp; FT$1, DataRegularSeason20242025!$E$3:$E$1315, $A31)</f>
        <v>19</v>
      </c>
      <c r="FU31">
        <f>SUMIFS(DataRegularSeason20242025!$AA$3:$AA$1315,DataRegularSeason20242025!$B$3:$B$1315, "&lt;=" &amp; FU$1, DataRegularSeason20242025!$D$3:$D$1315, $A31)+SUMIFS(DataRegularSeason20242025!$AB$3:$AB$1315,DataRegularSeason20242025!$B$3:$B$1315, "&lt;=" &amp; FU$1, DataRegularSeason20242025!$E$3:$E$1315, $A31)</f>
        <v>19</v>
      </c>
      <c r="FV31">
        <f>SUMIFS(DataRegularSeason20242025!$AA$3:$AA$1315,DataRegularSeason20242025!$B$3:$B$1315, "&lt;=" &amp; FV$1, DataRegularSeason20242025!$D$3:$D$1315, $A31)+SUMIFS(DataRegularSeason20242025!$AB$3:$AB$1315,DataRegularSeason20242025!$B$3:$B$1315, "&lt;=" &amp; FV$1, DataRegularSeason20242025!$E$3:$E$1315, $A31)</f>
        <v>19</v>
      </c>
      <c r="FW31">
        <f>SUMIFS(DataRegularSeason20242025!$AA$3:$AA$1315,DataRegularSeason20242025!$B$3:$B$1315, "&lt;=" &amp; FW$1, DataRegularSeason20242025!$D$3:$D$1315, $A31)+SUMIFS(DataRegularSeason20242025!$AB$3:$AB$1315,DataRegularSeason20242025!$B$3:$B$1315, "&lt;=" &amp; FW$1, DataRegularSeason20242025!$E$3:$E$1315, $A31)</f>
        <v>19</v>
      </c>
      <c r="FX31">
        <f>SUMIFS(DataRegularSeason20242025!$AA$3:$AA$1315,DataRegularSeason20242025!$B$3:$B$1315, "&lt;=" &amp; FX$1, DataRegularSeason20242025!$D$3:$D$1315, $A31)+SUMIFS(DataRegularSeason20242025!$AB$3:$AB$1315,DataRegularSeason20242025!$B$3:$B$1315, "&lt;=" &amp; FX$1, DataRegularSeason20242025!$E$3:$E$1315, $A31)</f>
        <v>19</v>
      </c>
      <c r="FY31">
        <f>SUMIFS(DataRegularSeason20242025!$AA$3:$AA$1315,DataRegularSeason20242025!$B$3:$B$1315, "&lt;=" &amp; FY$1, DataRegularSeason20242025!$D$3:$D$1315, $A31)+SUMIFS(DataRegularSeason20242025!$AB$3:$AB$1315,DataRegularSeason20242025!$B$3:$B$1315, "&lt;=" &amp; FY$1, DataRegularSeason20242025!$E$3:$E$1315, $A31)</f>
        <v>19</v>
      </c>
      <c r="FZ31">
        <f>SUMIFS(DataRegularSeason20242025!$AA$3:$AA$1315,DataRegularSeason20242025!$B$3:$B$1315, "&lt;=" &amp; FZ$1, DataRegularSeason20242025!$D$3:$D$1315, $A31)+SUMIFS(DataRegularSeason20242025!$AB$3:$AB$1315,DataRegularSeason20242025!$B$3:$B$1315, "&lt;=" &amp; FZ$1, DataRegularSeason20242025!$E$3:$E$1315, $A31)</f>
        <v>19</v>
      </c>
      <c r="GA31">
        <f>SUMIFS(DataRegularSeason20242025!$AA$3:$AA$1315,DataRegularSeason20242025!$B$3:$B$1315, "&lt;=" &amp; GA$1, DataRegularSeason20242025!$D$3:$D$1315, $A31)+SUMIFS(DataRegularSeason20242025!$AB$3:$AB$1315,DataRegularSeason20242025!$B$3:$B$1315, "&lt;=" &amp; GA$1, DataRegularSeason20242025!$E$3:$E$1315, $A31)</f>
        <v>19</v>
      </c>
      <c r="GB31">
        <f>SUMIFS(DataRegularSeason20242025!$AA$3:$AA$1315,DataRegularSeason20242025!$B$3:$B$1315, "&lt;=" &amp; GB$1, DataRegularSeason20242025!$D$3:$D$1315, $A31)+SUMIFS(DataRegularSeason20242025!$AB$3:$AB$1315,DataRegularSeason20242025!$B$3:$B$1315, "&lt;=" &amp; GB$1, DataRegularSeason20242025!$E$3:$E$1315, $A31)</f>
        <v>19</v>
      </c>
      <c r="GC31">
        <f>SUMIFS(DataRegularSeason20242025!$AA$3:$AA$1315,DataRegularSeason20242025!$B$3:$B$1315, "&lt;=" &amp; GC$1, DataRegularSeason20242025!$D$3:$D$1315, $A31)+SUMIFS(DataRegularSeason20242025!$AB$3:$AB$1315,DataRegularSeason20242025!$B$3:$B$1315, "&lt;=" &amp; GC$1, DataRegularSeason20242025!$E$3:$E$1315, $A31)</f>
        <v>19</v>
      </c>
      <c r="GD31">
        <f>SUMIFS(DataRegularSeason20242025!$AA$3:$AA$1315,DataRegularSeason20242025!$B$3:$B$1315, "&lt;=" &amp; GD$1, DataRegularSeason20242025!$D$3:$D$1315, $A31)+SUMIFS(DataRegularSeason20242025!$AB$3:$AB$1315,DataRegularSeason20242025!$B$3:$B$1315, "&lt;=" &amp; GD$1, DataRegularSeason20242025!$E$3:$E$1315, $A31)</f>
        <v>19</v>
      </c>
      <c r="GE31">
        <f>SUMIFS(DataRegularSeason20242025!$AA$3:$AA$1315,DataRegularSeason20242025!$B$3:$B$1315, "&lt;=" &amp; GE$1, DataRegularSeason20242025!$D$3:$D$1315, $A31)+SUMIFS(DataRegularSeason20242025!$AB$3:$AB$1315,DataRegularSeason20242025!$B$3:$B$1315, "&lt;=" &amp; GE$1, DataRegularSeason20242025!$E$3:$E$1315, $A31)</f>
        <v>19</v>
      </c>
      <c r="GF31">
        <f>SUMIFS(DataRegularSeason20242025!$AA$3:$AA$1315,DataRegularSeason20242025!$B$3:$B$1315, "&lt;=" &amp; GF$1, DataRegularSeason20242025!$D$3:$D$1315, $A31)+SUMIFS(DataRegularSeason20242025!$AB$3:$AB$1315,DataRegularSeason20242025!$B$3:$B$1315, "&lt;=" &amp; GF$1, DataRegularSeason20242025!$E$3:$E$1315, $A31)</f>
        <v>19</v>
      </c>
      <c r="GG31">
        <f>SUMIFS(DataRegularSeason20242025!$AA$3:$AA$1315,DataRegularSeason20242025!$B$3:$B$1315, "&lt;=" &amp; GG$1, DataRegularSeason20242025!$D$3:$D$1315, $A31)+SUMIFS(DataRegularSeason20242025!$AB$3:$AB$1315,DataRegularSeason20242025!$B$3:$B$1315, "&lt;=" &amp; GG$1, DataRegularSeason20242025!$E$3:$E$1315, $A31)</f>
        <v>19</v>
      </c>
      <c r="GH31">
        <f>SUMIFS(DataRegularSeason20242025!$AA$3:$AA$1315,DataRegularSeason20242025!$B$3:$B$1315, "&lt;=" &amp; GH$1, DataRegularSeason20242025!$D$3:$D$1315, $A31)+SUMIFS(DataRegularSeason20242025!$AB$3:$AB$1315,DataRegularSeason20242025!$B$3:$B$1315, "&lt;=" &amp; GH$1, DataRegularSeason20242025!$E$3:$E$1315, $A31)</f>
        <v>19</v>
      </c>
      <c r="GI31">
        <f>SUMIFS(DataRegularSeason20242025!$AA$3:$AA$1315,DataRegularSeason20242025!$B$3:$B$1315, "&lt;=" &amp; GI$1, DataRegularSeason20242025!$D$3:$D$1315, $A31)+SUMIFS(DataRegularSeason20242025!$AB$3:$AB$1315,DataRegularSeason20242025!$B$3:$B$1315, "&lt;=" &amp; GI$1, DataRegularSeason20242025!$E$3:$E$1315, $A31)</f>
        <v>19</v>
      </c>
      <c r="GJ31">
        <f>SUMIFS(DataRegularSeason20242025!$AA$3:$AA$1315,DataRegularSeason20242025!$B$3:$B$1315, "&lt;=" &amp; GJ$1, DataRegularSeason20242025!$D$3:$D$1315, $A31)+SUMIFS(DataRegularSeason20242025!$AB$3:$AB$1315,DataRegularSeason20242025!$B$3:$B$1315, "&lt;=" &amp; GJ$1, DataRegularSeason20242025!$E$3:$E$1315, $A31)</f>
        <v>19</v>
      </c>
      <c r="GK31">
        <f>SUMIFS(DataRegularSeason20242025!$AA$3:$AA$1315,DataRegularSeason20242025!$B$3:$B$1315, "&lt;=" &amp; GK$1, DataRegularSeason20242025!$D$3:$D$1315, $A31)+SUMIFS(DataRegularSeason20242025!$AB$3:$AB$1315,DataRegularSeason20242025!$B$3:$B$1315, "&lt;=" &amp; GK$1, DataRegularSeason20242025!$E$3:$E$1315, $A31)</f>
        <v>19</v>
      </c>
      <c r="GL31">
        <f>SUMIFS(DataRegularSeason20242025!$AA$3:$AA$1315,DataRegularSeason20242025!$B$3:$B$1315, "&lt;=" &amp; GL$1, DataRegularSeason20242025!$D$3:$D$1315, $A31)+SUMIFS(DataRegularSeason20242025!$AB$3:$AB$1315,DataRegularSeason20242025!$B$3:$B$1315, "&lt;=" &amp; GL$1, DataRegularSeason20242025!$E$3:$E$1315, $A31)</f>
        <v>19</v>
      </c>
      <c r="GM31">
        <f>SUMIFS(DataRegularSeason20242025!$AA$3:$AA$1315,DataRegularSeason20242025!$B$3:$B$1315, "&lt;=" &amp; GM$1, DataRegularSeason20242025!$D$3:$D$1315, $A31)+SUMIFS(DataRegularSeason20242025!$AB$3:$AB$1315,DataRegularSeason20242025!$B$3:$B$1315, "&lt;=" &amp; GM$1, DataRegularSeason20242025!$E$3:$E$1315, $A31)</f>
        <v>19</v>
      </c>
      <c r="GN31">
        <f>SUMIFS(DataRegularSeason20242025!$AA$3:$AA$1315,DataRegularSeason20242025!$B$3:$B$1315, "&lt;=" &amp; GN$1, DataRegularSeason20242025!$D$3:$D$1315, $A31)+SUMIFS(DataRegularSeason20242025!$AB$3:$AB$1315,DataRegularSeason20242025!$B$3:$B$1315, "&lt;=" &amp; GN$1, DataRegularSeason20242025!$E$3:$E$1315, $A31)</f>
        <v>19</v>
      </c>
      <c r="GO31">
        <f>SUMIFS(DataRegularSeason20242025!$AA$3:$AA$1315,DataRegularSeason20242025!$B$3:$B$1315, "&lt;=" &amp; GO$1, DataRegularSeason20242025!$D$3:$D$1315, $A31)+SUMIFS(DataRegularSeason20242025!$AB$3:$AB$1315,DataRegularSeason20242025!$B$3:$B$1315, "&lt;=" &amp; GO$1, DataRegularSeason20242025!$E$3:$E$1315, $A31)</f>
        <v>19</v>
      </c>
      <c r="GP31">
        <f>SUMIFS(DataRegularSeason20242025!$AA$3:$AA$1315,DataRegularSeason20242025!$B$3:$B$1315, "&lt;=" &amp; GP$1, DataRegularSeason20242025!$D$3:$D$1315, $A31)+SUMIFS(DataRegularSeason20242025!$AB$3:$AB$1315,DataRegularSeason20242025!$B$3:$B$1315, "&lt;=" &amp; GP$1, DataRegularSeason20242025!$E$3:$E$1315, $A31)</f>
        <v>19</v>
      </c>
      <c r="GQ31">
        <f>SUMIFS(DataRegularSeason20242025!$AA$3:$AA$1315,DataRegularSeason20242025!$B$3:$B$1315, "&lt;=" &amp; GQ$1, DataRegularSeason20242025!$D$3:$D$1315, $A31)+SUMIFS(DataRegularSeason20242025!$AB$3:$AB$1315,DataRegularSeason20242025!$B$3:$B$1315, "&lt;=" &amp; GQ$1, DataRegularSeason20242025!$E$3:$E$1315, $A31)</f>
        <v>19</v>
      </c>
      <c r="GR31">
        <f>SUMIFS(DataRegularSeason20242025!$AA$3:$AA$1315,DataRegularSeason20242025!$B$3:$B$1315, "&lt;=" &amp; GR$1, DataRegularSeason20242025!$D$3:$D$1315, $A31)+SUMIFS(DataRegularSeason20242025!$AB$3:$AB$1315,DataRegularSeason20242025!$B$3:$B$1315, "&lt;=" &amp; GR$1, DataRegularSeason20242025!$E$3:$E$1315, $A31)</f>
        <v>19</v>
      </c>
      <c r="GS31">
        <f>SUMIFS(DataRegularSeason20242025!$AA$3:$AA$1315,DataRegularSeason20242025!$B$3:$B$1315, "&lt;=" &amp; GS$1, DataRegularSeason20242025!$D$3:$D$1315, $A31)+SUMIFS(DataRegularSeason20242025!$AB$3:$AB$1315,DataRegularSeason20242025!$B$3:$B$1315, "&lt;=" &amp; GS$1, DataRegularSeason20242025!$E$3:$E$1315, $A31)</f>
        <v>19</v>
      </c>
      <c r="GT31">
        <f>SUMIFS(DataRegularSeason20242025!$AA$3:$AA$1315,DataRegularSeason20242025!$B$3:$B$1315, "&lt;=" &amp; GT$1, DataRegularSeason20242025!$D$3:$D$1315, $A31)+SUMIFS(DataRegularSeason20242025!$AB$3:$AB$1315,DataRegularSeason20242025!$B$3:$B$1315, "&lt;=" &amp; GT$1, DataRegularSeason20242025!$E$3:$E$1315, $A31)</f>
        <v>19</v>
      </c>
      <c r="GU31">
        <f>SUMIFS(DataRegularSeason20242025!$AA$3:$AA$1315,DataRegularSeason20242025!$B$3:$B$1315, "&lt;=" &amp; GU$1, DataRegularSeason20242025!$D$3:$D$1315, $A31)+SUMIFS(DataRegularSeason20242025!$AB$3:$AB$1315,DataRegularSeason20242025!$B$3:$B$1315, "&lt;=" &amp; GU$1, DataRegularSeason20242025!$E$3:$E$1315, $A31)</f>
        <v>19</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18</v>
      </c>
      <c r="BC32">
        <f>SUMIFS(DataRegularSeason20242025!$AA$3:$AA$1315,DataRegularSeason20242025!$B$3:$B$1315, "&lt;=" &amp; BC$1, DataRegularSeason20242025!$D$3:$D$1315, $A32)+SUMIFS(DataRegularSeason20242025!$AB$3:$AB$1315,DataRegularSeason20242025!$B$3:$B$1315, "&lt;=" &amp; BC$1, DataRegularSeason20242025!$E$3:$E$1315, $A32)</f>
        <v>18</v>
      </c>
      <c r="BD32">
        <f>SUMIFS(DataRegularSeason20242025!$AA$3:$AA$1315,DataRegularSeason20242025!$B$3:$B$1315, "&lt;=" &amp; BD$1, DataRegularSeason20242025!$D$3:$D$1315, $A32)+SUMIFS(DataRegularSeason20242025!$AB$3:$AB$1315,DataRegularSeason20242025!$B$3:$B$1315, "&lt;=" &amp; BD$1, DataRegularSeason20242025!$E$3:$E$1315, $A32)</f>
        <v>18</v>
      </c>
      <c r="BE32">
        <f>SUMIFS(DataRegularSeason20242025!$AA$3:$AA$1315,DataRegularSeason20242025!$B$3:$B$1315, "&lt;=" &amp; BE$1, DataRegularSeason20242025!$D$3:$D$1315, $A32)+SUMIFS(DataRegularSeason20242025!$AB$3:$AB$1315,DataRegularSeason20242025!$B$3:$B$1315, "&lt;=" &amp; BE$1, DataRegularSeason20242025!$E$3:$E$1315, $A32)</f>
        <v>18</v>
      </c>
      <c r="BF32">
        <f>SUMIFS(DataRegularSeason20242025!$AA$3:$AA$1315,DataRegularSeason20242025!$B$3:$B$1315, "&lt;=" &amp; BF$1, DataRegularSeason20242025!$D$3:$D$1315, $A32)+SUMIFS(DataRegularSeason20242025!$AB$3:$AB$1315,DataRegularSeason20242025!$B$3:$B$1315, "&lt;=" &amp; BF$1, DataRegularSeason20242025!$E$3:$E$1315, $A32)</f>
        <v>18</v>
      </c>
      <c r="BG32">
        <f>SUMIFS(DataRegularSeason20242025!$AA$3:$AA$1315,DataRegularSeason20242025!$B$3:$B$1315, "&lt;=" &amp; BG$1, DataRegularSeason20242025!$D$3:$D$1315, $A32)+SUMIFS(DataRegularSeason20242025!$AB$3:$AB$1315,DataRegularSeason20242025!$B$3:$B$1315, "&lt;=" &amp; BG$1, DataRegularSeason20242025!$E$3:$E$1315, $A32)</f>
        <v>18</v>
      </c>
      <c r="BH32">
        <f>SUMIFS(DataRegularSeason20242025!$AA$3:$AA$1315,DataRegularSeason20242025!$B$3:$B$1315, "&lt;=" &amp; BH$1, DataRegularSeason20242025!$D$3:$D$1315, $A32)+SUMIFS(DataRegularSeason20242025!$AB$3:$AB$1315,DataRegularSeason20242025!$B$3:$B$1315, "&lt;=" &amp; BH$1, DataRegularSeason20242025!$E$3:$E$1315, $A32)</f>
        <v>18</v>
      </c>
      <c r="BI32">
        <f>SUMIFS(DataRegularSeason20242025!$AA$3:$AA$1315,DataRegularSeason20242025!$B$3:$B$1315, "&lt;=" &amp; BI$1, DataRegularSeason20242025!$D$3:$D$1315, $A32)+SUMIFS(DataRegularSeason20242025!$AB$3:$AB$1315,DataRegularSeason20242025!$B$3:$B$1315, "&lt;=" &amp; BI$1, DataRegularSeason20242025!$E$3:$E$1315, $A32)</f>
        <v>18</v>
      </c>
      <c r="BJ32">
        <f>SUMIFS(DataRegularSeason20242025!$AA$3:$AA$1315,DataRegularSeason20242025!$B$3:$B$1315, "&lt;=" &amp; BJ$1, DataRegularSeason20242025!$D$3:$D$1315, $A32)+SUMIFS(DataRegularSeason20242025!$AB$3:$AB$1315,DataRegularSeason20242025!$B$3:$B$1315, "&lt;=" &amp; BJ$1, DataRegularSeason20242025!$E$3:$E$1315, $A32)</f>
        <v>18</v>
      </c>
      <c r="BK32">
        <f>SUMIFS(DataRegularSeason20242025!$AA$3:$AA$1315,DataRegularSeason20242025!$B$3:$B$1315, "&lt;=" &amp; BK$1, DataRegularSeason20242025!$D$3:$D$1315, $A32)+SUMIFS(DataRegularSeason20242025!$AB$3:$AB$1315,DataRegularSeason20242025!$B$3:$B$1315, "&lt;=" &amp; BK$1, DataRegularSeason20242025!$E$3:$E$1315, $A32)</f>
        <v>18</v>
      </c>
      <c r="BL32">
        <f>SUMIFS(DataRegularSeason20242025!$AA$3:$AA$1315,DataRegularSeason20242025!$B$3:$B$1315, "&lt;=" &amp; BL$1, DataRegularSeason20242025!$D$3:$D$1315, $A32)+SUMIFS(DataRegularSeason20242025!$AB$3:$AB$1315,DataRegularSeason20242025!$B$3:$B$1315, "&lt;=" &amp; BL$1, DataRegularSeason20242025!$E$3:$E$1315, $A32)</f>
        <v>18</v>
      </c>
      <c r="BM32">
        <f>SUMIFS(DataRegularSeason20242025!$AA$3:$AA$1315,DataRegularSeason20242025!$B$3:$B$1315, "&lt;=" &amp; BM$1, DataRegularSeason20242025!$D$3:$D$1315, $A32)+SUMIFS(DataRegularSeason20242025!$AB$3:$AB$1315,DataRegularSeason20242025!$B$3:$B$1315, "&lt;=" &amp; BM$1, DataRegularSeason20242025!$E$3:$E$1315, $A32)</f>
        <v>18</v>
      </c>
      <c r="BN32">
        <f>SUMIFS(DataRegularSeason20242025!$AA$3:$AA$1315,DataRegularSeason20242025!$B$3:$B$1315, "&lt;=" &amp; BN$1, DataRegularSeason20242025!$D$3:$D$1315, $A32)+SUMIFS(DataRegularSeason20242025!$AB$3:$AB$1315,DataRegularSeason20242025!$B$3:$B$1315, "&lt;=" &amp; BN$1, DataRegularSeason20242025!$E$3:$E$1315, $A32)</f>
        <v>18</v>
      </c>
      <c r="BO32">
        <f>SUMIFS(DataRegularSeason20242025!$AA$3:$AA$1315,DataRegularSeason20242025!$B$3:$B$1315, "&lt;=" &amp; BO$1, DataRegularSeason20242025!$D$3:$D$1315, $A32)+SUMIFS(DataRegularSeason20242025!$AB$3:$AB$1315,DataRegularSeason20242025!$B$3:$B$1315, "&lt;=" &amp; BO$1, DataRegularSeason20242025!$E$3:$E$1315, $A32)</f>
        <v>18</v>
      </c>
      <c r="BP32">
        <f>SUMIFS(DataRegularSeason20242025!$AA$3:$AA$1315,DataRegularSeason20242025!$B$3:$B$1315, "&lt;=" &amp; BP$1, DataRegularSeason20242025!$D$3:$D$1315, $A32)+SUMIFS(DataRegularSeason20242025!$AB$3:$AB$1315,DataRegularSeason20242025!$B$3:$B$1315, "&lt;=" &amp; BP$1, DataRegularSeason20242025!$E$3:$E$1315, $A32)</f>
        <v>18</v>
      </c>
      <c r="BQ32">
        <f>SUMIFS(DataRegularSeason20242025!$AA$3:$AA$1315,DataRegularSeason20242025!$B$3:$B$1315, "&lt;=" &amp; BQ$1, DataRegularSeason20242025!$D$3:$D$1315, $A32)+SUMIFS(DataRegularSeason20242025!$AB$3:$AB$1315,DataRegularSeason20242025!$B$3:$B$1315, "&lt;=" &amp; BQ$1, DataRegularSeason20242025!$E$3:$E$1315, $A32)</f>
        <v>18</v>
      </c>
      <c r="BR32">
        <f>SUMIFS(DataRegularSeason20242025!$AA$3:$AA$1315,DataRegularSeason20242025!$B$3:$B$1315, "&lt;=" &amp; BR$1, DataRegularSeason20242025!$D$3:$D$1315, $A32)+SUMIFS(DataRegularSeason20242025!$AB$3:$AB$1315,DataRegularSeason20242025!$B$3:$B$1315, "&lt;=" &amp; BR$1, DataRegularSeason20242025!$E$3:$E$1315, $A32)</f>
        <v>18</v>
      </c>
      <c r="BS32">
        <f>SUMIFS(DataRegularSeason20242025!$AA$3:$AA$1315,DataRegularSeason20242025!$B$3:$B$1315, "&lt;=" &amp; BS$1, DataRegularSeason20242025!$D$3:$D$1315, $A32)+SUMIFS(DataRegularSeason20242025!$AB$3:$AB$1315,DataRegularSeason20242025!$B$3:$B$1315, "&lt;=" &amp; BS$1, DataRegularSeason20242025!$E$3:$E$1315, $A32)</f>
        <v>18</v>
      </c>
      <c r="BT32">
        <f>SUMIFS(DataRegularSeason20242025!$AA$3:$AA$1315,DataRegularSeason20242025!$B$3:$B$1315, "&lt;=" &amp; BT$1, DataRegularSeason20242025!$D$3:$D$1315, $A32)+SUMIFS(DataRegularSeason20242025!$AB$3:$AB$1315,DataRegularSeason20242025!$B$3:$B$1315, "&lt;=" &amp; BT$1, DataRegularSeason20242025!$E$3:$E$1315, $A32)</f>
        <v>18</v>
      </c>
      <c r="BU32">
        <f>SUMIFS(DataRegularSeason20242025!$AA$3:$AA$1315,DataRegularSeason20242025!$B$3:$B$1315, "&lt;=" &amp; BU$1, DataRegularSeason20242025!$D$3:$D$1315, $A32)+SUMIFS(DataRegularSeason20242025!$AB$3:$AB$1315,DataRegularSeason20242025!$B$3:$B$1315, "&lt;=" &amp; BU$1, DataRegularSeason20242025!$E$3:$E$1315, $A32)</f>
        <v>18</v>
      </c>
      <c r="BV32">
        <f>SUMIFS(DataRegularSeason20242025!$AA$3:$AA$1315,DataRegularSeason20242025!$B$3:$B$1315, "&lt;=" &amp; BV$1, DataRegularSeason20242025!$D$3:$D$1315, $A32)+SUMIFS(DataRegularSeason20242025!$AB$3:$AB$1315,DataRegularSeason20242025!$B$3:$B$1315, "&lt;=" &amp; BV$1, DataRegularSeason20242025!$E$3:$E$1315, $A32)</f>
        <v>18</v>
      </c>
      <c r="BW32">
        <f>SUMIFS(DataRegularSeason20242025!$AA$3:$AA$1315,DataRegularSeason20242025!$B$3:$B$1315, "&lt;=" &amp; BW$1, DataRegularSeason20242025!$D$3:$D$1315, $A32)+SUMIFS(DataRegularSeason20242025!$AB$3:$AB$1315,DataRegularSeason20242025!$B$3:$B$1315, "&lt;=" &amp; BW$1, DataRegularSeason20242025!$E$3:$E$1315, $A32)</f>
        <v>18</v>
      </c>
      <c r="BX32">
        <f>SUMIFS(DataRegularSeason20242025!$AA$3:$AA$1315,DataRegularSeason20242025!$B$3:$B$1315, "&lt;=" &amp; BX$1, DataRegularSeason20242025!$D$3:$D$1315, $A32)+SUMIFS(DataRegularSeason20242025!$AB$3:$AB$1315,DataRegularSeason20242025!$B$3:$B$1315, "&lt;=" &amp; BX$1, DataRegularSeason20242025!$E$3:$E$1315, $A32)</f>
        <v>18</v>
      </c>
      <c r="BY32">
        <f>SUMIFS(DataRegularSeason20242025!$AA$3:$AA$1315,DataRegularSeason20242025!$B$3:$B$1315, "&lt;=" &amp; BY$1, DataRegularSeason20242025!$D$3:$D$1315, $A32)+SUMIFS(DataRegularSeason20242025!$AB$3:$AB$1315,DataRegularSeason20242025!$B$3:$B$1315, "&lt;=" &amp; BY$1, DataRegularSeason20242025!$E$3:$E$1315, $A32)</f>
        <v>18</v>
      </c>
      <c r="BZ32">
        <f>SUMIFS(DataRegularSeason20242025!$AA$3:$AA$1315,DataRegularSeason20242025!$B$3:$B$1315, "&lt;=" &amp; BZ$1, DataRegularSeason20242025!$D$3:$D$1315, $A32)+SUMIFS(DataRegularSeason20242025!$AB$3:$AB$1315,DataRegularSeason20242025!$B$3:$B$1315, "&lt;=" &amp; BZ$1, DataRegularSeason20242025!$E$3:$E$1315, $A32)</f>
        <v>18</v>
      </c>
      <c r="CA32">
        <f>SUMIFS(DataRegularSeason20242025!$AA$3:$AA$1315,DataRegularSeason20242025!$B$3:$B$1315, "&lt;=" &amp; CA$1, DataRegularSeason20242025!$D$3:$D$1315, $A32)+SUMIFS(DataRegularSeason20242025!$AB$3:$AB$1315,DataRegularSeason20242025!$B$3:$B$1315, "&lt;=" &amp; CA$1, DataRegularSeason20242025!$E$3:$E$1315, $A32)</f>
        <v>18</v>
      </c>
      <c r="CB32">
        <f>SUMIFS(DataRegularSeason20242025!$AA$3:$AA$1315,DataRegularSeason20242025!$B$3:$B$1315, "&lt;=" &amp; CB$1, DataRegularSeason20242025!$D$3:$D$1315, $A32)+SUMIFS(DataRegularSeason20242025!$AB$3:$AB$1315,DataRegularSeason20242025!$B$3:$B$1315, "&lt;=" &amp; CB$1, DataRegularSeason20242025!$E$3:$E$1315, $A32)</f>
        <v>18</v>
      </c>
      <c r="CC32">
        <f>SUMIFS(DataRegularSeason20242025!$AA$3:$AA$1315,DataRegularSeason20242025!$B$3:$B$1315, "&lt;=" &amp; CC$1, DataRegularSeason20242025!$D$3:$D$1315, $A32)+SUMIFS(DataRegularSeason20242025!$AB$3:$AB$1315,DataRegularSeason20242025!$B$3:$B$1315, "&lt;=" &amp; CC$1, DataRegularSeason20242025!$E$3:$E$1315, $A32)</f>
        <v>18</v>
      </c>
      <c r="CD32">
        <f>SUMIFS(DataRegularSeason20242025!$AA$3:$AA$1315,DataRegularSeason20242025!$B$3:$B$1315, "&lt;=" &amp; CD$1, DataRegularSeason20242025!$D$3:$D$1315, $A32)+SUMIFS(DataRegularSeason20242025!$AB$3:$AB$1315,DataRegularSeason20242025!$B$3:$B$1315, "&lt;=" &amp; CD$1, DataRegularSeason20242025!$E$3:$E$1315, $A32)</f>
        <v>18</v>
      </c>
      <c r="CE32">
        <f>SUMIFS(DataRegularSeason20242025!$AA$3:$AA$1315,DataRegularSeason20242025!$B$3:$B$1315, "&lt;=" &amp; CE$1, DataRegularSeason20242025!$D$3:$D$1315, $A32)+SUMIFS(DataRegularSeason20242025!$AB$3:$AB$1315,DataRegularSeason20242025!$B$3:$B$1315, "&lt;=" &amp; CE$1, DataRegularSeason20242025!$E$3:$E$1315, $A32)</f>
        <v>18</v>
      </c>
      <c r="CF32">
        <f>SUMIFS(DataRegularSeason20242025!$AA$3:$AA$1315,DataRegularSeason20242025!$B$3:$B$1315, "&lt;=" &amp; CF$1, DataRegularSeason20242025!$D$3:$D$1315, $A32)+SUMIFS(DataRegularSeason20242025!$AB$3:$AB$1315,DataRegularSeason20242025!$B$3:$B$1315, "&lt;=" &amp; CF$1, DataRegularSeason20242025!$E$3:$E$1315, $A32)</f>
        <v>18</v>
      </c>
      <c r="CG32">
        <f>SUMIFS(DataRegularSeason20242025!$AA$3:$AA$1315,DataRegularSeason20242025!$B$3:$B$1315, "&lt;=" &amp; CG$1, DataRegularSeason20242025!$D$3:$D$1315, $A32)+SUMIFS(DataRegularSeason20242025!$AB$3:$AB$1315,DataRegularSeason20242025!$B$3:$B$1315, "&lt;=" &amp; CG$1, DataRegularSeason20242025!$E$3:$E$1315, $A32)</f>
        <v>18</v>
      </c>
      <c r="CH32">
        <f>SUMIFS(DataRegularSeason20242025!$AA$3:$AA$1315,DataRegularSeason20242025!$B$3:$B$1315, "&lt;=" &amp; CH$1, DataRegularSeason20242025!$D$3:$D$1315, $A32)+SUMIFS(DataRegularSeason20242025!$AB$3:$AB$1315,DataRegularSeason20242025!$B$3:$B$1315, "&lt;=" &amp; CH$1, DataRegularSeason20242025!$E$3:$E$1315, $A32)</f>
        <v>18</v>
      </c>
      <c r="CI32">
        <f>SUMIFS(DataRegularSeason20242025!$AA$3:$AA$1315,DataRegularSeason20242025!$B$3:$B$1315, "&lt;=" &amp; CI$1, DataRegularSeason20242025!$D$3:$D$1315, $A32)+SUMIFS(DataRegularSeason20242025!$AB$3:$AB$1315,DataRegularSeason20242025!$B$3:$B$1315, "&lt;=" &amp; CI$1, DataRegularSeason20242025!$E$3:$E$1315, $A32)</f>
        <v>18</v>
      </c>
      <c r="CJ32">
        <f>SUMIFS(DataRegularSeason20242025!$AA$3:$AA$1315,DataRegularSeason20242025!$B$3:$B$1315, "&lt;=" &amp; CJ$1, DataRegularSeason20242025!$D$3:$D$1315, $A32)+SUMIFS(DataRegularSeason20242025!$AB$3:$AB$1315,DataRegularSeason20242025!$B$3:$B$1315, "&lt;=" &amp; CJ$1, DataRegularSeason20242025!$E$3:$E$1315, $A32)</f>
        <v>18</v>
      </c>
      <c r="CK32">
        <f>SUMIFS(DataRegularSeason20242025!$AA$3:$AA$1315,DataRegularSeason20242025!$B$3:$B$1315, "&lt;=" &amp; CK$1, DataRegularSeason20242025!$D$3:$D$1315, $A32)+SUMIFS(DataRegularSeason20242025!$AB$3:$AB$1315,DataRegularSeason20242025!$B$3:$B$1315, "&lt;=" &amp; CK$1, DataRegularSeason20242025!$E$3:$E$1315, $A32)</f>
        <v>18</v>
      </c>
      <c r="CL32">
        <f>SUMIFS(DataRegularSeason20242025!$AA$3:$AA$1315,DataRegularSeason20242025!$B$3:$B$1315, "&lt;=" &amp; CL$1, DataRegularSeason20242025!$D$3:$D$1315, $A32)+SUMIFS(DataRegularSeason20242025!$AB$3:$AB$1315,DataRegularSeason20242025!$B$3:$B$1315, "&lt;=" &amp; CL$1, DataRegularSeason20242025!$E$3:$E$1315, $A32)</f>
        <v>18</v>
      </c>
      <c r="CM32">
        <f>SUMIFS(DataRegularSeason20242025!$AA$3:$AA$1315,DataRegularSeason20242025!$B$3:$B$1315, "&lt;=" &amp; CM$1, DataRegularSeason20242025!$D$3:$D$1315, $A32)+SUMIFS(DataRegularSeason20242025!$AB$3:$AB$1315,DataRegularSeason20242025!$B$3:$B$1315, "&lt;=" &amp; CM$1, DataRegularSeason20242025!$E$3:$E$1315, $A32)</f>
        <v>18</v>
      </c>
      <c r="CN32">
        <f>SUMIFS(DataRegularSeason20242025!$AA$3:$AA$1315,DataRegularSeason20242025!$B$3:$B$1315, "&lt;=" &amp; CN$1, DataRegularSeason20242025!$D$3:$D$1315, $A32)+SUMIFS(DataRegularSeason20242025!$AB$3:$AB$1315,DataRegularSeason20242025!$B$3:$B$1315, "&lt;=" &amp; CN$1, DataRegularSeason20242025!$E$3:$E$1315, $A32)</f>
        <v>18</v>
      </c>
      <c r="CO32">
        <f>SUMIFS(DataRegularSeason20242025!$AA$3:$AA$1315,DataRegularSeason20242025!$B$3:$B$1315, "&lt;=" &amp; CO$1, DataRegularSeason20242025!$D$3:$D$1315, $A32)+SUMIFS(DataRegularSeason20242025!$AB$3:$AB$1315,DataRegularSeason20242025!$B$3:$B$1315, "&lt;=" &amp; CO$1, DataRegularSeason20242025!$E$3:$E$1315, $A32)</f>
        <v>18</v>
      </c>
      <c r="CP32">
        <f>SUMIFS(DataRegularSeason20242025!$AA$3:$AA$1315,DataRegularSeason20242025!$B$3:$B$1315, "&lt;=" &amp; CP$1, DataRegularSeason20242025!$D$3:$D$1315, $A32)+SUMIFS(DataRegularSeason20242025!$AB$3:$AB$1315,DataRegularSeason20242025!$B$3:$B$1315, "&lt;=" &amp; CP$1, DataRegularSeason20242025!$E$3:$E$1315, $A32)</f>
        <v>18</v>
      </c>
      <c r="CQ32">
        <f>SUMIFS(DataRegularSeason20242025!$AA$3:$AA$1315,DataRegularSeason20242025!$B$3:$B$1315, "&lt;=" &amp; CQ$1, DataRegularSeason20242025!$D$3:$D$1315, $A32)+SUMIFS(DataRegularSeason20242025!$AB$3:$AB$1315,DataRegularSeason20242025!$B$3:$B$1315, "&lt;=" &amp; CQ$1, DataRegularSeason20242025!$E$3:$E$1315, $A32)</f>
        <v>18</v>
      </c>
      <c r="CR32">
        <f>SUMIFS(DataRegularSeason20242025!$AA$3:$AA$1315,DataRegularSeason20242025!$B$3:$B$1315, "&lt;=" &amp; CR$1, DataRegularSeason20242025!$D$3:$D$1315, $A32)+SUMIFS(DataRegularSeason20242025!$AB$3:$AB$1315,DataRegularSeason20242025!$B$3:$B$1315, "&lt;=" &amp; CR$1, DataRegularSeason20242025!$E$3:$E$1315, $A32)</f>
        <v>18</v>
      </c>
      <c r="CS32">
        <f>SUMIFS(DataRegularSeason20242025!$AA$3:$AA$1315,DataRegularSeason20242025!$B$3:$B$1315, "&lt;=" &amp; CS$1, DataRegularSeason20242025!$D$3:$D$1315, $A32)+SUMIFS(DataRegularSeason20242025!$AB$3:$AB$1315,DataRegularSeason20242025!$B$3:$B$1315, "&lt;=" &amp; CS$1, DataRegularSeason20242025!$E$3:$E$1315, $A32)</f>
        <v>18</v>
      </c>
      <c r="CT32">
        <f>SUMIFS(DataRegularSeason20242025!$AA$3:$AA$1315,DataRegularSeason20242025!$B$3:$B$1315, "&lt;=" &amp; CT$1, DataRegularSeason20242025!$D$3:$D$1315, $A32)+SUMIFS(DataRegularSeason20242025!$AB$3:$AB$1315,DataRegularSeason20242025!$B$3:$B$1315, "&lt;=" &amp; CT$1, DataRegularSeason20242025!$E$3:$E$1315, $A32)</f>
        <v>18</v>
      </c>
      <c r="CU32">
        <f>SUMIFS(DataRegularSeason20242025!$AA$3:$AA$1315,DataRegularSeason20242025!$B$3:$B$1315, "&lt;=" &amp; CU$1, DataRegularSeason20242025!$D$3:$D$1315, $A32)+SUMIFS(DataRegularSeason20242025!$AB$3:$AB$1315,DataRegularSeason20242025!$B$3:$B$1315, "&lt;=" &amp; CU$1, DataRegularSeason20242025!$E$3:$E$1315, $A32)</f>
        <v>18</v>
      </c>
      <c r="CV32">
        <f>SUMIFS(DataRegularSeason20242025!$AA$3:$AA$1315,DataRegularSeason20242025!$B$3:$B$1315, "&lt;=" &amp; CV$1, DataRegularSeason20242025!$D$3:$D$1315, $A32)+SUMIFS(DataRegularSeason20242025!$AB$3:$AB$1315,DataRegularSeason20242025!$B$3:$B$1315, "&lt;=" &amp; CV$1, DataRegularSeason20242025!$E$3:$E$1315, $A32)</f>
        <v>18</v>
      </c>
      <c r="CW32">
        <f>SUMIFS(DataRegularSeason20242025!$AA$3:$AA$1315,DataRegularSeason20242025!$B$3:$B$1315, "&lt;=" &amp; CW$1, DataRegularSeason20242025!$D$3:$D$1315, $A32)+SUMIFS(DataRegularSeason20242025!$AB$3:$AB$1315,DataRegularSeason20242025!$B$3:$B$1315, "&lt;=" &amp; CW$1, DataRegularSeason20242025!$E$3:$E$1315, $A32)</f>
        <v>18</v>
      </c>
      <c r="CX32">
        <f>SUMIFS(DataRegularSeason20242025!$AA$3:$AA$1315,DataRegularSeason20242025!$B$3:$B$1315, "&lt;=" &amp; CX$1, DataRegularSeason20242025!$D$3:$D$1315, $A32)+SUMIFS(DataRegularSeason20242025!$AB$3:$AB$1315,DataRegularSeason20242025!$B$3:$B$1315, "&lt;=" &amp; CX$1, DataRegularSeason20242025!$E$3:$E$1315, $A32)</f>
        <v>18</v>
      </c>
      <c r="CY32">
        <f>SUMIFS(DataRegularSeason20242025!$AA$3:$AA$1315,DataRegularSeason20242025!$B$3:$B$1315, "&lt;=" &amp; CY$1, DataRegularSeason20242025!$D$3:$D$1315, $A32)+SUMIFS(DataRegularSeason20242025!$AB$3:$AB$1315,DataRegularSeason20242025!$B$3:$B$1315, "&lt;=" &amp; CY$1, DataRegularSeason20242025!$E$3:$E$1315, $A32)</f>
        <v>18</v>
      </c>
      <c r="CZ32">
        <f>SUMIFS(DataRegularSeason20242025!$AA$3:$AA$1315,DataRegularSeason20242025!$B$3:$B$1315, "&lt;=" &amp; CZ$1, DataRegularSeason20242025!$D$3:$D$1315, $A32)+SUMIFS(DataRegularSeason20242025!$AB$3:$AB$1315,DataRegularSeason20242025!$B$3:$B$1315, "&lt;=" &amp; CZ$1, DataRegularSeason20242025!$E$3:$E$1315, $A32)</f>
        <v>18</v>
      </c>
      <c r="DA32">
        <f>SUMIFS(DataRegularSeason20242025!$AA$3:$AA$1315,DataRegularSeason20242025!$B$3:$B$1315, "&lt;=" &amp; DA$1, DataRegularSeason20242025!$D$3:$D$1315, $A32)+SUMIFS(DataRegularSeason20242025!$AB$3:$AB$1315,DataRegularSeason20242025!$B$3:$B$1315, "&lt;=" &amp; DA$1, DataRegularSeason20242025!$E$3:$E$1315, $A32)</f>
        <v>18</v>
      </c>
      <c r="DB32">
        <f>SUMIFS(DataRegularSeason20242025!$AA$3:$AA$1315,DataRegularSeason20242025!$B$3:$B$1315, "&lt;=" &amp; DB$1, DataRegularSeason20242025!$D$3:$D$1315, $A32)+SUMIFS(DataRegularSeason20242025!$AB$3:$AB$1315,DataRegularSeason20242025!$B$3:$B$1315, "&lt;=" &amp; DB$1, DataRegularSeason20242025!$E$3:$E$1315, $A32)</f>
        <v>18</v>
      </c>
      <c r="DC32">
        <f>SUMIFS(DataRegularSeason20242025!$AA$3:$AA$1315,DataRegularSeason20242025!$B$3:$B$1315, "&lt;=" &amp; DC$1, DataRegularSeason20242025!$D$3:$D$1315, $A32)+SUMIFS(DataRegularSeason20242025!$AB$3:$AB$1315,DataRegularSeason20242025!$B$3:$B$1315, "&lt;=" &amp; DC$1, DataRegularSeason20242025!$E$3:$E$1315, $A32)</f>
        <v>18</v>
      </c>
      <c r="DD32">
        <f>SUMIFS(DataRegularSeason20242025!$AA$3:$AA$1315,DataRegularSeason20242025!$B$3:$B$1315, "&lt;=" &amp; DD$1, DataRegularSeason20242025!$D$3:$D$1315, $A32)+SUMIFS(DataRegularSeason20242025!$AB$3:$AB$1315,DataRegularSeason20242025!$B$3:$B$1315, "&lt;=" &amp; DD$1, DataRegularSeason20242025!$E$3:$E$1315, $A32)</f>
        <v>18</v>
      </c>
      <c r="DE32">
        <f>SUMIFS(DataRegularSeason20242025!$AA$3:$AA$1315,DataRegularSeason20242025!$B$3:$B$1315, "&lt;=" &amp; DE$1, DataRegularSeason20242025!$D$3:$D$1315, $A32)+SUMIFS(DataRegularSeason20242025!$AB$3:$AB$1315,DataRegularSeason20242025!$B$3:$B$1315, "&lt;=" &amp; DE$1, DataRegularSeason20242025!$E$3:$E$1315, $A32)</f>
        <v>18</v>
      </c>
      <c r="DF32">
        <f>SUMIFS(DataRegularSeason20242025!$AA$3:$AA$1315,DataRegularSeason20242025!$B$3:$B$1315, "&lt;=" &amp; DF$1, DataRegularSeason20242025!$D$3:$D$1315, $A32)+SUMIFS(DataRegularSeason20242025!$AB$3:$AB$1315,DataRegularSeason20242025!$B$3:$B$1315, "&lt;=" &amp; DF$1, DataRegularSeason20242025!$E$3:$E$1315, $A32)</f>
        <v>18</v>
      </c>
      <c r="DG32">
        <f>SUMIFS(DataRegularSeason20242025!$AA$3:$AA$1315,DataRegularSeason20242025!$B$3:$B$1315, "&lt;=" &amp; DG$1, DataRegularSeason20242025!$D$3:$D$1315, $A32)+SUMIFS(DataRegularSeason20242025!$AB$3:$AB$1315,DataRegularSeason20242025!$B$3:$B$1315, "&lt;=" &amp; DG$1, DataRegularSeason20242025!$E$3:$E$1315, $A32)</f>
        <v>18</v>
      </c>
      <c r="DH32">
        <f>SUMIFS(DataRegularSeason20242025!$AA$3:$AA$1315,DataRegularSeason20242025!$B$3:$B$1315, "&lt;=" &amp; DH$1, DataRegularSeason20242025!$D$3:$D$1315, $A32)+SUMIFS(DataRegularSeason20242025!$AB$3:$AB$1315,DataRegularSeason20242025!$B$3:$B$1315, "&lt;=" &amp; DH$1, DataRegularSeason20242025!$E$3:$E$1315, $A32)</f>
        <v>18</v>
      </c>
      <c r="DI32">
        <f>SUMIFS(DataRegularSeason20242025!$AA$3:$AA$1315,DataRegularSeason20242025!$B$3:$B$1315, "&lt;=" &amp; DI$1, DataRegularSeason20242025!$D$3:$D$1315, $A32)+SUMIFS(DataRegularSeason20242025!$AB$3:$AB$1315,DataRegularSeason20242025!$B$3:$B$1315, "&lt;=" &amp; DI$1, DataRegularSeason20242025!$E$3:$E$1315, $A32)</f>
        <v>18</v>
      </c>
      <c r="DJ32">
        <f>SUMIFS(DataRegularSeason20242025!$AA$3:$AA$1315,DataRegularSeason20242025!$B$3:$B$1315, "&lt;=" &amp; DJ$1, DataRegularSeason20242025!$D$3:$D$1315, $A32)+SUMIFS(DataRegularSeason20242025!$AB$3:$AB$1315,DataRegularSeason20242025!$B$3:$B$1315, "&lt;=" &amp; DJ$1, DataRegularSeason20242025!$E$3:$E$1315, $A32)</f>
        <v>18</v>
      </c>
      <c r="DK32">
        <f>SUMIFS(DataRegularSeason20242025!$AA$3:$AA$1315,DataRegularSeason20242025!$B$3:$B$1315, "&lt;=" &amp; DK$1, DataRegularSeason20242025!$D$3:$D$1315, $A32)+SUMIFS(DataRegularSeason20242025!$AB$3:$AB$1315,DataRegularSeason20242025!$B$3:$B$1315, "&lt;=" &amp; DK$1, DataRegularSeason20242025!$E$3:$E$1315, $A32)</f>
        <v>18</v>
      </c>
      <c r="DL32">
        <f>SUMIFS(DataRegularSeason20242025!$AA$3:$AA$1315,DataRegularSeason20242025!$B$3:$B$1315, "&lt;=" &amp; DL$1, DataRegularSeason20242025!$D$3:$D$1315, $A32)+SUMIFS(DataRegularSeason20242025!$AB$3:$AB$1315,DataRegularSeason20242025!$B$3:$B$1315, "&lt;=" &amp; DL$1, DataRegularSeason20242025!$E$3:$E$1315, $A32)</f>
        <v>18</v>
      </c>
      <c r="DM32">
        <f>SUMIFS(DataRegularSeason20242025!$AA$3:$AA$1315,DataRegularSeason20242025!$B$3:$B$1315, "&lt;=" &amp; DM$1, DataRegularSeason20242025!$D$3:$D$1315, $A32)+SUMIFS(DataRegularSeason20242025!$AB$3:$AB$1315,DataRegularSeason20242025!$B$3:$B$1315, "&lt;=" &amp; DM$1, DataRegularSeason20242025!$E$3:$E$1315, $A32)</f>
        <v>18</v>
      </c>
      <c r="DN32">
        <f>SUMIFS(DataRegularSeason20242025!$AA$3:$AA$1315,DataRegularSeason20242025!$B$3:$B$1315, "&lt;=" &amp; DN$1, DataRegularSeason20242025!$D$3:$D$1315, $A32)+SUMIFS(DataRegularSeason20242025!$AB$3:$AB$1315,DataRegularSeason20242025!$B$3:$B$1315, "&lt;=" &amp; DN$1, DataRegularSeason20242025!$E$3:$E$1315, $A32)</f>
        <v>18</v>
      </c>
      <c r="DO32">
        <f>SUMIFS(DataRegularSeason20242025!$AA$3:$AA$1315,DataRegularSeason20242025!$B$3:$B$1315, "&lt;=" &amp; DO$1, DataRegularSeason20242025!$D$3:$D$1315, $A32)+SUMIFS(DataRegularSeason20242025!$AB$3:$AB$1315,DataRegularSeason20242025!$B$3:$B$1315, "&lt;=" &amp; DO$1, DataRegularSeason20242025!$E$3:$E$1315, $A32)</f>
        <v>18</v>
      </c>
      <c r="DP32">
        <f>SUMIFS(DataRegularSeason20242025!$AA$3:$AA$1315,DataRegularSeason20242025!$B$3:$B$1315, "&lt;=" &amp; DP$1, DataRegularSeason20242025!$D$3:$D$1315, $A32)+SUMIFS(DataRegularSeason20242025!$AB$3:$AB$1315,DataRegularSeason20242025!$B$3:$B$1315, "&lt;=" &amp; DP$1, DataRegularSeason20242025!$E$3:$E$1315, $A32)</f>
        <v>18</v>
      </c>
      <c r="DQ32">
        <f>SUMIFS(DataRegularSeason20242025!$AA$3:$AA$1315,DataRegularSeason20242025!$B$3:$B$1315, "&lt;=" &amp; DQ$1, DataRegularSeason20242025!$D$3:$D$1315, $A32)+SUMIFS(DataRegularSeason20242025!$AB$3:$AB$1315,DataRegularSeason20242025!$B$3:$B$1315, "&lt;=" &amp; DQ$1, DataRegularSeason20242025!$E$3:$E$1315, $A32)</f>
        <v>18</v>
      </c>
      <c r="DR32">
        <f>SUMIFS(DataRegularSeason20242025!$AA$3:$AA$1315,DataRegularSeason20242025!$B$3:$B$1315, "&lt;=" &amp; DR$1, DataRegularSeason20242025!$D$3:$D$1315, $A32)+SUMIFS(DataRegularSeason20242025!$AB$3:$AB$1315,DataRegularSeason20242025!$B$3:$B$1315, "&lt;=" &amp; DR$1, DataRegularSeason20242025!$E$3:$E$1315, $A32)</f>
        <v>18</v>
      </c>
      <c r="DS32">
        <f>SUMIFS(DataRegularSeason20242025!$AA$3:$AA$1315,DataRegularSeason20242025!$B$3:$B$1315, "&lt;=" &amp; DS$1, DataRegularSeason20242025!$D$3:$D$1315, $A32)+SUMIFS(DataRegularSeason20242025!$AB$3:$AB$1315,DataRegularSeason20242025!$B$3:$B$1315, "&lt;=" &amp; DS$1, DataRegularSeason20242025!$E$3:$E$1315, $A32)</f>
        <v>18</v>
      </c>
      <c r="DT32">
        <f>SUMIFS(DataRegularSeason20242025!$AA$3:$AA$1315,DataRegularSeason20242025!$B$3:$B$1315, "&lt;=" &amp; DT$1, DataRegularSeason20242025!$D$3:$D$1315, $A32)+SUMIFS(DataRegularSeason20242025!$AB$3:$AB$1315,DataRegularSeason20242025!$B$3:$B$1315, "&lt;=" &amp; DT$1, DataRegularSeason20242025!$E$3:$E$1315, $A32)</f>
        <v>18</v>
      </c>
      <c r="DU32">
        <f>SUMIFS(DataRegularSeason20242025!$AA$3:$AA$1315,DataRegularSeason20242025!$B$3:$B$1315, "&lt;=" &amp; DU$1, DataRegularSeason20242025!$D$3:$D$1315, $A32)+SUMIFS(DataRegularSeason20242025!$AB$3:$AB$1315,DataRegularSeason20242025!$B$3:$B$1315, "&lt;=" &amp; DU$1, DataRegularSeason20242025!$E$3:$E$1315, $A32)</f>
        <v>18</v>
      </c>
      <c r="DV32">
        <f>SUMIFS(DataRegularSeason20242025!$AA$3:$AA$1315,DataRegularSeason20242025!$B$3:$B$1315, "&lt;=" &amp; DV$1, DataRegularSeason20242025!$D$3:$D$1315, $A32)+SUMIFS(DataRegularSeason20242025!$AB$3:$AB$1315,DataRegularSeason20242025!$B$3:$B$1315, "&lt;=" &amp; DV$1, DataRegularSeason20242025!$E$3:$E$1315, $A32)</f>
        <v>18</v>
      </c>
      <c r="DW32">
        <f>SUMIFS(DataRegularSeason20242025!$AA$3:$AA$1315,DataRegularSeason20242025!$B$3:$B$1315, "&lt;=" &amp; DW$1, DataRegularSeason20242025!$D$3:$D$1315, $A32)+SUMIFS(DataRegularSeason20242025!$AB$3:$AB$1315,DataRegularSeason20242025!$B$3:$B$1315, "&lt;=" &amp; DW$1, DataRegularSeason20242025!$E$3:$E$1315, $A32)</f>
        <v>18</v>
      </c>
      <c r="DX32">
        <f>SUMIFS(DataRegularSeason20242025!$AA$3:$AA$1315,DataRegularSeason20242025!$B$3:$B$1315, "&lt;=" &amp; DX$1, DataRegularSeason20242025!$D$3:$D$1315, $A32)+SUMIFS(DataRegularSeason20242025!$AB$3:$AB$1315,DataRegularSeason20242025!$B$3:$B$1315, "&lt;=" &amp; DX$1, DataRegularSeason20242025!$E$3:$E$1315, $A32)</f>
        <v>18</v>
      </c>
      <c r="DY32">
        <f>SUMIFS(DataRegularSeason20242025!$AA$3:$AA$1315,DataRegularSeason20242025!$B$3:$B$1315, "&lt;=" &amp; DY$1, DataRegularSeason20242025!$D$3:$D$1315, $A32)+SUMIFS(DataRegularSeason20242025!$AB$3:$AB$1315,DataRegularSeason20242025!$B$3:$B$1315, "&lt;=" &amp; DY$1, DataRegularSeason20242025!$E$3:$E$1315, $A32)</f>
        <v>18</v>
      </c>
      <c r="DZ32">
        <f>SUMIFS(DataRegularSeason20242025!$AA$3:$AA$1315,DataRegularSeason20242025!$B$3:$B$1315, "&lt;=" &amp; DZ$1, DataRegularSeason20242025!$D$3:$D$1315, $A32)+SUMIFS(DataRegularSeason20242025!$AB$3:$AB$1315,DataRegularSeason20242025!$B$3:$B$1315, "&lt;=" &amp; DZ$1, DataRegularSeason20242025!$E$3:$E$1315, $A32)</f>
        <v>18</v>
      </c>
      <c r="EA32">
        <f>SUMIFS(DataRegularSeason20242025!$AA$3:$AA$1315,DataRegularSeason20242025!$B$3:$B$1315, "&lt;=" &amp; EA$1, DataRegularSeason20242025!$D$3:$D$1315, $A32)+SUMIFS(DataRegularSeason20242025!$AB$3:$AB$1315,DataRegularSeason20242025!$B$3:$B$1315, "&lt;=" &amp; EA$1, DataRegularSeason20242025!$E$3:$E$1315, $A32)</f>
        <v>18</v>
      </c>
      <c r="EB32">
        <f>SUMIFS(DataRegularSeason20242025!$AA$3:$AA$1315,DataRegularSeason20242025!$B$3:$B$1315, "&lt;=" &amp; EB$1, DataRegularSeason20242025!$D$3:$D$1315, $A32)+SUMIFS(DataRegularSeason20242025!$AB$3:$AB$1315,DataRegularSeason20242025!$B$3:$B$1315, "&lt;=" &amp; EB$1, DataRegularSeason20242025!$E$3:$E$1315, $A32)</f>
        <v>18</v>
      </c>
      <c r="EC32">
        <f>SUMIFS(DataRegularSeason20242025!$AA$3:$AA$1315,DataRegularSeason20242025!$B$3:$B$1315, "&lt;=" &amp; EC$1, DataRegularSeason20242025!$D$3:$D$1315, $A32)+SUMIFS(DataRegularSeason20242025!$AB$3:$AB$1315,DataRegularSeason20242025!$B$3:$B$1315, "&lt;=" &amp; EC$1, DataRegularSeason20242025!$E$3:$E$1315, $A32)</f>
        <v>18</v>
      </c>
      <c r="ED32">
        <f>SUMIFS(DataRegularSeason20242025!$AA$3:$AA$1315,DataRegularSeason20242025!$B$3:$B$1315, "&lt;=" &amp; ED$1, DataRegularSeason20242025!$D$3:$D$1315, $A32)+SUMIFS(DataRegularSeason20242025!$AB$3:$AB$1315,DataRegularSeason20242025!$B$3:$B$1315, "&lt;=" &amp; ED$1, DataRegularSeason20242025!$E$3:$E$1315, $A32)</f>
        <v>18</v>
      </c>
      <c r="EE32">
        <f>SUMIFS(DataRegularSeason20242025!$AA$3:$AA$1315,DataRegularSeason20242025!$B$3:$B$1315, "&lt;=" &amp; EE$1, DataRegularSeason20242025!$D$3:$D$1315, $A32)+SUMIFS(DataRegularSeason20242025!$AB$3:$AB$1315,DataRegularSeason20242025!$B$3:$B$1315, "&lt;=" &amp; EE$1, DataRegularSeason20242025!$E$3:$E$1315, $A32)</f>
        <v>18</v>
      </c>
      <c r="EF32">
        <f>SUMIFS(DataRegularSeason20242025!$AA$3:$AA$1315,DataRegularSeason20242025!$B$3:$B$1315, "&lt;=" &amp; EF$1, DataRegularSeason20242025!$D$3:$D$1315, $A32)+SUMIFS(DataRegularSeason20242025!$AB$3:$AB$1315,DataRegularSeason20242025!$B$3:$B$1315, "&lt;=" &amp; EF$1, DataRegularSeason20242025!$E$3:$E$1315, $A32)</f>
        <v>18</v>
      </c>
      <c r="EG32">
        <f>SUMIFS(DataRegularSeason20242025!$AA$3:$AA$1315,DataRegularSeason20242025!$B$3:$B$1315, "&lt;=" &amp; EG$1, DataRegularSeason20242025!$D$3:$D$1315, $A32)+SUMIFS(DataRegularSeason20242025!$AB$3:$AB$1315,DataRegularSeason20242025!$B$3:$B$1315, "&lt;=" &amp; EG$1, DataRegularSeason20242025!$E$3:$E$1315, $A32)</f>
        <v>18</v>
      </c>
      <c r="EH32">
        <f>SUMIFS(DataRegularSeason20242025!$AA$3:$AA$1315,DataRegularSeason20242025!$B$3:$B$1315, "&lt;=" &amp; EH$1, DataRegularSeason20242025!$D$3:$D$1315, $A32)+SUMIFS(DataRegularSeason20242025!$AB$3:$AB$1315,DataRegularSeason20242025!$B$3:$B$1315, "&lt;=" &amp; EH$1, DataRegularSeason20242025!$E$3:$E$1315, $A32)</f>
        <v>18</v>
      </c>
      <c r="EI32">
        <f>SUMIFS(DataRegularSeason20242025!$AA$3:$AA$1315,DataRegularSeason20242025!$B$3:$B$1315, "&lt;=" &amp; EI$1, DataRegularSeason20242025!$D$3:$D$1315, $A32)+SUMIFS(DataRegularSeason20242025!$AB$3:$AB$1315,DataRegularSeason20242025!$B$3:$B$1315, "&lt;=" &amp; EI$1, DataRegularSeason20242025!$E$3:$E$1315, $A32)</f>
        <v>18</v>
      </c>
      <c r="EJ32">
        <f>SUMIFS(DataRegularSeason20242025!$AA$3:$AA$1315,DataRegularSeason20242025!$B$3:$B$1315, "&lt;=" &amp; EJ$1, DataRegularSeason20242025!$D$3:$D$1315, $A32)+SUMIFS(DataRegularSeason20242025!$AB$3:$AB$1315,DataRegularSeason20242025!$B$3:$B$1315, "&lt;=" &amp; EJ$1, DataRegularSeason20242025!$E$3:$E$1315, $A32)</f>
        <v>18</v>
      </c>
      <c r="EK32">
        <f>SUMIFS(DataRegularSeason20242025!$AA$3:$AA$1315,DataRegularSeason20242025!$B$3:$B$1315, "&lt;=" &amp; EK$1, DataRegularSeason20242025!$D$3:$D$1315, $A32)+SUMIFS(DataRegularSeason20242025!$AB$3:$AB$1315,DataRegularSeason20242025!$B$3:$B$1315, "&lt;=" &amp; EK$1, DataRegularSeason20242025!$E$3:$E$1315, $A32)</f>
        <v>18</v>
      </c>
      <c r="EL32">
        <f>SUMIFS(DataRegularSeason20242025!$AA$3:$AA$1315,DataRegularSeason20242025!$B$3:$B$1315, "&lt;=" &amp; EL$1, DataRegularSeason20242025!$D$3:$D$1315, $A32)+SUMIFS(DataRegularSeason20242025!$AB$3:$AB$1315,DataRegularSeason20242025!$B$3:$B$1315, "&lt;=" &amp; EL$1, DataRegularSeason20242025!$E$3:$E$1315, $A32)</f>
        <v>18</v>
      </c>
      <c r="EM32">
        <f>SUMIFS(DataRegularSeason20242025!$AA$3:$AA$1315,DataRegularSeason20242025!$B$3:$B$1315, "&lt;=" &amp; EM$1, DataRegularSeason20242025!$D$3:$D$1315, $A32)+SUMIFS(DataRegularSeason20242025!$AB$3:$AB$1315,DataRegularSeason20242025!$B$3:$B$1315, "&lt;=" &amp; EM$1, DataRegularSeason20242025!$E$3:$E$1315, $A32)</f>
        <v>18</v>
      </c>
      <c r="EN32">
        <f>SUMIFS(DataRegularSeason20242025!$AA$3:$AA$1315,DataRegularSeason20242025!$B$3:$B$1315, "&lt;=" &amp; EN$1, DataRegularSeason20242025!$D$3:$D$1315, $A32)+SUMIFS(DataRegularSeason20242025!$AB$3:$AB$1315,DataRegularSeason20242025!$B$3:$B$1315, "&lt;=" &amp; EN$1, DataRegularSeason20242025!$E$3:$E$1315, $A32)</f>
        <v>18</v>
      </c>
      <c r="EO32">
        <f>SUMIFS(DataRegularSeason20242025!$AA$3:$AA$1315,DataRegularSeason20242025!$B$3:$B$1315, "&lt;=" &amp; EO$1, DataRegularSeason20242025!$D$3:$D$1315, $A32)+SUMIFS(DataRegularSeason20242025!$AB$3:$AB$1315,DataRegularSeason20242025!$B$3:$B$1315, "&lt;=" &amp; EO$1, DataRegularSeason20242025!$E$3:$E$1315, $A32)</f>
        <v>18</v>
      </c>
      <c r="EP32">
        <f>SUMIFS(DataRegularSeason20242025!$AA$3:$AA$1315,DataRegularSeason20242025!$B$3:$B$1315, "&lt;=" &amp; EP$1, DataRegularSeason20242025!$D$3:$D$1315, $A32)+SUMIFS(DataRegularSeason20242025!$AB$3:$AB$1315,DataRegularSeason20242025!$B$3:$B$1315, "&lt;=" &amp; EP$1, DataRegularSeason20242025!$E$3:$E$1315, $A32)</f>
        <v>18</v>
      </c>
      <c r="EQ32">
        <f>SUMIFS(DataRegularSeason20242025!$AA$3:$AA$1315,DataRegularSeason20242025!$B$3:$B$1315, "&lt;=" &amp; EQ$1, DataRegularSeason20242025!$D$3:$D$1315, $A32)+SUMIFS(DataRegularSeason20242025!$AB$3:$AB$1315,DataRegularSeason20242025!$B$3:$B$1315, "&lt;=" &amp; EQ$1, DataRegularSeason20242025!$E$3:$E$1315, $A32)</f>
        <v>18</v>
      </c>
      <c r="ER32">
        <f>SUMIFS(DataRegularSeason20242025!$AA$3:$AA$1315,DataRegularSeason20242025!$B$3:$B$1315, "&lt;=" &amp; ER$1, DataRegularSeason20242025!$D$3:$D$1315, $A32)+SUMIFS(DataRegularSeason20242025!$AB$3:$AB$1315,DataRegularSeason20242025!$B$3:$B$1315, "&lt;=" &amp; ER$1, DataRegularSeason20242025!$E$3:$E$1315, $A32)</f>
        <v>18</v>
      </c>
      <c r="ES32">
        <f>SUMIFS(DataRegularSeason20242025!$AA$3:$AA$1315,DataRegularSeason20242025!$B$3:$B$1315, "&lt;=" &amp; ES$1, DataRegularSeason20242025!$D$3:$D$1315, $A32)+SUMIFS(DataRegularSeason20242025!$AB$3:$AB$1315,DataRegularSeason20242025!$B$3:$B$1315, "&lt;=" &amp; ES$1, DataRegularSeason20242025!$E$3:$E$1315, $A32)</f>
        <v>18</v>
      </c>
      <c r="ET32">
        <f>SUMIFS(DataRegularSeason20242025!$AA$3:$AA$1315,DataRegularSeason20242025!$B$3:$B$1315, "&lt;=" &amp; ET$1, DataRegularSeason20242025!$D$3:$D$1315, $A32)+SUMIFS(DataRegularSeason20242025!$AB$3:$AB$1315,DataRegularSeason20242025!$B$3:$B$1315, "&lt;=" &amp; ET$1, DataRegularSeason20242025!$E$3:$E$1315, $A32)</f>
        <v>18</v>
      </c>
      <c r="EU32">
        <f>SUMIFS(DataRegularSeason20242025!$AA$3:$AA$1315,DataRegularSeason20242025!$B$3:$B$1315, "&lt;=" &amp; EU$1, DataRegularSeason20242025!$D$3:$D$1315, $A32)+SUMIFS(DataRegularSeason20242025!$AB$3:$AB$1315,DataRegularSeason20242025!$B$3:$B$1315, "&lt;=" &amp; EU$1, DataRegularSeason20242025!$E$3:$E$1315, $A32)</f>
        <v>18</v>
      </c>
      <c r="EV32">
        <f>SUMIFS(DataRegularSeason20242025!$AA$3:$AA$1315,DataRegularSeason20242025!$B$3:$B$1315, "&lt;=" &amp; EV$1, DataRegularSeason20242025!$D$3:$D$1315, $A32)+SUMIFS(DataRegularSeason20242025!$AB$3:$AB$1315,DataRegularSeason20242025!$B$3:$B$1315, "&lt;=" &amp; EV$1, DataRegularSeason20242025!$E$3:$E$1315, $A32)</f>
        <v>18</v>
      </c>
      <c r="EW32">
        <f>SUMIFS(DataRegularSeason20242025!$AA$3:$AA$1315,DataRegularSeason20242025!$B$3:$B$1315, "&lt;=" &amp; EW$1, DataRegularSeason20242025!$D$3:$D$1315, $A32)+SUMIFS(DataRegularSeason20242025!$AB$3:$AB$1315,DataRegularSeason20242025!$B$3:$B$1315, "&lt;=" &amp; EW$1, DataRegularSeason20242025!$E$3:$E$1315, $A32)</f>
        <v>18</v>
      </c>
      <c r="EX32">
        <f>SUMIFS(DataRegularSeason20242025!$AA$3:$AA$1315,DataRegularSeason20242025!$B$3:$B$1315, "&lt;=" &amp; EX$1, DataRegularSeason20242025!$D$3:$D$1315, $A32)+SUMIFS(DataRegularSeason20242025!$AB$3:$AB$1315,DataRegularSeason20242025!$B$3:$B$1315, "&lt;=" &amp; EX$1, DataRegularSeason20242025!$E$3:$E$1315, $A32)</f>
        <v>18</v>
      </c>
      <c r="EY32">
        <f>SUMIFS(DataRegularSeason20242025!$AA$3:$AA$1315,DataRegularSeason20242025!$B$3:$B$1315, "&lt;=" &amp; EY$1, DataRegularSeason20242025!$D$3:$D$1315, $A32)+SUMIFS(DataRegularSeason20242025!$AB$3:$AB$1315,DataRegularSeason20242025!$B$3:$B$1315, "&lt;=" &amp; EY$1, DataRegularSeason20242025!$E$3:$E$1315, $A32)</f>
        <v>18</v>
      </c>
      <c r="EZ32">
        <f>SUMIFS(DataRegularSeason20242025!$AA$3:$AA$1315,DataRegularSeason20242025!$B$3:$B$1315, "&lt;=" &amp; EZ$1, DataRegularSeason20242025!$D$3:$D$1315, $A32)+SUMIFS(DataRegularSeason20242025!$AB$3:$AB$1315,DataRegularSeason20242025!$B$3:$B$1315, "&lt;=" &amp; EZ$1, DataRegularSeason20242025!$E$3:$E$1315, $A32)</f>
        <v>18</v>
      </c>
      <c r="FA32">
        <f>SUMIFS(DataRegularSeason20242025!$AA$3:$AA$1315,DataRegularSeason20242025!$B$3:$B$1315, "&lt;=" &amp; FA$1, DataRegularSeason20242025!$D$3:$D$1315, $A32)+SUMIFS(DataRegularSeason20242025!$AB$3:$AB$1315,DataRegularSeason20242025!$B$3:$B$1315, "&lt;=" &amp; FA$1, DataRegularSeason20242025!$E$3:$E$1315, $A32)</f>
        <v>18</v>
      </c>
      <c r="FB32">
        <f>SUMIFS(DataRegularSeason20242025!$AA$3:$AA$1315,DataRegularSeason20242025!$B$3:$B$1315, "&lt;=" &amp; FB$1, DataRegularSeason20242025!$D$3:$D$1315, $A32)+SUMIFS(DataRegularSeason20242025!$AB$3:$AB$1315,DataRegularSeason20242025!$B$3:$B$1315, "&lt;=" &amp; FB$1, DataRegularSeason20242025!$E$3:$E$1315, $A32)</f>
        <v>18</v>
      </c>
      <c r="FC32">
        <f>SUMIFS(DataRegularSeason20242025!$AA$3:$AA$1315,DataRegularSeason20242025!$B$3:$B$1315, "&lt;=" &amp; FC$1, DataRegularSeason20242025!$D$3:$D$1315, $A32)+SUMIFS(DataRegularSeason20242025!$AB$3:$AB$1315,DataRegularSeason20242025!$B$3:$B$1315, "&lt;=" &amp; FC$1, DataRegularSeason20242025!$E$3:$E$1315, $A32)</f>
        <v>18</v>
      </c>
      <c r="FD32">
        <f>SUMIFS(DataRegularSeason20242025!$AA$3:$AA$1315,DataRegularSeason20242025!$B$3:$B$1315, "&lt;=" &amp; FD$1, DataRegularSeason20242025!$D$3:$D$1315, $A32)+SUMIFS(DataRegularSeason20242025!$AB$3:$AB$1315,DataRegularSeason20242025!$B$3:$B$1315, "&lt;=" &amp; FD$1, DataRegularSeason20242025!$E$3:$E$1315, $A32)</f>
        <v>18</v>
      </c>
      <c r="FE32">
        <f>SUMIFS(DataRegularSeason20242025!$AA$3:$AA$1315,DataRegularSeason20242025!$B$3:$B$1315, "&lt;=" &amp; FE$1, DataRegularSeason20242025!$D$3:$D$1315, $A32)+SUMIFS(DataRegularSeason20242025!$AB$3:$AB$1315,DataRegularSeason20242025!$B$3:$B$1315, "&lt;=" &amp; FE$1, DataRegularSeason20242025!$E$3:$E$1315, $A32)</f>
        <v>18</v>
      </c>
      <c r="FF32">
        <f>SUMIFS(DataRegularSeason20242025!$AA$3:$AA$1315,DataRegularSeason20242025!$B$3:$B$1315, "&lt;=" &amp; FF$1, DataRegularSeason20242025!$D$3:$D$1315, $A32)+SUMIFS(DataRegularSeason20242025!$AB$3:$AB$1315,DataRegularSeason20242025!$B$3:$B$1315, "&lt;=" &amp; FF$1, DataRegularSeason20242025!$E$3:$E$1315, $A32)</f>
        <v>18</v>
      </c>
      <c r="FG32">
        <f>SUMIFS(DataRegularSeason20242025!$AA$3:$AA$1315,DataRegularSeason20242025!$B$3:$B$1315, "&lt;=" &amp; FG$1, DataRegularSeason20242025!$D$3:$D$1315, $A32)+SUMIFS(DataRegularSeason20242025!$AB$3:$AB$1315,DataRegularSeason20242025!$B$3:$B$1315, "&lt;=" &amp; FG$1, DataRegularSeason20242025!$E$3:$E$1315, $A32)</f>
        <v>18</v>
      </c>
      <c r="FH32">
        <f>SUMIFS(DataRegularSeason20242025!$AA$3:$AA$1315,DataRegularSeason20242025!$B$3:$B$1315, "&lt;=" &amp; FH$1, DataRegularSeason20242025!$D$3:$D$1315, $A32)+SUMIFS(DataRegularSeason20242025!$AB$3:$AB$1315,DataRegularSeason20242025!$B$3:$B$1315, "&lt;=" &amp; FH$1, DataRegularSeason20242025!$E$3:$E$1315, $A32)</f>
        <v>18</v>
      </c>
      <c r="FI32">
        <f>SUMIFS(DataRegularSeason20242025!$AA$3:$AA$1315,DataRegularSeason20242025!$B$3:$B$1315, "&lt;=" &amp; FI$1, DataRegularSeason20242025!$D$3:$D$1315, $A32)+SUMIFS(DataRegularSeason20242025!$AB$3:$AB$1315,DataRegularSeason20242025!$B$3:$B$1315, "&lt;=" &amp; FI$1, DataRegularSeason20242025!$E$3:$E$1315, $A32)</f>
        <v>18</v>
      </c>
      <c r="FJ32">
        <f>SUMIFS(DataRegularSeason20242025!$AA$3:$AA$1315,DataRegularSeason20242025!$B$3:$B$1315, "&lt;=" &amp; FJ$1, DataRegularSeason20242025!$D$3:$D$1315, $A32)+SUMIFS(DataRegularSeason20242025!$AB$3:$AB$1315,DataRegularSeason20242025!$B$3:$B$1315, "&lt;=" &amp; FJ$1, DataRegularSeason20242025!$E$3:$E$1315, $A32)</f>
        <v>18</v>
      </c>
      <c r="FK32">
        <f>SUMIFS(DataRegularSeason20242025!$AA$3:$AA$1315,DataRegularSeason20242025!$B$3:$B$1315, "&lt;=" &amp; FK$1, DataRegularSeason20242025!$D$3:$D$1315, $A32)+SUMIFS(DataRegularSeason20242025!$AB$3:$AB$1315,DataRegularSeason20242025!$B$3:$B$1315, "&lt;=" &amp; FK$1, DataRegularSeason20242025!$E$3:$E$1315, $A32)</f>
        <v>18</v>
      </c>
      <c r="FL32">
        <f>SUMIFS(DataRegularSeason20242025!$AA$3:$AA$1315,DataRegularSeason20242025!$B$3:$B$1315, "&lt;=" &amp; FL$1, DataRegularSeason20242025!$D$3:$D$1315, $A32)+SUMIFS(DataRegularSeason20242025!$AB$3:$AB$1315,DataRegularSeason20242025!$B$3:$B$1315, "&lt;=" &amp; FL$1, DataRegularSeason20242025!$E$3:$E$1315, $A32)</f>
        <v>18</v>
      </c>
      <c r="FM32">
        <f>SUMIFS(DataRegularSeason20242025!$AA$3:$AA$1315,DataRegularSeason20242025!$B$3:$B$1315, "&lt;=" &amp; FM$1, DataRegularSeason20242025!$D$3:$D$1315, $A32)+SUMIFS(DataRegularSeason20242025!$AB$3:$AB$1315,DataRegularSeason20242025!$B$3:$B$1315, "&lt;=" &amp; FM$1, DataRegularSeason20242025!$E$3:$E$1315, $A32)</f>
        <v>18</v>
      </c>
      <c r="FN32">
        <f>SUMIFS(DataRegularSeason20242025!$AA$3:$AA$1315,DataRegularSeason20242025!$B$3:$B$1315, "&lt;=" &amp; FN$1, DataRegularSeason20242025!$D$3:$D$1315, $A32)+SUMIFS(DataRegularSeason20242025!$AB$3:$AB$1315,DataRegularSeason20242025!$B$3:$B$1315, "&lt;=" &amp; FN$1, DataRegularSeason20242025!$E$3:$E$1315, $A32)</f>
        <v>18</v>
      </c>
      <c r="FO32">
        <f>SUMIFS(DataRegularSeason20242025!$AA$3:$AA$1315,DataRegularSeason20242025!$B$3:$B$1315, "&lt;=" &amp; FO$1, DataRegularSeason20242025!$D$3:$D$1315, $A32)+SUMIFS(DataRegularSeason20242025!$AB$3:$AB$1315,DataRegularSeason20242025!$B$3:$B$1315, "&lt;=" &amp; FO$1, DataRegularSeason20242025!$E$3:$E$1315, $A32)</f>
        <v>18</v>
      </c>
      <c r="FP32">
        <f>SUMIFS(DataRegularSeason20242025!$AA$3:$AA$1315,DataRegularSeason20242025!$B$3:$B$1315, "&lt;=" &amp; FP$1, DataRegularSeason20242025!$D$3:$D$1315, $A32)+SUMIFS(DataRegularSeason20242025!$AB$3:$AB$1315,DataRegularSeason20242025!$B$3:$B$1315, "&lt;=" &amp; FP$1, DataRegularSeason20242025!$E$3:$E$1315, $A32)</f>
        <v>18</v>
      </c>
      <c r="FQ32">
        <f>SUMIFS(DataRegularSeason20242025!$AA$3:$AA$1315,DataRegularSeason20242025!$B$3:$B$1315, "&lt;=" &amp; FQ$1, DataRegularSeason20242025!$D$3:$D$1315, $A32)+SUMIFS(DataRegularSeason20242025!$AB$3:$AB$1315,DataRegularSeason20242025!$B$3:$B$1315, "&lt;=" &amp; FQ$1, DataRegularSeason20242025!$E$3:$E$1315, $A32)</f>
        <v>18</v>
      </c>
      <c r="FR32">
        <f>SUMIFS(DataRegularSeason20242025!$AA$3:$AA$1315,DataRegularSeason20242025!$B$3:$B$1315, "&lt;=" &amp; FR$1, DataRegularSeason20242025!$D$3:$D$1315, $A32)+SUMIFS(DataRegularSeason20242025!$AB$3:$AB$1315,DataRegularSeason20242025!$B$3:$B$1315, "&lt;=" &amp; FR$1, DataRegularSeason20242025!$E$3:$E$1315, $A32)</f>
        <v>18</v>
      </c>
      <c r="FS32">
        <f>SUMIFS(DataRegularSeason20242025!$AA$3:$AA$1315,DataRegularSeason20242025!$B$3:$B$1315, "&lt;=" &amp; FS$1, DataRegularSeason20242025!$D$3:$D$1315, $A32)+SUMIFS(DataRegularSeason20242025!$AB$3:$AB$1315,DataRegularSeason20242025!$B$3:$B$1315, "&lt;=" &amp; FS$1, DataRegularSeason20242025!$E$3:$E$1315, $A32)</f>
        <v>18</v>
      </c>
      <c r="FT32">
        <f>SUMIFS(DataRegularSeason20242025!$AA$3:$AA$1315,DataRegularSeason20242025!$B$3:$B$1315, "&lt;=" &amp; FT$1, DataRegularSeason20242025!$D$3:$D$1315, $A32)+SUMIFS(DataRegularSeason20242025!$AB$3:$AB$1315,DataRegularSeason20242025!$B$3:$B$1315, "&lt;=" &amp; FT$1, DataRegularSeason20242025!$E$3:$E$1315, $A32)</f>
        <v>18</v>
      </c>
      <c r="FU32">
        <f>SUMIFS(DataRegularSeason20242025!$AA$3:$AA$1315,DataRegularSeason20242025!$B$3:$B$1315, "&lt;=" &amp; FU$1, DataRegularSeason20242025!$D$3:$D$1315, $A32)+SUMIFS(DataRegularSeason20242025!$AB$3:$AB$1315,DataRegularSeason20242025!$B$3:$B$1315, "&lt;=" &amp; FU$1, DataRegularSeason20242025!$E$3:$E$1315, $A32)</f>
        <v>18</v>
      </c>
      <c r="FV32">
        <f>SUMIFS(DataRegularSeason20242025!$AA$3:$AA$1315,DataRegularSeason20242025!$B$3:$B$1315, "&lt;=" &amp; FV$1, DataRegularSeason20242025!$D$3:$D$1315, $A32)+SUMIFS(DataRegularSeason20242025!$AB$3:$AB$1315,DataRegularSeason20242025!$B$3:$B$1315, "&lt;=" &amp; FV$1, DataRegularSeason20242025!$E$3:$E$1315, $A32)</f>
        <v>18</v>
      </c>
      <c r="FW32">
        <f>SUMIFS(DataRegularSeason20242025!$AA$3:$AA$1315,DataRegularSeason20242025!$B$3:$B$1315, "&lt;=" &amp; FW$1, DataRegularSeason20242025!$D$3:$D$1315, $A32)+SUMIFS(DataRegularSeason20242025!$AB$3:$AB$1315,DataRegularSeason20242025!$B$3:$B$1315, "&lt;=" &amp; FW$1, DataRegularSeason20242025!$E$3:$E$1315, $A32)</f>
        <v>18</v>
      </c>
      <c r="FX32">
        <f>SUMIFS(DataRegularSeason20242025!$AA$3:$AA$1315,DataRegularSeason20242025!$B$3:$B$1315, "&lt;=" &amp; FX$1, DataRegularSeason20242025!$D$3:$D$1315, $A32)+SUMIFS(DataRegularSeason20242025!$AB$3:$AB$1315,DataRegularSeason20242025!$B$3:$B$1315, "&lt;=" &amp; FX$1, DataRegularSeason20242025!$E$3:$E$1315, $A32)</f>
        <v>18</v>
      </c>
      <c r="FY32">
        <f>SUMIFS(DataRegularSeason20242025!$AA$3:$AA$1315,DataRegularSeason20242025!$B$3:$B$1315, "&lt;=" &amp; FY$1, DataRegularSeason20242025!$D$3:$D$1315, $A32)+SUMIFS(DataRegularSeason20242025!$AB$3:$AB$1315,DataRegularSeason20242025!$B$3:$B$1315, "&lt;=" &amp; FY$1, DataRegularSeason20242025!$E$3:$E$1315, $A32)</f>
        <v>18</v>
      </c>
      <c r="FZ32">
        <f>SUMIFS(DataRegularSeason20242025!$AA$3:$AA$1315,DataRegularSeason20242025!$B$3:$B$1315, "&lt;=" &amp; FZ$1, DataRegularSeason20242025!$D$3:$D$1315, $A32)+SUMIFS(DataRegularSeason20242025!$AB$3:$AB$1315,DataRegularSeason20242025!$B$3:$B$1315, "&lt;=" &amp; FZ$1, DataRegularSeason20242025!$E$3:$E$1315, $A32)</f>
        <v>18</v>
      </c>
      <c r="GA32">
        <f>SUMIFS(DataRegularSeason20242025!$AA$3:$AA$1315,DataRegularSeason20242025!$B$3:$B$1315, "&lt;=" &amp; GA$1, DataRegularSeason20242025!$D$3:$D$1315, $A32)+SUMIFS(DataRegularSeason20242025!$AB$3:$AB$1315,DataRegularSeason20242025!$B$3:$B$1315, "&lt;=" &amp; GA$1, DataRegularSeason20242025!$E$3:$E$1315, $A32)</f>
        <v>18</v>
      </c>
      <c r="GB32">
        <f>SUMIFS(DataRegularSeason20242025!$AA$3:$AA$1315,DataRegularSeason20242025!$B$3:$B$1315, "&lt;=" &amp; GB$1, DataRegularSeason20242025!$D$3:$D$1315, $A32)+SUMIFS(DataRegularSeason20242025!$AB$3:$AB$1315,DataRegularSeason20242025!$B$3:$B$1315, "&lt;=" &amp; GB$1, DataRegularSeason20242025!$E$3:$E$1315, $A32)</f>
        <v>18</v>
      </c>
      <c r="GC32">
        <f>SUMIFS(DataRegularSeason20242025!$AA$3:$AA$1315,DataRegularSeason20242025!$B$3:$B$1315, "&lt;=" &amp; GC$1, DataRegularSeason20242025!$D$3:$D$1315, $A32)+SUMIFS(DataRegularSeason20242025!$AB$3:$AB$1315,DataRegularSeason20242025!$B$3:$B$1315, "&lt;=" &amp; GC$1, DataRegularSeason20242025!$E$3:$E$1315, $A32)</f>
        <v>18</v>
      </c>
      <c r="GD32">
        <f>SUMIFS(DataRegularSeason20242025!$AA$3:$AA$1315,DataRegularSeason20242025!$B$3:$B$1315, "&lt;=" &amp; GD$1, DataRegularSeason20242025!$D$3:$D$1315, $A32)+SUMIFS(DataRegularSeason20242025!$AB$3:$AB$1315,DataRegularSeason20242025!$B$3:$B$1315, "&lt;=" &amp; GD$1, DataRegularSeason20242025!$E$3:$E$1315, $A32)</f>
        <v>18</v>
      </c>
      <c r="GE32">
        <f>SUMIFS(DataRegularSeason20242025!$AA$3:$AA$1315,DataRegularSeason20242025!$B$3:$B$1315, "&lt;=" &amp; GE$1, DataRegularSeason20242025!$D$3:$D$1315, $A32)+SUMIFS(DataRegularSeason20242025!$AB$3:$AB$1315,DataRegularSeason20242025!$B$3:$B$1315, "&lt;=" &amp; GE$1, DataRegularSeason20242025!$E$3:$E$1315, $A32)</f>
        <v>18</v>
      </c>
      <c r="GF32">
        <f>SUMIFS(DataRegularSeason20242025!$AA$3:$AA$1315,DataRegularSeason20242025!$B$3:$B$1315, "&lt;=" &amp; GF$1, DataRegularSeason20242025!$D$3:$D$1315, $A32)+SUMIFS(DataRegularSeason20242025!$AB$3:$AB$1315,DataRegularSeason20242025!$B$3:$B$1315, "&lt;=" &amp; GF$1, DataRegularSeason20242025!$E$3:$E$1315, $A32)</f>
        <v>18</v>
      </c>
      <c r="GG32">
        <f>SUMIFS(DataRegularSeason20242025!$AA$3:$AA$1315,DataRegularSeason20242025!$B$3:$B$1315, "&lt;=" &amp; GG$1, DataRegularSeason20242025!$D$3:$D$1315, $A32)+SUMIFS(DataRegularSeason20242025!$AB$3:$AB$1315,DataRegularSeason20242025!$B$3:$B$1315, "&lt;=" &amp; GG$1, DataRegularSeason20242025!$E$3:$E$1315, $A32)</f>
        <v>18</v>
      </c>
      <c r="GH32">
        <f>SUMIFS(DataRegularSeason20242025!$AA$3:$AA$1315,DataRegularSeason20242025!$B$3:$B$1315, "&lt;=" &amp; GH$1, DataRegularSeason20242025!$D$3:$D$1315, $A32)+SUMIFS(DataRegularSeason20242025!$AB$3:$AB$1315,DataRegularSeason20242025!$B$3:$B$1315, "&lt;=" &amp; GH$1, DataRegularSeason20242025!$E$3:$E$1315, $A32)</f>
        <v>18</v>
      </c>
      <c r="GI32">
        <f>SUMIFS(DataRegularSeason20242025!$AA$3:$AA$1315,DataRegularSeason20242025!$B$3:$B$1315, "&lt;=" &amp; GI$1, DataRegularSeason20242025!$D$3:$D$1315, $A32)+SUMIFS(DataRegularSeason20242025!$AB$3:$AB$1315,DataRegularSeason20242025!$B$3:$B$1315, "&lt;=" &amp; GI$1, DataRegularSeason20242025!$E$3:$E$1315, $A32)</f>
        <v>18</v>
      </c>
      <c r="GJ32">
        <f>SUMIFS(DataRegularSeason20242025!$AA$3:$AA$1315,DataRegularSeason20242025!$B$3:$B$1315, "&lt;=" &amp; GJ$1, DataRegularSeason20242025!$D$3:$D$1315, $A32)+SUMIFS(DataRegularSeason20242025!$AB$3:$AB$1315,DataRegularSeason20242025!$B$3:$B$1315, "&lt;=" &amp; GJ$1, DataRegularSeason20242025!$E$3:$E$1315, $A32)</f>
        <v>18</v>
      </c>
      <c r="GK32">
        <f>SUMIFS(DataRegularSeason20242025!$AA$3:$AA$1315,DataRegularSeason20242025!$B$3:$B$1315, "&lt;=" &amp; GK$1, DataRegularSeason20242025!$D$3:$D$1315, $A32)+SUMIFS(DataRegularSeason20242025!$AB$3:$AB$1315,DataRegularSeason20242025!$B$3:$B$1315, "&lt;=" &amp; GK$1, DataRegularSeason20242025!$E$3:$E$1315, $A32)</f>
        <v>18</v>
      </c>
      <c r="GL32">
        <f>SUMIFS(DataRegularSeason20242025!$AA$3:$AA$1315,DataRegularSeason20242025!$B$3:$B$1315, "&lt;=" &amp; GL$1, DataRegularSeason20242025!$D$3:$D$1315, $A32)+SUMIFS(DataRegularSeason20242025!$AB$3:$AB$1315,DataRegularSeason20242025!$B$3:$B$1315, "&lt;=" &amp; GL$1, DataRegularSeason20242025!$E$3:$E$1315, $A32)</f>
        <v>18</v>
      </c>
      <c r="GM32">
        <f>SUMIFS(DataRegularSeason20242025!$AA$3:$AA$1315,DataRegularSeason20242025!$B$3:$B$1315, "&lt;=" &amp; GM$1, DataRegularSeason20242025!$D$3:$D$1315, $A32)+SUMIFS(DataRegularSeason20242025!$AB$3:$AB$1315,DataRegularSeason20242025!$B$3:$B$1315, "&lt;=" &amp; GM$1, DataRegularSeason20242025!$E$3:$E$1315, $A32)</f>
        <v>18</v>
      </c>
      <c r="GN32">
        <f>SUMIFS(DataRegularSeason20242025!$AA$3:$AA$1315,DataRegularSeason20242025!$B$3:$B$1315, "&lt;=" &amp; GN$1, DataRegularSeason20242025!$D$3:$D$1315, $A32)+SUMIFS(DataRegularSeason20242025!$AB$3:$AB$1315,DataRegularSeason20242025!$B$3:$B$1315, "&lt;=" &amp; GN$1, DataRegularSeason20242025!$E$3:$E$1315, $A32)</f>
        <v>18</v>
      </c>
      <c r="GO32">
        <f>SUMIFS(DataRegularSeason20242025!$AA$3:$AA$1315,DataRegularSeason20242025!$B$3:$B$1315, "&lt;=" &amp; GO$1, DataRegularSeason20242025!$D$3:$D$1315, $A32)+SUMIFS(DataRegularSeason20242025!$AB$3:$AB$1315,DataRegularSeason20242025!$B$3:$B$1315, "&lt;=" &amp; GO$1, DataRegularSeason20242025!$E$3:$E$1315, $A32)</f>
        <v>18</v>
      </c>
      <c r="GP32">
        <f>SUMIFS(DataRegularSeason20242025!$AA$3:$AA$1315,DataRegularSeason20242025!$B$3:$B$1315, "&lt;=" &amp; GP$1, DataRegularSeason20242025!$D$3:$D$1315, $A32)+SUMIFS(DataRegularSeason20242025!$AB$3:$AB$1315,DataRegularSeason20242025!$B$3:$B$1315, "&lt;=" &amp; GP$1, DataRegularSeason20242025!$E$3:$E$1315, $A32)</f>
        <v>18</v>
      </c>
      <c r="GQ32">
        <f>SUMIFS(DataRegularSeason20242025!$AA$3:$AA$1315,DataRegularSeason20242025!$B$3:$B$1315, "&lt;=" &amp; GQ$1, DataRegularSeason20242025!$D$3:$D$1315, $A32)+SUMIFS(DataRegularSeason20242025!$AB$3:$AB$1315,DataRegularSeason20242025!$B$3:$B$1315, "&lt;=" &amp; GQ$1, DataRegularSeason20242025!$E$3:$E$1315, $A32)</f>
        <v>18</v>
      </c>
      <c r="GR32">
        <f>SUMIFS(DataRegularSeason20242025!$AA$3:$AA$1315,DataRegularSeason20242025!$B$3:$B$1315, "&lt;=" &amp; GR$1, DataRegularSeason20242025!$D$3:$D$1315, $A32)+SUMIFS(DataRegularSeason20242025!$AB$3:$AB$1315,DataRegularSeason20242025!$B$3:$B$1315, "&lt;=" &amp; GR$1, DataRegularSeason20242025!$E$3:$E$1315, $A32)</f>
        <v>18</v>
      </c>
      <c r="GS32">
        <f>SUMIFS(DataRegularSeason20242025!$AA$3:$AA$1315,DataRegularSeason20242025!$B$3:$B$1315, "&lt;=" &amp; GS$1, DataRegularSeason20242025!$D$3:$D$1315, $A32)+SUMIFS(DataRegularSeason20242025!$AB$3:$AB$1315,DataRegularSeason20242025!$B$3:$B$1315, "&lt;=" &amp; GS$1, DataRegularSeason20242025!$E$3:$E$1315, $A32)</f>
        <v>18</v>
      </c>
      <c r="GT32">
        <f>SUMIFS(DataRegularSeason20242025!$AA$3:$AA$1315,DataRegularSeason20242025!$B$3:$B$1315, "&lt;=" &amp; GT$1, DataRegularSeason20242025!$D$3:$D$1315, $A32)+SUMIFS(DataRegularSeason20242025!$AB$3:$AB$1315,DataRegularSeason20242025!$B$3:$B$1315, "&lt;=" &amp; GT$1, DataRegularSeason20242025!$E$3:$E$1315, $A32)</f>
        <v>18</v>
      </c>
      <c r="GU32">
        <f>SUMIFS(DataRegularSeason20242025!$AA$3:$AA$1315,DataRegularSeason20242025!$B$3:$B$1315, "&lt;=" &amp; GU$1, DataRegularSeason20242025!$D$3:$D$1315, $A32)+SUMIFS(DataRegularSeason20242025!$AB$3:$AB$1315,DataRegularSeason20242025!$B$3:$B$1315, "&lt;=" &amp; GU$1, DataRegularSeason20242025!$E$3:$E$1315, $A32)</f>
        <v>18</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16</v>
      </c>
      <c r="BB33">
        <f>SUMIFS(DataRegularSeason20242025!$AA$3:$AA$1315,DataRegularSeason20242025!$B$3:$B$1315, "&lt;=" &amp; BB$1, DataRegularSeason20242025!$D$3:$D$1315, $A33)+SUMIFS(DataRegularSeason20242025!$AB$3:$AB$1315,DataRegularSeason20242025!$B$3:$B$1315, "&lt;=" &amp; BB$1, DataRegularSeason20242025!$E$3:$E$1315, $A33)</f>
        <v>16</v>
      </c>
      <c r="BC33">
        <f>SUMIFS(DataRegularSeason20242025!$AA$3:$AA$1315,DataRegularSeason20242025!$B$3:$B$1315, "&lt;=" &amp; BC$1, DataRegularSeason20242025!$D$3:$D$1315, $A33)+SUMIFS(DataRegularSeason20242025!$AB$3:$AB$1315,DataRegularSeason20242025!$B$3:$B$1315, "&lt;=" &amp; BC$1, DataRegularSeason20242025!$E$3:$E$1315, $A33)</f>
        <v>16</v>
      </c>
      <c r="BD33">
        <f>SUMIFS(DataRegularSeason20242025!$AA$3:$AA$1315,DataRegularSeason20242025!$B$3:$B$1315, "&lt;=" &amp; BD$1, DataRegularSeason20242025!$D$3:$D$1315, $A33)+SUMIFS(DataRegularSeason20242025!$AB$3:$AB$1315,DataRegularSeason20242025!$B$3:$B$1315, "&lt;=" &amp; BD$1, DataRegularSeason20242025!$E$3:$E$1315, $A33)</f>
        <v>16</v>
      </c>
      <c r="BE33">
        <f>SUMIFS(DataRegularSeason20242025!$AA$3:$AA$1315,DataRegularSeason20242025!$B$3:$B$1315, "&lt;=" &amp; BE$1, DataRegularSeason20242025!$D$3:$D$1315, $A33)+SUMIFS(DataRegularSeason20242025!$AB$3:$AB$1315,DataRegularSeason20242025!$B$3:$B$1315, "&lt;=" &amp; BE$1, DataRegularSeason20242025!$E$3:$E$1315, $A33)</f>
        <v>16</v>
      </c>
      <c r="BF33">
        <f>SUMIFS(DataRegularSeason20242025!$AA$3:$AA$1315,DataRegularSeason20242025!$B$3:$B$1315, "&lt;=" &amp; BF$1, DataRegularSeason20242025!$D$3:$D$1315, $A33)+SUMIFS(DataRegularSeason20242025!$AB$3:$AB$1315,DataRegularSeason20242025!$B$3:$B$1315, "&lt;=" &amp; BF$1, DataRegularSeason20242025!$E$3:$E$1315, $A33)</f>
        <v>16</v>
      </c>
      <c r="BG33">
        <f>SUMIFS(DataRegularSeason20242025!$AA$3:$AA$1315,DataRegularSeason20242025!$B$3:$B$1315, "&lt;=" &amp; BG$1, DataRegularSeason20242025!$D$3:$D$1315, $A33)+SUMIFS(DataRegularSeason20242025!$AB$3:$AB$1315,DataRegularSeason20242025!$B$3:$B$1315, "&lt;=" &amp; BG$1, DataRegularSeason20242025!$E$3:$E$1315, $A33)</f>
        <v>16</v>
      </c>
      <c r="BH33">
        <f>SUMIFS(DataRegularSeason20242025!$AA$3:$AA$1315,DataRegularSeason20242025!$B$3:$B$1315, "&lt;=" &amp; BH$1, DataRegularSeason20242025!$D$3:$D$1315, $A33)+SUMIFS(DataRegularSeason20242025!$AB$3:$AB$1315,DataRegularSeason20242025!$B$3:$B$1315, "&lt;=" &amp; BH$1, DataRegularSeason20242025!$E$3:$E$1315, $A33)</f>
        <v>16</v>
      </c>
      <c r="BI33">
        <f>SUMIFS(DataRegularSeason20242025!$AA$3:$AA$1315,DataRegularSeason20242025!$B$3:$B$1315, "&lt;=" &amp; BI$1, DataRegularSeason20242025!$D$3:$D$1315, $A33)+SUMIFS(DataRegularSeason20242025!$AB$3:$AB$1315,DataRegularSeason20242025!$B$3:$B$1315, "&lt;=" &amp; BI$1, DataRegularSeason20242025!$E$3:$E$1315, $A33)</f>
        <v>16</v>
      </c>
      <c r="BJ33">
        <f>SUMIFS(DataRegularSeason20242025!$AA$3:$AA$1315,DataRegularSeason20242025!$B$3:$B$1315, "&lt;=" &amp; BJ$1, DataRegularSeason20242025!$D$3:$D$1315, $A33)+SUMIFS(DataRegularSeason20242025!$AB$3:$AB$1315,DataRegularSeason20242025!$B$3:$B$1315, "&lt;=" &amp; BJ$1, DataRegularSeason20242025!$E$3:$E$1315, $A33)</f>
        <v>16</v>
      </c>
      <c r="BK33">
        <f>SUMIFS(DataRegularSeason20242025!$AA$3:$AA$1315,DataRegularSeason20242025!$B$3:$B$1315, "&lt;=" &amp; BK$1, DataRegularSeason20242025!$D$3:$D$1315, $A33)+SUMIFS(DataRegularSeason20242025!$AB$3:$AB$1315,DataRegularSeason20242025!$B$3:$B$1315, "&lt;=" &amp; BK$1, DataRegularSeason20242025!$E$3:$E$1315, $A33)</f>
        <v>16</v>
      </c>
      <c r="BL33">
        <f>SUMIFS(DataRegularSeason20242025!$AA$3:$AA$1315,DataRegularSeason20242025!$B$3:$B$1315, "&lt;=" &amp; BL$1, DataRegularSeason20242025!$D$3:$D$1315, $A33)+SUMIFS(DataRegularSeason20242025!$AB$3:$AB$1315,DataRegularSeason20242025!$B$3:$B$1315, "&lt;=" &amp; BL$1, DataRegularSeason20242025!$E$3:$E$1315, $A33)</f>
        <v>16</v>
      </c>
      <c r="BM33">
        <f>SUMIFS(DataRegularSeason20242025!$AA$3:$AA$1315,DataRegularSeason20242025!$B$3:$B$1315, "&lt;=" &amp; BM$1, DataRegularSeason20242025!$D$3:$D$1315, $A33)+SUMIFS(DataRegularSeason20242025!$AB$3:$AB$1315,DataRegularSeason20242025!$B$3:$B$1315, "&lt;=" &amp; BM$1, DataRegularSeason20242025!$E$3:$E$1315, $A33)</f>
        <v>16</v>
      </c>
      <c r="BN33">
        <f>SUMIFS(DataRegularSeason20242025!$AA$3:$AA$1315,DataRegularSeason20242025!$B$3:$B$1315, "&lt;=" &amp; BN$1, DataRegularSeason20242025!$D$3:$D$1315, $A33)+SUMIFS(DataRegularSeason20242025!$AB$3:$AB$1315,DataRegularSeason20242025!$B$3:$B$1315, "&lt;=" &amp; BN$1, DataRegularSeason20242025!$E$3:$E$1315, $A33)</f>
        <v>16</v>
      </c>
      <c r="BO33">
        <f>SUMIFS(DataRegularSeason20242025!$AA$3:$AA$1315,DataRegularSeason20242025!$B$3:$B$1315, "&lt;=" &amp; BO$1, DataRegularSeason20242025!$D$3:$D$1315, $A33)+SUMIFS(DataRegularSeason20242025!$AB$3:$AB$1315,DataRegularSeason20242025!$B$3:$B$1315, "&lt;=" &amp; BO$1, DataRegularSeason20242025!$E$3:$E$1315, $A33)</f>
        <v>16</v>
      </c>
      <c r="BP33">
        <f>SUMIFS(DataRegularSeason20242025!$AA$3:$AA$1315,DataRegularSeason20242025!$B$3:$B$1315, "&lt;=" &amp; BP$1, DataRegularSeason20242025!$D$3:$D$1315, $A33)+SUMIFS(DataRegularSeason20242025!$AB$3:$AB$1315,DataRegularSeason20242025!$B$3:$B$1315, "&lt;=" &amp; BP$1, DataRegularSeason20242025!$E$3:$E$1315, $A33)</f>
        <v>16</v>
      </c>
      <c r="BQ33">
        <f>SUMIFS(DataRegularSeason20242025!$AA$3:$AA$1315,DataRegularSeason20242025!$B$3:$B$1315, "&lt;=" &amp; BQ$1, DataRegularSeason20242025!$D$3:$D$1315, $A33)+SUMIFS(DataRegularSeason20242025!$AB$3:$AB$1315,DataRegularSeason20242025!$B$3:$B$1315, "&lt;=" &amp; BQ$1, DataRegularSeason20242025!$E$3:$E$1315, $A33)</f>
        <v>16</v>
      </c>
      <c r="BR33">
        <f>SUMIFS(DataRegularSeason20242025!$AA$3:$AA$1315,DataRegularSeason20242025!$B$3:$B$1315, "&lt;=" &amp; BR$1, DataRegularSeason20242025!$D$3:$D$1315, $A33)+SUMIFS(DataRegularSeason20242025!$AB$3:$AB$1315,DataRegularSeason20242025!$B$3:$B$1315, "&lt;=" &amp; BR$1, DataRegularSeason20242025!$E$3:$E$1315, $A33)</f>
        <v>16</v>
      </c>
      <c r="BS33">
        <f>SUMIFS(DataRegularSeason20242025!$AA$3:$AA$1315,DataRegularSeason20242025!$B$3:$B$1315, "&lt;=" &amp; BS$1, DataRegularSeason20242025!$D$3:$D$1315, $A33)+SUMIFS(DataRegularSeason20242025!$AB$3:$AB$1315,DataRegularSeason20242025!$B$3:$B$1315, "&lt;=" &amp; BS$1, DataRegularSeason20242025!$E$3:$E$1315, $A33)</f>
        <v>16</v>
      </c>
      <c r="BT33">
        <f>SUMIFS(DataRegularSeason20242025!$AA$3:$AA$1315,DataRegularSeason20242025!$B$3:$B$1315, "&lt;=" &amp; BT$1, DataRegularSeason20242025!$D$3:$D$1315, $A33)+SUMIFS(DataRegularSeason20242025!$AB$3:$AB$1315,DataRegularSeason20242025!$B$3:$B$1315, "&lt;=" &amp; BT$1, DataRegularSeason20242025!$E$3:$E$1315, $A33)</f>
        <v>16</v>
      </c>
      <c r="BU33">
        <f>SUMIFS(DataRegularSeason20242025!$AA$3:$AA$1315,DataRegularSeason20242025!$B$3:$B$1315, "&lt;=" &amp; BU$1, DataRegularSeason20242025!$D$3:$D$1315, $A33)+SUMIFS(DataRegularSeason20242025!$AB$3:$AB$1315,DataRegularSeason20242025!$B$3:$B$1315, "&lt;=" &amp; BU$1, DataRegularSeason20242025!$E$3:$E$1315, $A33)</f>
        <v>16</v>
      </c>
      <c r="BV33">
        <f>SUMIFS(DataRegularSeason20242025!$AA$3:$AA$1315,DataRegularSeason20242025!$B$3:$B$1315, "&lt;=" &amp; BV$1, DataRegularSeason20242025!$D$3:$D$1315, $A33)+SUMIFS(DataRegularSeason20242025!$AB$3:$AB$1315,DataRegularSeason20242025!$B$3:$B$1315, "&lt;=" &amp; BV$1, DataRegularSeason20242025!$E$3:$E$1315, $A33)</f>
        <v>16</v>
      </c>
      <c r="BW33">
        <f>SUMIFS(DataRegularSeason20242025!$AA$3:$AA$1315,DataRegularSeason20242025!$B$3:$B$1315, "&lt;=" &amp; BW$1, DataRegularSeason20242025!$D$3:$D$1315, $A33)+SUMIFS(DataRegularSeason20242025!$AB$3:$AB$1315,DataRegularSeason20242025!$B$3:$B$1315, "&lt;=" &amp; BW$1, DataRegularSeason20242025!$E$3:$E$1315, $A33)</f>
        <v>16</v>
      </c>
      <c r="BX33">
        <f>SUMIFS(DataRegularSeason20242025!$AA$3:$AA$1315,DataRegularSeason20242025!$B$3:$B$1315, "&lt;=" &amp; BX$1, DataRegularSeason20242025!$D$3:$D$1315, $A33)+SUMIFS(DataRegularSeason20242025!$AB$3:$AB$1315,DataRegularSeason20242025!$B$3:$B$1315, "&lt;=" &amp; BX$1, DataRegularSeason20242025!$E$3:$E$1315, $A33)</f>
        <v>16</v>
      </c>
      <c r="BY33">
        <f>SUMIFS(DataRegularSeason20242025!$AA$3:$AA$1315,DataRegularSeason20242025!$B$3:$B$1315, "&lt;=" &amp; BY$1, DataRegularSeason20242025!$D$3:$D$1315, $A33)+SUMIFS(DataRegularSeason20242025!$AB$3:$AB$1315,DataRegularSeason20242025!$B$3:$B$1315, "&lt;=" &amp; BY$1, DataRegularSeason20242025!$E$3:$E$1315, $A33)</f>
        <v>16</v>
      </c>
      <c r="BZ33">
        <f>SUMIFS(DataRegularSeason20242025!$AA$3:$AA$1315,DataRegularSeason20242025!$B$3:$B$1315, "&lt;=" &amp; BZ$1, DataRegularSeason20242025!$D$3:$D$1315, $A33)+SUMIFS(DataRegularSeason20242025!$AB$3:$AB$1315,DataRegularSeason20242025!$B$3:$B$1315, "&lt;=" &amp; BZ$1, DataRegularSeason20242025!$E$3:$E$1315, $A33)</f>
        <v>16</v>
      </c>
      <c r="CA33">
        <f>SUMIFS(DataRegularSeason20242025!$AA$3:$AA$1315,DataRegularSeason20242025!$B$3:$B$1315, "&lt;=" &amp; CA$1, DataRegularSeason20242025!$D$3:$D$1315, $A33)+SUMIFS(DataRegularSeason20242025!$AB$3:$AB$1315,DataRegularSeason20242025!$B$3:$B$1315, "&lt;=" &amp; CA$1, DataRegularSeason20242025!$E$3:$E$1315, $A33)</f>
        <v>16</v>
      </c>
      <c r="CB33">
        <f>SUMIFS(DataRegularSeason20242025!$AA$3:$AA$1315,DataRegularSeason20242025!$B$3:$B$1315, "&lt;=" &amp; CB$1, DataRegularSeason20242025!$D$3:$D$1315, $A33)+SUMIFS(DataRegularSeason20242025!$AB$3:$AB$1315,DataRegularSeason20242025!$B$3:$B$1315, "&lt;=" &amp; CB$1, DataRegularSeason20242025!$E$3:$E$1315, $A33)</f>
        <v>16</v>
      </c>
      <c r="CC33">
        <f>SUMIFS(DataRegularSeason20242025!$AA$3:$AA$1315,DataRegularSeason20242025!$B$3:$B$1315, "&lt;=" &amp; CC$1, DataRegularSeason20242025!$D$3:$D$1315, $A33)+SUMIFS(DataRegularSeason20242025!$AB$3:$AB$1315,DataRegularSeason20242025!$B$3:$B$1315, "&lt;=" &amp; CC$1, DataRegularSeason20242025!$E$3:$E$1315, $A33)</f>
        <v>16</v>
      </c>
      <c r="CD33">
        <f>SUMIFS(DataRegularSeason20242025!$AA$3:$AA$1315,DataRegularSeason20242025!$B$3:$B$1315, "&lt;=" &amp; CD$1, DataRegularSeason20242025!$D$3:$D$1315, $A33)+SUMIFS(DataRegularSeason20242025!$AB$3:$AB$1315,DataRegularSeason20242025!$B$3:$B$1315, "&lt;=" &amp; CD$1, DataRegularSeason20242025!$E$3:$E$1315, $A33)</f>
        <v>16</v>
      </c>
      <c r="CE33">
        <f>SUMIFS(DataRegularSeason20242025!$AA$3:$AA$1315,DataRegularSeason20242025!$B$3:$B$1315, "&lt;=" &amp; CE$1, DataRegularSeason20242025!$D$3:$D$1315, $A33)+SUMIFS(DataRegularSeason20242025!$AB$3:$AB$1315,DataRegularSeason20242025!$B$3:$B$1315, "&lt;=" &amp; CE$1, DataRegularSeason20242025!$E$3:$E$1315, $A33)</f>
        <v>16</v>
      </c>
      <c r="CF33">
        <f>SUMIFS(DataRegularSeason20242025!$AA$3:$AA$1315,DataRegularSeason20242025!$B$3:$B$1315, "&lt;=" &amp; CF$1, DataRegularSeason20242025!$D$3:$D$1315, $A33)+SUMIFS(DataRegularSeason20242025!$AB$3:$AB$1315,DataRegularSeason20242025!$B$3:$B$1315, "&lt;=" &amp; CF$1, DataRegularSeason20242025!$E$3:$E$1315, $A33)</f>
        <v>16</v>
      </c>
      <c r="CG33">
        <f>SUMIFS(DataRegularSeason20242025!$AA$3:$AA$1315,DataRegularSeason20242025!$B$3:$B$1315, "&lt;=" &amp; CG$1, DataRegularSeason20242025!$D$3:$D$1315, $A33)+SUMIFS(DataRegularSeason20242025!$AB$3:$AB$1315,DataRegularSeason20242025!$B$3:$B$1315, "&lt;=" &amp; CG$1, DataRegularSeason20242025!$E$3:$E$1315, $A33)</f>
        <v>16</v>
      </c>
      <c r="CH33">
        <f>SUMIFS(DataRegularSeason20242025!$AA$3:$AA$1315,DataRegularSeason20242025!$B$3:$B$1315, "&lt;=" &amp; CH$1, DataRegularSeason20242025!$D$3:$D$1315, $A33)+SUMIFS(DataRegularSeason20242025!$AB$3:$AB$1315,DataRegularSeason20242025!$B$3:$B$1315, "&lt;=" &amp; CH$1, DataRegularSeason20242025!$E$3:$E$1315, $A33)</f>
        <v>16</v>
      </c>
      <c r="CI33">
        <f>SUMIFS(DataRegularSeason20242025!$AA$3:$AA$1315,DataRegularSeason20242025!$B$3:$B$1315, "&lt;=" &amp; CI$1, DataRegularSeason20242025!$D$3:$D$1315, $A33)+SUMIFS(DataRegularSeason20242025!$AB$3:$AB$1315,DataRegularSeason20242025!$B$3:$B$1315, "&lt;=" &amp; CI$1, DataRegularSeason20242025!$E$3:$E$1315, $A33)</f>
        <v>16</v>
      </c>
      <c r="CJ33">
        <f>SUMIFS(DataRegularSeason20242025!$AA$3:$AA$1315,DataRegularSeason20242025!$B$3:$B$1315, "&lt;=" &amp; CJ$1, DataRegularSeason20242025!$D$3:$D$1315, $A33)+SUMIFS(DataRegularSeason20242025!$AB$3:$AB$1315,DataRegularSeason20242025!$B$3:$B$1315, "&lt;=" &amp; CJ$1, DataRegularSeason20242025!$E$3:$E$1315, $A33)</f>
        <v>16</v>
      </c>
      <c r="CK33">
        <f>SUMIFS(DataRegularSeason20242025!$AA$3:$AA$1315,DataRegularSeason20242025!$B$3:$B$1315, "&lt;=" &amp; CK$1, DataRegularSeason20242025!$D$3:$D$1315, $A33)+SUMIFS(DataRegularSeason20242025!$AB$3:$AB$1315,DataRegularSeason20242025!$B$3:$B$1315, "&lt;=" &amp; CK$1, DataRegularSeason20242025!$E$3:$E$1315, $A33)</f>
        <v>16</v>
      </c>
      <c r="CL33">
        <f>SUMIFS(DataRegularSeason20242025!$AA$3:$AA$1315,DataRegularSeason20242025!$B$3:$B$1315, "&lt;=" &amp; CL$1, DataRegularSeason20242025!$D$3:$D$1315, $A33)+SUMIFS(DataRegularSeason20242025!$AB$3:$AB$1315,DataRegularSeason20242025!$B$3:$B$1315, "&lt;=" &amp; CL$1, DataRegularSeason20242025!$E$3:$E$1315, $A33)</f>
        <v>16</v>
      </c>
      <c r="CM33">
        <f>SUMIFS(DataRegularSeason20242025!$AA$3:$AA$1315,DataRegularSeason20242025!$B$3:$B$1315, "&lt;=" &amp; CM$1, DataRegularSeason20242025!$D$3:$D$1315, $A33)+SUMIFS(DataRegularSeason20242025!$AB$3:$AB$1315,DataRegularSeason20242025!$B$3:$B$1315, "&lt;=" &amp; CM$1, DataRegularSeason20242025!$E$3:$E$1315, $A33)</f>
        <v>16</v>
      </c>
      <c r="CN33">
        <f>SUMIFS(DataRegularSeason20242025!$AA$3:$AA$1315,DataRegularSeason20242025!$B$3:$B$1315, "&lt;=" &amp; CN$1, DataRegularSeason20242025!$D$3:$D$1315, $A33)+SUMIFS(DataRegularSeason20242025!$AB$3:$AB$1315,DataRegularSeason20242025!$B$3:$B$1315, "&lt;=" &amp; CN$1, DataRegularSeason20242025!$E$3:$E$1315, $A33)</f>
        <v>16</v>
      </c>
      <c r="CO33">
        <f>SUMIFS(DataRegularSeason20242025!$AA$3:$AA$1315,DataRegularSeason20242025!$B$3:$B$1315, "&lt;=" &amp; CO$1, DataRegularSeason20242025!$D$3:$D$1315, $A33)+SUMIFS(DataRegularSeason20242025!$AB$3:$AB$1315,DataRegularSeason20242025!$B$3:$B$1315, "&lt;=" &amp; CO$1, DataRegularSeason20242025!$E$3:$E$1315, $A33)</f>
        <v>16</v>
      </c>
      <c r="CP33">
        <f>SUMIFS(DataRegularSeason20242025!$AA$3:$AA$1315,DataRegularSeason20242025!$B$3:$B$1315, "&lt;=" &amp; CP$1, DataRegularSeason20242025!$D$3:$D$1315, $A33)+SUMIFS(DataRegularSeason20242025!$AB$3:$AB$1315,DataRegularSeason20242025!$B$3:$B$1315, "&lt;=" &amp; CP$1, DataRegularSeason20242025!$E$3:$E$1315, $A33)</f>
        <v>16</v>
      </c>
      <c r="CQ33">
        <f>SUMIFS(DataRegularSeason20242025!$AA$3:$AA$1315,DataRegularSeason20242025!$B$3:$B$1315, "&lt;=" &amp; CQ$1, DataRegularSeason20242025!$D$3:$D$1315, $A33)+SUMIFS(DataRegularSeason20242025!$AB$3:$AB$1315,DataRegularSeason20242025!$B$3:$B$1315, "&lt;=" &amp; CQ$1, DataRegularSeason20242025!$E$3:$E$1315, $A33)</f>
        <v>16</v>
      </c>
      <c r="CR33">
        <f>SUMIFS(DataRegularSeason20242025!$AA$3:$AA$1315,DataRegularSeason20242025!$B$3:$B$1315, "&lt;=" &amp; CR$1, DataRegularSeason20242025!$D$3:$D$1315, $A33)+SUMIFS(DataRegularSeason20242025!$AB$3:$AB$1315,DataRegularSeason20242025!$B$3:$B$1315, "&lt;=" &amp; CR$1, DataRegularSeason20242025!$E$3:$E$1315, $A33)</f>
        <v>16</v>
      </c>
      <c r="CS33">
        <f>SUMIFS(DataRegularSeason20242025!$AA$3:$AA$1315,DataRegularSeason20242025!$B$3:$B$1315, "&lt;=" &amp; CS$1, DataRegularSeason20242025!$D$3:$D$1315, $A33)+SUMIFS(DataRegularSeason20242025!$AB$3:$AB$1315,DataRegularSeason20242025!$B$3:$B$1315, "&lt;=" &amp; CS$1, DataRegularSeason20242025!$E$3:$E$1315, $A33)</f>
        <v>16</v>
      </c>
      <c r="CT33">
        <f>SUMIFS(DataRegularSeason20242025!$AA$3:$AA$1315,DataRegularSeason20242025!$B$3:$B$1315, "&lt;=" &amp; CT$1, DataRegularSeason20242025!$D$3:$D$1315, $A33)+SUMIFS(DataRegularSeason20242025!$AB$3:$AB$1315,DataRegularSeason20242025!$B$3:$B$1315, "&lt;=" &amp; CT$1, DataRegularSeason20242025!$E$3:$E$1315, $A33)</f>
        <v>16</v>
      </c>
      <c r="CU33">
        <f>SUMIFS(DataRegularSeason20242025!$AA$3:$AA$1315,DataRegularSeason20242025!$B$3:$B$1315, "&lt;=" &amp; CU$1, DataRegularSeason20242025!$D$3:$D$1315, $A33)+SUMIFS(DataRegularSeason20242025!$AB$3:$AB$1315,DataRegularSeason20242025!$B$3:$B$1315, "&lt;=" &amp; CU$1, DataRegularSeason20242025!$E$3:$E$1315, $A33)</f>
        <v>16</v>
      </c>
      <c r="CV33">
        <f>SUMIFS(DataRegularSeason20242025!$AA$3:$AA$1315,DataRegularSeason20242025!$B$3:$B$1315, "&lt;=" &amp; CV$1, DataRegularSeason20242025!$D$3:$D$1315, $A33)+SUMIFS(DataRegularSeason20242025!$AB$3:$AB$1315,DataRegularSeason20242025!$B$3:$B$1315, "&lt;=" &amp; CV$1, DataRegularSeason20242025!$E$3:$E$1315, $A33)</f>
        <v>16</v>
      </c>
      <c r="CW33">
        <f>SUMIFS(DataRegularSeason20242025!$AA$3:$AA$1315,DataRegularSeason20242025!$B$3:$B$1315, "&lt;=" &amp; CW$1, DataRegularSeason20242025!$D$3:$D$1315, $A33)+SUMIFS(DataRegularSeason20242025!$AB$3:$AB$1315,DataRegularSeason20242025!$B$3:$B$1315, "&lt;=" &amp; CW$1, DataRegularSeason20242025!$E$3:$E$1315, $A33)</f>
        <v>16</v>
      </c>
      <c r="CX33">
        <f>SUMIFS(DataRegularSeason20242025!$AA$3:$AA$1315,DataRegularSeason20242025!$B$3:$B$1315, "&lt;=" &amp; CX$1, DataRegularSeason20242025!$D$3:$D$1315, $A33)+SUMIFS(DataRegularSeason20242025!$AB$3:$AB$1315,DataRegularSeason20242025!$B$3:$B$1315, "&lt;=" &amp; CX$1, DataRegularSeason20242025!$E$3:$E$1315, $A33)</f>
        <v>16</v>
      </c>
      <c r="CY33">
        <f>SUMIFS(DataRegularSeason20242025!$AA$3:$AA$1315,DataRegularSeason20242025!$B$3:$B$1315, "&lt;=" &amp; CY$1, DataRegularSeason20242025!$D$3:$D$1315, $A33)+SUMIFS(DataRegularSeason20242025!$AB$3:$AB$1315,DataRegularSeason20242025!$B$3:$B$1315, "&lt;=" &amp; CY$1, DataRegularSeason20242025!$E$3:$E$1315, $A33)</f>
        <v>16</v>
      </c>
      <c r="CZ33">
        <f>SUMIFS(DataRegularSeason20242025!$AA$3:$AA$1315,DataRegularSeason20242025!$B$3:$B$1315, "&lt;=" &amp; CZ$1, DataRegularSeason20242025!$D$3:$D$1315, $A33)+SUMIFS(DataRegularSeason20242025!$AB$3:$AB$1315,DataRegularSeason20242025!$B$3:$B$1315, "&lt;=" &amp; CZ$1, DataRegularSeason20242025!$E$3:$E$1315, $A33)</f>
        <v>16</v>
      </c>
      <c r="DA33">
        <f>SUMIFS(DataRegularSeason20242025!$AA$3:$AA$1315,DataRegularSeason20242025!$B$3:$B$1315, "&lt;=" &amp; DA$1, DataRegularSeason20242025!$D$3:$D$1315, $A33)+SUMIFS(DataRegularSeason20242025!$AB$3:$AB$1315,DataRegularSeason20242025!$B$3:$B$1315, "&lt;=" &amp; DA$1, DataRegularSeason20242025!$E$3:$E$1315, $A33)</f>
        <v>16</v>
      </c>
      <c r="DB33">
        <f>SUMIFS(DataRegularSeason20242025!$AA$3:$AA$1315,DataRegularSeason20242025!$B$3:$B$1315, "&lt;=" &amp; DB$1, DataRegularSeason20242025!$D$3:$D$1315, $A33)+SUMIFS(DataRegularSeason20242025!$AB$3:$AB$1315,DataRegularSeason20242025!$B$3:$B$1315, "&lt;=" &amp; DB$1, DataRegularSeason20242025!$E$3:$E$1315, $A33)</f>
        <v>16</v>
      </c>
      <c r="DC33">
        <f>SUMIFS(DataRegularSeason20242025!$AA$3:$AA$1315,DataRegularSeason20242025!$B$3:$B$1315, "&lt;=" &amp; DC$1, DataRegularSeason20242025!$D$3:$D$1315, $A33)+SUMIFS(DataRegularSeason20242025!$AB$3:$AB$1315,DataRegularSeason20242025!$B$3:$B$1315, "&lt;=" &amp; DC$1, DataRegularSeason20242025!$E$3:$E$1315, $A33)</f>
        <v>16</v>
      </c>
      <c r="DD33">
        <f>SUMIFS(DataRegularSeason20242025!$AA$3:$AA$1315,DataRegularSeason20242025!$B$3:$B$1315, "&lt;=" &amp; DD$1, DataRegularSeason20242025!$D$3:$D$1315, $A33)+SUMIFS(DataRegularSeason20242025!$AB$3:$AB$1315,DataRegularSeason20242025!$B$3:$B$1315, "&lt;=" &amp; DD$1, DataRegularSeason20242025!$E$3:$E$1315, $A33)</f>
        <v>16</v>
      </c>
      <c r="DE33">
        <f>SUMIFS(DataRegularSeason20242025!$AA$3:$AA$1315,DataRegularSeason20242025!$B$3:$B$1315, "&lt;=" &amp; DE$1, DataRegularSeason20242025!$D$3:$D$1315, $A33)+SUMIFS(DataRegularSeason20242025!$AB$3:$AB$1315,DataRegularSeason20242025!$B$3:$B$1315, "&lt;=" &amp; DE$1, DataRegularSeason20242025!$E$3:$E$1315, $A33)</f>
        <v>16</v>
      </c>
      <c r="DF33">
        <f>SUMIFS(DataRegularSeason20242025!$AA$3:$AA$1315,DataRegularSeason20242025!$B$3:$B$1315, "&lt;=" &amp; DF$1, DataRegularSeason20242025!$D$3:$D$1315, $A33)+SUMIFS(DataRegularSeason20242025!$AB$3:$AB$1315,DataRegularSeason20242025!$B$3:$B$1315, "&lt;=" &amp; DF$1, DataRegularSeason20242025!$E$3:$E$1315, $A33)</f>
        <v>16</v>
      </c>
      <c r="DG33">
        <f>SUMIFS(DataRegularSeason20242025!$AA$3:$AA$1315,DataRegularSeason20242025!$B$3:$B$1315, "&lt;=" &amp; DG$1, DataRegularSeason20242025!$D$3:$D$1315, $A33)+SUMIFS(DataRegularSeason20242025!$AB$3:$AB$1315,DataRegularSeason20242025!$B$3:$B$1315, "&lt;=" &amp; DG$1, DataRegularSeason20242025!$E$3:$E$1315, $A33)</f>
        <v>16</v>
      </c>
      <c r="DH33">
        <f>SUMIFS(DataRegularSeason20242025!$AA$3:$AA$1315,DataRegularSeason20242025!$B$3:$B$1315, "&lt;=" &amp; DH$1, DataRegularSeason20242025!$D$3:$D$1315, $A33)+SUMIFS(DataRegularSeason20242025!$AB$3:$AB$1315,DataRegularSeason20242025!$B$3:$B$1315, "&lt;=" &amp; DH$1, DataRegularSeason20242025!$E$3:$E$1315, $A33)</f>
        <v>16</v>
      </c>
      <c r="DI33">
        <f>SUMIFS(DataRegularSeason20242025!$AA$3:$AA$1315,DataRegularSeason20242025!$B$3:$B$1315, "&lt;=" &amp; DI$1, DataRegularSeason20242025!$D$3:$D$1315, $A33)+SUMIFS(DataRegularSeason20242025!$AB$3:$AB$1315,DataRegularSeason20242025!$B$3:$B$1315, "&lt;=" &amp; DI$1, DataRegularSeason20242025!$E$3:$E$1315, $A33)</f>
        <v>16</v>
      </c>
      <c r="DJ33">
        <f>SUMIFS(DataRegularSeason20242025!$AA$3:$AA$1315,DataRegularSeason20242025!$B$3:$B$1315, "&lt;=" &amp; DJ$1, DataRegularSeason20242025!$D$3:$D$1315, $A33)+SUMIFS(DataRegularSeason20242025!$AB$3:$AB$1315,DataRegularSeason20242025!$B$3:$B$1315, "&lt;=" &amp; DJ$1, DataRegularSeason20242025!$E$3:$E$1315, $A33)</f>
        <v>16</v>
      </c>
      <c r="DK33">
        <f>SUMIFS(DataRegularSeason20242025!$AA$3:$AA$1315,DataRegularSeason20242025!$B$3:$B$1315, "&lt;=" &amp; DK$1, DataRegularSeason20242025!$D$3:$D$1315, $A33)+SUMIFS(DataRegularSeason20242025!$AB$3:$AB$1315,DataRegularSeason20242025!$B$3:$B$1315, "&lt;=" &amp; DK$1, DataRegularSeason20242025!$E$3:$E$1315, $A33)</f>
        <v>16</v>
      </c>
      <c r="DL33">
        <f>SUMIFS(DataRegularSeason20242025!$AA$3:$AA$1315,DataRegularSeason20242025!$B$3:$B$1315, "&lt;=" &amp; DL$1, DataRegularSeason20242025!$D$3:$D$1315, $A33)+SUMIFS(DataRegularSeason20242025!$AB$3:$AB$1315,DataRegularSeason20242025!$B$3:$B$1315, "&lt;=" &amp; DL$1, DataRegularSeason20242025!$E$3:$E$1315, $A33)</f>
        <v>16</v>
      </c>
      <c r="DM33">
        <f>SUMIFS(DataRegularSeason20242025!$AA$3:$AA$1315,DataRegularSeason20242025!$B$3:$B$1315, "&lt;=" &amp; DM$1, DataRegularSeason20242025!$D$3:$D$1315, $A33)+SUMIFS(DataRegularSeason20242025!$AB$3:$AB$1315,DataRegularSeason20242025!$B$3:$B$1315, "&lt;=" &amp; DM$1, DataRegularSeason20242025!$E$3:$E$1315, $A33)</f>
        <v>16</v>
      </c>
      <c r="DN33">
        <f>SUMIFS(DataRegularSeason20242025!$AA$3:$AA$1315,DataRegularSeason20242025!$B$3:$B$1315, "&lt;=" &amp; DN$1, DataRegularSeason20242025!$D$3:$D$1315, $A33)+SUMIFS(DataRegularSeason20242025!$AB$3:$AB$1315,DataRegularSeason20242025!$B$3:$B$1315, "&lt;=" &amp; DN$1, DataRegularSeason20242025!$E$3:$E$1315, $A33)</f>
        <v>16</v>
      </c>
      <c r="DO33">
        <f>SUMIFS(DataRegularSeason20242025!$AA$3:$AA$1315,DataRegularSeason20242025!$B$3:$B$1315, "&lt;=" &amp; DO$1, DataRegularSeason20242025!$D$3:$D$1315, $A33)+SUMIFS(DataRegularSeason20242025!$AB$3:$AB$1315,DataRegularSeason20242025!$B$3:$B$1315, "&lt;=" &amp; DO$1, DataRegularSeason20242025!$E$3:$E$1315, $A33)</f>
        <v>16</v>
      </c>
      <c r="DP33">
        <f>SUMIFS(DataRegularSeason20242025!$AA$3:$AA$1315,DataRegularSeason20242025!$B$3:$B$1315, "&lt;=" &amp; DP$1, DataRegularSeason20242025!$D$3:$D$1315, $A33)+SUMIFS(DataRegularSeason20242025!$AB$3:$AB$1315,DataRegularSeason20242025!$B$3:$B$1315, "&lt;=" &amp; DP$1, DataRegularSeason20242025!$E$3:$E$1315, $A33)</f>
        <v>16</v>
      </c>
      <c r="DQ33">
        <f>SUMIFS(DataRegularSeason20242025!$AA$3:$AA$1315,DataRegularSeason20242025!$B$3:$B$1315, "&lt;=" &amp; DQ$1, DataRegularSeason20242025!$D$3:$D$1315, $A33)+SUMIFS(DataRegularSeason20242025!$AB$3:$AB$1315,DataRegularSeason20242025!$B$3:$B$1315, "&lt;=" &amp; DQ$1, DataRegularSeason20242025!$E$3:$E$1315, $A33)</f>
        <v>16</v>
      </c>
      <c r="DR33">
        <f>SUMIFS(DataRegularSeason20242025!$AA$3:$AA$1315,DataRegularSeason20242025!$B$3:$B$1315, "&lt;=" &amp; DR$1, DataRegularSeason20242025!$D$3:$D$1315, $A33)+SUMIFS(DataRegularSeason20242025!$AB$3:$AB$1315,DataRegularSeason20242025!$B$3:$B$1315, "&lt;=" &amp; DR$1, DataRegularSeason20242025!$E$3:$E$1315, $A33)</f>
        <v>16</v>
      </c>
      <c r="DS33">
        <f>SUMIFS(DataRegularSeason20242025!$AA$3:$AA$1315,DataRegularSeason20242025!$B$3:$B$1315, "&lt;=" &amp; DS$1, DataRegularSeason20242025!$D$3:$D$1315, $A33)+SUMIFS(DataRegularSeason20242025!$AB$3:$AB$1315,DataRegularSeason20242025!$B$3:$B$1315, "&lt;=" &amp; DS$1, DataRegularSeason20242025!$E$3:$E$1315, $A33)</f>
        <v>16</v>
      </c>
      <c r="DT33">
        <f>SUMIFS(DataRegularSeason20242025!$AA$3:$AA$1315,DataRegularSeason20242025!$B$3:$B$1315, "&lt;=" &amp; DT$1, DataRegularSeason20242025!$D$3:$D$1315, $A33)+SUMIFS(DataRegularSeason20242025!$AB$3:$AB$1315,DataRegularSeason20242025!$B$3:$B$1315, "&lt;=" &amp; DT$1, DataRegularSeason20242025!$E$3:$E$1315, $A33)</f>
        <v>16</v>
      </c>
      <c r="DU33">
        <f>SUMIFS(DataRegularSeason20242025!$AA$3:$AA$1315,DataRegularSeason20242025!$B$3:$B$1315, "&lt;=" &amp; DU$1, DataRegularSeason20242025!$D$3:$D$1315, $A33)+SUMIFS(DataRegularSeason20242025!$AB$3:$AB$1315,DataRegularSeason20242025!$B$3:$B$1315, "&lt;=" &amp; DU$1, DataRegularSeason20242025!$E$3:$E$1315, $A33)</f>
        <v>16</v>
      </c>
      <c r="DV33">
        <f>SUMIFS(DataRegularSeason20242025!$AA$3:$AA$1315,DataRegularSeason20242025!$B$3:$B$1315, "&lt;=" &amp; DV$1, DataRegularSeason20242025!$D$3:$D$1315, $A33)+SUMIFS(DataRegularSeason20242025!$AB$3:$AB$1315,DataRegularSeason20242025!$B$3:$B$1315, "&lt;=" &amp; DV$1, DataRegularSeason20242025!$E$3:$E$1315, $A33)</f>
        <v>16</v>
      </c>
      <c r="DW33">
        <f>SUMIFS(DataRegularSeason20242025!$AA$3:$AA$1315,DataRegularSeason20242025!$B$3:$B$1315, "&lt;=" &amp; DW$1, DataRegularSeason20242025!$D$3:$D$1315, $A33)+SUMIFS(DataRegularSeason20242025!$AB$3:$AB$1315,DataRegularSeason20242025!$B$3:$B$1315, "&lt;=" &amp; DW$1, DataRegularSeason20242025!$E$3:$E$1315, $A33)</f>
        <v>16</v>
      </c>
      <c r="DX33">
        <f>SUMIFS(DataRegularSeason20242025!$AA$3:$AA$1315,DataRegularSeason20242025!$B$3:$B$1315, "&lt;=" &amp; DX$1, DataRegularSeason20242025!$D$3:$D$1315, $A33)+SUMIFS(DataRegularSeason20242025!$AB$3:$AB$1315,DataRegularSeason20242025!$B$3:$B$1315, "&lt;=" &amp; DX$1, DataRegularSeason20242025!$E$3:$E$1315, $A33)</f>
        <v>16</v>
      </c>
      <c r="DY33">
        <f>SUMIFS(DataRegularSeason20242025!$AA$3:$AA$1315,DataRegularSeason20242025!$B$3:$B$1315, "&lt;=" &amp; DY$1, DataRegularSeason20242025!$D$3:$D$1315, $A33)+SUMIFS(DataRegularSeason20242025!$AB$3:$AB$1315,DataRegularSeason20242025!$B$3:$B$1315, "&lt;=" &amp; DY$1, DataRegularSeason20242025!$E$3:$E$1315, $A33)</f>
        <v>16</v>
      </c>
      <c r="DZ33">
        <f>SUMIFS(DataRegularSeason20242025!$AA$3:$AA$1315,DataRegularSeason20242025!$B$3:$B$1315, "&lt;=" &amp; DZ$1, DataRegularSeason20242025!$D$3:$D$1315, $A33)+SUMIFS(DataRegularSeason20242025!$AB$3:$AB$1315,DataRegularSeason20242025!$B$3:$B$1315, "&lt;=" &amp; DZ$1, DataRegularSeason20242025!$E$3:$E$1315, $A33)</f>
        <v>16</v>
      </c>
      <c r="EA33">
        <f>SUMIFS(DataRegularSeason20242025!$AA$3:$AA$1315,DataRegularSeason20242025!$B$3:$B$1315, "&lt;=" &amp; EA$1, DataRegularSeason20242025!$D$3:$D$1315, $A33)+SUMIFS(DataRegularSeason20242025!$AB$3:$AB$1315,DataRegularSeason20242025!$B$3:$B$1315, "&lt;=" &amp; EA$1, DataRegularSeason20242025!$E$3:$E$1315, $A33)</f>
        <v>16</v>
      </c>
      <c r="EB33">
        <f>SUMIFS(DataRegularSeason20242025!$AA$3:$AA$1315,DataRegularSeason20242025!$B$3:$B$1315, "&lt;=" &amp; EB$1, DataRegularSeason20242025!$D$3:$D$1315, $A33)+SUMIFS(DataRegularSeason20242025!$AB$3:$AB$1315,DataRegularSeason20242025!$B$3:$B$1315, "&lt;=" &amp; EB$1, DataRegularSeason20242025!$E$3:$E$1315, $A33)</f>
        <v>16</v>
      </c>
      <c r="EC33">
        <f>SUMIFS(DataRegularSeason20242025!$AA$3:$AA$1315,DataRegularSeason20242025!$B$3:$B$1315, "&lt;=" &amp; EC$1, DataRegularSeason20242025!$D$3:$D$1315, $A33)+SUMIFS(DataRegularSeason20242025!$AB$3:$AB$1315,DataRegularSeason20242025!$B$3:$B$1315, "&lt;=" &amp; EC$1, DataRegularSeason20242025!$E$3:$E$1315, $A33)</f>
        <v>16</v>
      </c>
      <c r="ED33">
        <f>SUMIFS(DataRegularSeason20242025!$AA$3:$AA$1315,DataRegularSeason20242025!$B$3:$B$1315, "&lt;=" &amp; ED$1, DataRegularSeason20242025!$D$3:$D$1315, $A33)+SUMIFS(DataRegularSeason20242025!$AB$3:$AB$1315,DataRegularSeason20242025!$B$3:$B$1315, "&lt;=" &amp; ED$1, DataRegularSeason20242025!$E$3:$E$1315, $A33)</f>
        <v>16</v>
      </c>
      <c r="EE33">
        <f>SUMIFS(DataRegularSeason20242025!$AA$3:$AA$1315,DataRegularSeason20242025!$B$3:$B$1315, "&lt;=" &amp; EE$1, DataRegularSeason20242025!$D$3:$D$1315, $A33)+SUMIFS(DataRegularSeason20242025!$AB$3:$AB$1315,DataRegularSeason20242025!$B$3:$B$1315, "&lt;=" &amp; EE$1, DataRegularSeason20242025!$E$3:$E$1315, $A33)</f>
        <v>16</v>
      </c>
      <c r="EF33">
        <f>SUMIFS(DataRegularSeason20242025!$AA$3:$AA$1315,DataRegularSeason20242025!$B$3:$B$1315, "&lt;=" &amp; EF$1, DataRegularSeason20242025!$D$3:$D$1315, $A33)+SUMIFS(DataRegularSeason20242025!$AB$3:$AB$1315,DataRegularSeason20242025!$B$3:$B$1315, "&lt;=" &amp; EF$1, DataRegularSeason20242025!$E$3:$E$1315, $A33)</f>
        <v>16</v>
      </c>
      <c r="EG33">
        <f>SUMIFS(DataRegularSeason20242025!$AA$3:$AA$1315,DataRegularSeason20242025!$B$3:$B$1315, "&lt;=" &amp; EG$1, DataRegularSeason20242025!$D$3:$D$1315, $A33)+SUMIFS(DataRegularSeason20242025!$AB$3:$AB$1315,DataRegularSeason20242025!$B$3:$B$1315, "&lt;=" &amp; EG$1, DataRegularSeason20242025!$E$3:$E$1315, $A33)</f>
        <v>16</v>
      </c>
      <c r="EH33">
        <f>SUMIFS(DataRegularSeason20242025!$AA$3:$AA$1315,DataRegularSeason20242025!$B$3:$B$1315, "&lt;=" &amp; EH$1, DataRegularSeason20242025!$D$3:$D$1315, $A33)+SUMIFS(DataRegularSeason20242025!$AB$3:$AB$1315,DataRegularSeason20242025!$B$3:$B$1315, "&lt;=" &amp; EH$1, DataRegularSeason20242025!$E$3:$E$1315, $A33)</f>
        <v>16</v>
      </c>
      <c r="EI33">
        <f>SUMIFS(DataRegularSeason20242025!$AA$3:$AA$1315,DataRegularSeason20242025!$B$3:$B$1315, "&lt;=" &amp; EI$1, DataRegularSeason20242025!$D$3:$D$1315, $A33)+SUMIFS(DataRegularSeason20242025!$AB$3:$AB$1315,DataRegularSeason20242025!$B$3:$B$1315, "&lt;=" &amp; EI$1, DataRegularSeason20242025!$E$3:$E$1315, $A33)</f>
        <v>16</v>
      </c>
      <c r="EJ33">
        <f>SUMIFS(DataRegularSeason20242025!$AA$3:$AA$1315,DataRegularSeason20242025!$B$3:$B$1315, "&lt;=" &amp; EJ$1, DataRegularSeason20242025!$D$3:$D$1315, $A33)+SUMIFS(DataRegularSeason20242025!$AB$3:$AB$1315,DataRegularSeason20242025!$B$3:$B$1315, "&lt;=" &amp; EJ$1, DataRegularSeason20242025!$E$3:$E$1315, $A33)</f>
        <v>16</v>
      </c>
      <c r="EK33">
        <f>SUMIFS(DataRegularSeason20242025!$AA$3:$AA$1315,DataRegularSeason20242025!$B$3:$B$1315, "&lt;=" &amp; EK$1, DataRegularSeason20242025!$D$3:$D$1315, $A33)+SUMIFS(DataRegularSeason20242025!$AB$3:$AB$1315,DataRegularSeason20242025!$B$3:$B$1315, "&lt;=" &amp; EK$1, DataRegularSeason20242025!$E$3:$E$1315, $A33)</f>
        <v>16</v>
      </c>
      <c r="EL33">
        <f>SUMIFS(DataRegularSeason20242025!$AA$3:$AA$1315,DataRegularSeason20242025!$B$3:$B$1315, "&lt;=" &amp; EL$1, DataRegularSeason20242025!$D$3:$D$1315, $A33)+SUMIFS(DataRegularSeason20242025!$AB$3:$AB$1315,DataRegularSeason20242025!$B$3:$B$1315, "&lt;=" &amp; EL$1, DataRegularSeason20242025!$E$3:$E$1315, $A33)</f>
        <v>16</v>
      </c>
      <c r="EM33">
        <f>SUMIFS(DataRegularSeason20242025!$AA$3:$AA$1315,DataRegularSeason20242025!$B$3:$B$1315, "&lt;=" &amp; EM$1, DataRegularSeason20242025!$D$3:$D$1315, $A33)+SUMIFS(DataRegularSeason20242025!$AB$3:$AB$1315,DataRegularSeason20242025!$B$3:$B$1315, "&lt;=" &amp; EM$1, DataRegularSeason20242025!$E$3:$E$1315, $A33)</f>
        <v>16</v>
      </c>
      <c r="EN33">
        <f>SUMIFS(DataRegularSeason20242025!$AA$3:$AA$1315,DataRegularSeason20242025!$B$3:$B$1315, "&lt;=" &amp; EN$1, DataRegularSeason20242025!$D$3:$D$1315, $A33)+SUMIFS(DataRegularSeason20242025!$AB$3:$AB$1315,DataRegularSeason20242025!$B$3:$B$1315, "&lt;=" &amp; EN$1, DataRegularSeason20242025!$E$3:$E$1315, $A33)</f>
        <v>16</v>
      </c>
      <c r="EO33">
        <f>SUMIFS(DataRegularSeason20242025!$AA$3:$AA$1315,DataRegularSeason20242025!$B$3:$B$1315, "&lt;=" &amp; EO$1, DataRegularSeason20242025!$D$3:$D$1315, $A33)+SUMIFS(DataRegularSeason20242025!$AB$3:$AB$1315,DataRegularSeason20242025!$B$3:$B$1315, "&lt;=" &amp; EO$1, DataRegularSeason20242025!$E$3:$E$1315, $A33)</f>
        <v>16</v>
      </c>
      <c r="EP33">
        <f>SUMIFS(DataRegularSeason20242025!$AA$3:$AA$1315,DataRegularSeason20242025!$B$3:$B$1315, "&lt;=" &amp; EP$1, DataRegularSeason20242025!$D$3:$D$1315, $A33)+SUMIFS(DataRegularSeason20242025!$AB$3:$AB$1315,DataRegularSeason20242025!$B$3:$B$1315, "&lt;=" &amp; EP$1, DataRegularSeason20242025!$E$3:$E$1315, $A33)</f>
        <v>16</v>
      </c>
      <c r="EQ33">
        <f>SUMIFS(DataRegularSeason20242025!$AA$3:$AA$1315,DataRegularSeason20242025!$B$3:$B$1315, "&lt;=" &amp; EQ$1, DataRegularSeason20242025!$D$3:$D$1315, $A33)+SUMIFS(DataRegularSeason20242025!$AB$3:$AB$1315,DataRegularSeason20242025!$B$3:$B$1315, "&lt;=" &amp; EQ$1, DataRegularSeason20242025!$E$3:$E$1315, $A33)</f>
        <v>16</v>
      </c>
      <c r="ER33">
        <f>SUMIFS(DataRegularSeason20242025!$AA$3:$AA$1315,DataRegularSeason20242025!$B$3:$B$1315, "&lt;=" &amp; ER$1, DataRegularSeason20242025!$D$3:$D$1315, $A33)+SUMIFS(DataRegularSeason20242025!$AB$3:$AB$1315,DataRegularSeason20242025!$B$3:$B$1315, "&lt;=" &amp; ER$1, DataRegularSeason20242025!$E$3:$E$1315, $A33)</f>
        <v>16</v>
      </c>
      <c r="ES33">
        <f>SUMIFS(DataRegularSeason20242025!$AA$3:$AA$1315,DataRegularSeason20242025!$B$3:$B$1315, "&lt;=" &amp; ES$1, DataRegularSeason20242025!$D$3:$D$1315, $A33)+SUMIFS(DataRegularSeason20242025!$AB$3:$AB$1315,DataRegularSeason20242025!$B$3:$B$1315, "&lt;=" &amp; ES$1, DataRegularSeason20242025!$E$3:$E$1315, $A33)</f>
        <v>16</v>
      </c>
      <c r="ET33">
        <f>SUMIFS(DataRegularSeason20242025!$AA$3:$AA$1315,DataRegularSeason20242025!$B$3:$B$1315, "&lt;=" &amp; ET$1, DataRegularSeason20242025!$D$3:$D$1315, $A33)+SUMIFS(DataRegularSeason20242025!$AB$3:$AB$1315,DataRegularSeason20242025!$B$3:$B$1315, "&lt;=" &amp; ET$1, DataRegularSeason20242025!$E$3:$E$1315, $A33)</f>
        <v>16</v>
      </c>
      <c r="EU33">
        <f>SUMIFS(DataRegularSeason20242025!$AA$3:$AA$1315,DataRegularSeason20242025!$B$3:$B$1315, "&lt;=" &amp; EU$1, DataRegularSeason20242025!$D$3:$D$1315, $A33)+SUMIFS(DataRegularSeason20242025!$AB$3:$AB$1315,DataRegularSeason20242025!$B$3:$B$1315, "&lt;=" &amp; EU$1, DataRegularSeason20242025!$E$3:$E$1315, $A33)</f>
        <v>16</v>
      </c>
      <c r="EV33">
        <f>SUMIFS(DataRegularSeason20242025!$AA$3:$AA$1315,DataRegularSeason20242025!$B$3:$B$1315, "&lt;=" &amp; EV$1, DataRegularSeason20242025!$D$3:$D$1315, $A33)+SUMIFS(DataRegularSeason20242025!$AB$3:$AB$1315,DataRegularSeason20242025!$B$3:$B$1315, "&lt;=" &amp; EV$1, DataRegularSeason20242025!$E$3:$E$1315, $A33)</f>
        <v>16</v>
      </c>
      <c r="EW33">
        <f>SUMIFS(DataRegularSeason20242025!$AA$3:$AA$1315,DataRegularSeason20242025!$B$3:$B$1315, "&lt;=" &amp; EW$1, DataRegularSeason20242025!$D$3:$D$1315, $A33)+SUMIFS(DataRegularSeason20242025!$AB$3:$AB$1315,DataRegularSeason20242025!$B$3:$B$1315, "&lt;=" &amp; EW$1, DataRegularSeason20242025!$E$3:$E$1315, $A33)</f>
        <v>16</v>
      </c>
      <c r="EX33">
        <f>SUMIFS(DataRegularSeason20242025!$AA$3:$AA$1315,DataRegularSeason20242025!$B$3:$B$1315, "&lt;=" &amp; EX$1, DataRegularSeason20242025!$D$3:$D$1315, $A33)+SUMIFS(DataRegularSeason20242025!$AB$3:$AB$1315,DataRegularSeason20242025!$B$3:$B$1315, "&lt;=" &amp; EX$1, DataRegularSeason20242025!$E$3:$E$1315, $A33)</f>
        <v>16</v>
      </c>
      <c r="EY33">
        <f>SUMIFS(DataRegularSeason20242025!$AA$3:$AA$1315,DataRegularSeason20242025!$B$3:$B$1315, "&lt;=" &amp; EY$1, DataRegularSeason20242025!$D$3:$D$1315, $A33)+SUMIFS(DataRegularSeason20242025!$AB$3:$AB$1315,DataRegularSeason20242025!$B$3:$B$1315, "&lt;=" &amp; EY$1, DataRegularSeason20242025!$E$3:$E$1315, $A33)</f>
        <v>16</v>
      </c>
      <c r="EZ33">
        <f>SUMIFS(DataRegularSeason20242025!$AA$3:$AA$1315,DataRegularSeason20242025!$B$3:$B$1315, "&lt;=" &amp; EZ$1, DataRegularSeason20242025!$D$3:$D$1315, $A33)+SUMIFS(DataRegularSeason20242025!$AB$3:$AB$1315,DataRegularSeason20242025!$B$3:$B$1315, "&lt;=" &amp; EZ$1, DataRegularSeason20242025!$E$3:$E$1315, $A33)</f>
        <v>16</v>
      </c>
      <c r="FA33">
        <f>SUMIFS(DataRegularSeason20242025!$AA$3:$AA$1315,DataRegularSeason20242025!$B$3:$B$1315, "&lt;=" &amp; FA$1, DataRegularSeason20242025!$D$3:$D$1315, $A33)+SUMIFS(DataRegularSeason20242025!$AB$3:$AB$1315,DataRegularSeason20242025!$B$3:$B$1315, "&lt;=" &amp; FA$1, DataRegularSeason20242025!$E$3:$E$1315, $A33)</f>
        <v>16</v>
      </c>
      <c r="FB33">
        <f>SUMIFS(DataRegularSeason20242025!$AA$3:$AA$1315,DataRegularSeason20242025!$B$3:$B$1315, "&lt;=" &amp; FB$1, DataRegularSeason20242025!$D$3:$D$1315, $A33)+SUMIFS(DataRegularSeason20242025!$AB$3:$AB$1315,DataRegularSeason20242025!$B$3:$B$1315, "&lt;=" &amp; FB$1, DataRegularSeason20242025!$E$3:$E$1315, $A33)</f>
        <v>16</v>
      </c>
      <c r="FC33">
        <f>SUMIFS(DataRegularSeason20242025!$AA$3:$AA$1315,DataRegularSeason20242025!$B$3:$B$1315, "&lt;=" &amp; FC$1, DataRegularSeason20242025!$D$3:$D$1315, $A33)+SUMIFS(DataRegularSeason20242025!$AB$3:$AB$1315,DataRegularSeason20242025!$B$3:$B$1315, "&lt;=" &amp; FC$1, DataRegularSeason20242025!$E$3:$E$1315, $A33)</f>
        <v>16</v>
      </c>
      <c r="FD33">
        <f>SUMIFS(DataRegularSeason20242025!$AA$3:$AA$1315,DataRegularSeason20242025!$B$3:$B$1315, "&lt;=" &amp; FD$1, DataRegularSeason20242025!$D$3:$D$1315, $A33)+SUMIFS(DataRegularSeason20242025!$AB$3:$AB$1315,DataRegularSeason20242025!$B$3:$B$1315, "&lt;=" &amp; FD$1, DataRegularSeason20242025!$E$3:$E$1315, $A33)</f>
        <v>16</v>
      </c>
      <c r="FE33">
        <f>SUMIFS(DataRegularSeason20242025!$AA$3:$AA$1315,DataRegularSeason20242025!$B$3:$B$1315, "&lt;=" &amp; FE$1, DataRegularSeason20242025!$D$3:$D$1315, $A33)+SUMIFS(DataRegularSeason20242025!$AB$3:$AB$1315,DataRegularSeason20242025!$B$3:$B$1315, "&lt;=" &amp; FE$1, DataRegularSeason20242025!$E$3:$E$1315, $A33)</f>
        <v>16</v>
      </c>
      <c r="FF33">
        <f>SUMIFS(DataRegularSeason20242025!$AA$3:$AA$1315,DataRegularSeason20242025!$B$3:$B$1315, "&lt;=" &amp; FF$1, DataRegularSeason20242025!$D$3:$D$1315, $A33)+SUMIFS(DataRegularSeason20242025!$AB$3:$AB$1315,DataRegularSeason20242025!$B$3:$B$1315, "&lt;=" &amp; FF$1, DataRegularSeason20242025!$E$3:$E$1315, $A33)</f>
        <v>16</v>
      </c>
      <c r="FG33">
        <f>SUMIFS(DataRegularSeason20242025!$AA$3:$AA$1315,DataRegularSeason20242025!$B$3:$B$1315, "&lt;=" &amp; FG$1, DataRegularSeason20242025!$D$3:$D$1315, $A33)+SUMIFS(DataRegularSeason20242025!$AB$3:$AB$1315,DataRegularSeason20242025!$B$3:$B$1315, "&lt;=" &amp; FG$1, DataRegularSeason20242025!$E$3:$E$1315, $A33)</f>
        <v>16</v>
      </c>
      <c r="FH33">
        <f>SUMIFS(DataRegularSeason20242025!$AA$3:$AA$1315,DataRegularSeason20242025!$B$3:$B$1315, "&lt;=" &amp; FH$1, DataRegularSeason20242025!$D$3:$D$1315, $A33)+SUMIFS(DataRegularSeason20242025!$AB$3:$AB$1315,DataRegularSeason20242025!$B$3:$B$1315, "&lt;=" &amp; FH$1, DataRegularSeason20242025!$E$3:$E$1315, $A33)</f>
        <v>16</v>
      </c>
      <c r="FI33">
        <f>SUMIFS(DataRegularSeason20242025!$AA$3:$AA$1315,DataRegularSeason20242025!$B$3:$B$1315, "&lt;=" &amp; FI$1, DataRegularSeason20242025!$D$3:$D$1315, $A33)+SUMIFS(DataRegularSeason20242025!$AB$3:$AB$1315,DataRegularSeason20242025!$B$3:$B$1315, "&lt;=" &amp; FI$1, DataRegularSeason20242025!$E$3:$E$1315, $A33)</f>
        <v>16</v>
      </c>
      <c r="FJ33">
        <f>SUMIFS(DataRegularSeason20242025!$AA$3:$AA$1315,DataRegularSeason20242025!$B$3:$B$1315, "&lt;=" &amp; FJ$1, DataRegularSeason20242025!$D$3:$D$1315, $A33)+SUMIFS(DataRegularSeason20242025!$AB$3:$AB$1315,DataRegularSeason20242025!$B$3:$B$1315, "&lt;=" &amp; FJ$1, DataRegularSeason20242025!$E$3:$E$1315, $A33)</f>
        <v>16</v>
      </c>
      <c r="FK33">
        <f>SUMIFS(DataRegularSeason20242025!$AA$3:$AA$1315,DataRegularSeason20242025!$B$3:$B$1315, "&lt;=" &amp; FK$1, DataRegularSeason20242025!$D$3:$D$1315, $A33)+SUMIFS(DataRegularSeason20242025!$AB$3:$AB$1315,DataRegularSeason20242025!$B$3:$B$1315, "&lt;=" &amp; FK$1, DataRegularSeason20242025!$E$3:$E$1315, $A33)</f>
        <v>16</v>
      </c>
      <c r="FL33">
        <f>SUMIFS(DataRegularSeason20242025!$AA$3:$AA$1315,DataRegularSeason20242025!$B$3:$B$1315, "&lt;=" &amp; FL$1, DataRegularSeason20242025!$D$3:$D$1315, $A33)+SUMIFS(DataRegularSeason20242025!$AB$3:$AB$1315,DataRegularSeason20242025!$B$3:$B$1315, "&lt;=" &amp; FL$1, DataRegularSeason20242025!$E$3:$E$1315, $A33)</f>
        <v>16</v>
      </c>
      <c r="FM33">
        <f>SUMIFS(DataRegularSeason20242025!$AA$3:$AA$1315,DataRegularSeason20242025!$B$3:$B$1315, "&lt;=" &amp; FM$1, DataRegularSeason20242025!$D$3:$D$1315, $A33)+SUMIFS(DataRegularSeason20242025!$AB$3:$AB$1315,DataRegularSeason20242025!$B$3:$B$1315, "&lt;=" &amp; FM$1, DataRegularSeason20242025!$E$3:$E$1315, $A33)</f>
        <v>16</v>
      </c>
      <c r="FN33">
        <f>SUMIFS(DataRegularSeason20242025!$AA$3:$AA$1315,DataRegularSeason20242025!$B$3:$B$1315, "&lt;=" &amp; FN$1, DataRegularSeason20242025!$D$3:$D$1315, $A33)+SUMIFS(DataRegularSeason20242025!$AB$3:$AB$1315,DataRegularSeason20242025!$B$3:$B$1315, "&lt;=" &amp; FN$1, DataRegularSeason20242025!$E$3:$E$1315, $A33)</f>
        <v>16</v>
      </c>
      <c r="FO33">
        <f>SUMIFS(DataRegularSeason20242025!$AA$3:$AA$1315,DataRegularSeason20242025!$B$3:$B$1315, "&lt;=" &amp; FO$1, DataRegularSeason20242025!$D$3:$D$1315, $A33)+SUMIFS(DataRegularSeason20242025!$AB$3:$AB$1315,DataRegularSeason20242025!$B$3:$B$1315, "&lt;=" &amp; FO$1, DataRegularSeason20242025!$E$3:$E$1315, $A33)</f>
        <v>16</v>
      </c>
      <c r="FP33">
        <f>SUMIFS(DataRegularSeason20242025!$AA$3:$AA$1315,DataRegularSeason20242025!$B$3:$B$1315, "&lt;=" &amp; FP$1, DataRegularSeason20242025!$D$3:$D$1315, $A33)+SUMIFS(DataRegularSeason20242025!$AB$3:$AB$1315,DataRegularSeason20242025!$B$3:$B$1315, "&lt;=" &amp; FP$1, DataRegularSeason20242025!$E$3:$E$1315, $A33)</f>
        <v>16</v>
      </c>
      <c r="FQ33">
        <f>SUMIFS(DataRegularSeason20242025!$AA$3:$AA$1315,DataRegularSeason20242025!$B$3:$B$1315, "&lt;=" &amp; FQ$1, DataRegularSeason20242025!$D$3:$D$1315, $A33)+SUMIFS(DataRegularSeason20242025!$AB$3:$AB$1315,DataRegularSeason20242025!$B$3:$B$1315, "&lt;=" &amp; FQ$1, DataRegularSeason20242025!$E$3:$E$1315, $A33)</f>
        <v>16</v>
      </c>
      <c r="FR33">
        <f>SUMIFS(DataRegularSeason20242025!$AA$3:$AA$1315,DataRegularSeason20242025!$B$3:$B$1315, "&lt;=" &amp; FR$1, DataRegularSeason20242025!$D$3:$D$1315, $A33)+SUMIFS(DataRegularSeason20242025!$AB$3:$AB$1315,DataRegularSeason20242025!$B$3:$B$1315, "&lt;=" &amp; FR$1, DataRegularSeason20242025!$E$3:$E$1315, $A33)</f>
        <v>16</v>
      </c>
      <c r="FS33">
        <f>SUMIFS(DataRegularSeason20242025!$AA$3:$AA$1315,DataRegularSeason20242025!$B$3:$B$1315, "&lt;=" &amp; FS$1, DataRegularSeason20242025!$D$3:$D$1315, $A33)+SUMIFS(DataRegularSeason20242025!$AB$3:$AB$1315,DataRegularSeason20242025!$B$3:$B$1315, "&lt;=" &amp; FS$1, DataRegularSeason20242025!$E$3:$E$1315, $A33)</f>
        <v>16</v>
      </c>
      <c r="FT33">
        <f>SUMIFS(DataRegularSeason20242025!$AA$3:$AA$1315,DataRegularSeason20242025!$B$3:$B$1315, "&lt;=" &amp; FT$1, DataRegularSeason20242025!$D$3:$D$1315, $A33)+SUMIFS(DataRegularSeason20242025!$AB$3:$AB$1315,DataRegularSeason20242025!$B$3:$B$1315, "&lt;=" &amp; FT$1, DataRegularSeason20242025!$E$3:$E$1315, $A33)</f>
        <v>16</v>
      </c>
      <c r="FU33">
        <f>SUMIFS(DataRegularSeason20242025!$AA$3:$AA$1315,DataRegularSeason20242025!$B$3:$B$1315, "&lt;=" &amp; FU$1, DataRegularSeason20242025!$D$3:$D$1315, $A33)+SUMIFS(DataRegularSeason20242025!$AB$3:$AB$1315,DataRegularSeason20242025!$B$3:$B$1315, "&lt;=" &amp; FU$1, DataRegularSeason20242025!$E$3:$E$1315, $A33)</f>
        <v>16</v>
      </c>
      <c r="FV33">
        <f>SUMIFS(DataRegularSeason20242025!$AA$3:$AA$1315,DataRegularSeason20242025!$B$3:$B$1315, "&lt;=" &amp; FV$1, DataRegularSeason20242025!$D$3:$D$1315, $A33)+SUMIFS(DataRegularSeason20242025!$AB$3:$AB$1315,DataRegularSeason20242025!$B$3:$B$1315, "&lt;=" &amp; FV$1, DataRegularSeason20242025!$E$3:$E$1315, $A33)</f>
        <v>16</v>
      </c>
      <c r="FW33">
        <f>SUMIFS(DataRegularSeason20242025!$AA$3:$AA$1315,DataRegularSeason20242025!$B$3:$B$1315, "&lt;=" &amp; FW$1, DataRegularSeason20242025!$D$3:$D$1315, $A33)+SUMIFS(DataRegularSeason20242025!$AB$3:$AB$1315,DataRegularSeason20242025!$B$3:$B$1315, "&lt;=" &amp; FW$1, DataRegularSeason20242025!$E$3:$E$1315, $A33)</f>
        <v>16</v>
      </c>
      <c r="FX33">
        <f>SUMIFS(DataRegularSeason20242025!$AA$3:$AA$1315,DataRegularSeason20242025!$B$3:$B$1315, "&lt;=" &amp; FX$1, DataRegularSeason20242025!$D$3:$D$1315, $A33)+SUMIFS(DataRegularSeason20242025!$AB$3:$AB$1315,DataRegularSeason20242025!$B$3:$B$1315, "&lt;=" &amp; FX$1, DataRegularSeason20242025!$E$3:$E$1315, $A33)</f>
        <v>16</v>
      </c>
      <c r="FY33">
        <f>SUMIFS(DataRegularSeason20242025!$AA$3:$AA$1315,DataRegularSeason20242025!$B$3:$B$1315, "&lt;=" &amp; FY$1, DataRegularSeason20242025!$D$3:$D$1315, $A33)+SUMIFS(DataRegularSeason20242025!$AB$3:$AB$1315,DataRegularSeason20242025!$B$3:$B$1315, "&lt;=" &amp; FY$1, DataRegularSeason20242025!$E$3:$E$1315, $A33)</f>
        <v>16</v>
      </c>
      <c r="FZ33">
        <f>SUMIFS(DataRegularSeason20242025!$AA$3:$AA$1315,DataRegularSeason20242025!$B$3:$B$1315, "&lt;=" &amp; FZ$1, DataRegularSeason20242025!$D$3:$D$1315, $A33)+SUMIFS(DataRegularSeason20242025!$AB$3:$AB$1315,DataRegularSeason20242025!$B$3:$B$1315, "&lt;=" &amp; FZ$1, DataRegularSeason20242025!$E$3:$E$1315, $A33)</f>
        <v>16</v>
      </c>
      <c r="GA33">
        <f>SUMIFS(DataRegularSeason20242025!$AA$3:$AA$1315,DataRegularSeason20242025!$B$3:$B$1315, "&lt;=" &amp; GA$1, DataRegularSeason20242025!$D$3:$D$1315, $A33)+SUMIFS(DataRegularSeason20242025!$AB$3:$AB$1315,DataRegularSeason20242025!$B$3:$B$1315, "&lt;=" &amp; GA$1, DataRegularSeason20242025!$E$3:$E$1315, $A33)</f>
        <v>16</v>
      </c>
      <c r="GB33">
        <f>SUMIFS(DataRegularSeason20242025!$AA$3:$AA$1315,DataRegularSeason20242025!$B$3:$B$1315, "&lt;=" &amp; GB$1, DataRegularSeason20242025!$D$3:$D$1315, $A33)+SUMIFS(DataRegularSeason20242025!$AB$3:$AB$1315,DataRegularSeason20242025!$B$3:$B$1315, "&lt;=" &amp; GB$1, DataRegularSeason20242025!$E$3:$E$1315, $A33)</f>
        <v>16</v>
      </c>
      <c r="GC33">
        <f>SUMIFS(DataRegularSeason20242025!$AA$3:$AA$1315,DataRegularSeason20242025!$B$3:$B$1315, "&lt;=" &amp; GC$1, DataRegularSeason20242025!$D$3:$D$1315, $A33)+SUMIFS(DataRegularSeason20242025!$AB$3:$AB$1315,DataRegularSeason20242025!$B$3:$B$1315, "&lt;=" &amp; GC$1, DataRegularSeason20242025!$E$3:$E$1315, $A33)</f>
        <v>16</v>
      </c>
      <c r="GD33">
        <f>SUMIFS(DataRegularSeason20242025!$AA$3:$AA$1315,DataRegularSeason20242025!$B$3:$B$1315, "&lt;=" &amp; GD$1, DataRegularSeason20242025!$D$3:$D$1315, $A33)+SUMIFS(DataRegularSeason20242025!$AB$3:$AB$1315,DataRegularSeason20242025!$B$3:$B$1315, "&lt;=" &amp; GD$1, DataRegularSeason20242025!$E$3:$E$1315, $A33)</f>
        <v>16</v>
      </c>
      <c r="GE33">
        <f>SUMIFS(DataRegularSeason20242025!$AA$3:$AA$1315,DataRegularSeason20242025!$B$3:$B$1315, "&lt;=" &amp; GE$1, DataRegularSeason20242025!$D$3:$D$1315, $A33)+SUMIFS(DataRegularSeason20242025!$AB$3:$AB$1315,DataRegularSeason20242025!$B$3:$B$1315, "&lt;=" &amp; GE$1, DataRegularSeason20242025!$E$3:$E$1315, $A33)</f>
        <v>16</v>
      </c>
      <c r="GF33">
        <f>SUMIFS(DataRegularSeason20242025!$AA$3:$AA$1315,DataRegularSeason20242025!$B$3:$B$1315, "&lt;=" &amp; GF$1, DataRegularSeason20242025!$D$3:$D$1315, $A33)+SUMIFS(DataRegularSeason20242025!$AB$3:$AB$1315,DataRegularSeason20242025!$B$3:$B$1315, "&lt;=" &amp; GF$1, DataRegularSeason20242025!$E$3:$E$1315, $A33)</f>
        <v>16</v>
      </c>
      <c r="GG33">
        <f>SUMIFS(DataRegularSeason20242025!$AA$3:$AA$1315,DataRegularSeason20242025!$B$3:$B$1315, "&lt;=" &amp; GG$1, DataRegularSeason20242025!$D$3:$D$1315, $A33)+SUMIFS(DataRegularSeason20242025!$AB$3:$AB$1315,DataRegularSeason20242025!$B$3:$B$1315, "&lt;=" &amp; GG$1, DataRegularSeason20242025!$E$3:$E$1315, $A33)</f>
        <v>16</v>
      </c>
      <c r="GH33">
        <f>SUMIFS(DataRegularSeason20242025!$AA$3:$AA$1315,DataRegularSeason20242025!$B$3:$B$1315, "&lt;=" &amp; GH$1, DataRegularSeason20242025!$D$3:$D$1315, $A33)+SUMIFS(DataRegularSeason20242025!$AB$3:$AB$1315,DataRegularSeason20242025!$B$3:$B$1315, "&lt;=" &amp; GH$1, DataRegularSeason20242025!$E$3:$E$1315, $A33)</f>
        <v>16</v>
      </c>
      <c r="GI33">
        <f>SUMIFS(DataRegularSeason20242025!$AA$3:$AA$1315,DataRegularSeason20242025!$B$3:$B$1315, "&lt;=" &amp; GI$1, DataRegularSeason20242025!$D$3:$D$1315, $A33)+SUMIFS(DataRegularSeason20242025!$AB$3:$AB$1315,DataRegularSeason20242025!$B$3:$B$1315, "&lt;=" &amp; GI$1, DataRegularSeason20242025!$E$3:$E$1315, $A33)</f>
        <v>16</v>
      </c>
      <c r="GJ33">
        <f>SUMIFS(DataRegularSeason20242025!$AA$3:$AA$1315,DataRegularSeason20242025!$B$3:$B$1315, "&lt;=" &amp; GJ$1, DataRegularSeason20242025!$D$3:$D$1315, $A33)+SUMIFS(DataRegularSeason20242025!$AB$3:$AB$1315,DataRegularSeason20242025!$B$3:$B$1315, "&lt;=" &amp; GJ$1, DataRegularSeason20242025!$E$3:$E$1315, $A33)</f>
        <v>16</v>
      </c>
      <c r="GK33">
        <f>SUMIFS(DataRegularSeason20242025!$AA$3:$AA$1315,DataRegularSeason20242025!$B$3:$B$1315, "&lt;=" &amp; GK$1, DataRegularSeason20242025!$D$3:$D$1315, $A33)+SUMIFS(DataRegularSeason20242025!$AB$3:$AB$1315,DataRegularSeason20242025!$B$3:$B$1315, "&lt;=" &amp; GK$1, DataRegularSeason20242025!$E$3:$E$1315, $A33)</f>
        <v>16</v>
      </c>
      <c r="GL33">
        <f>SUMIFS(DataRegularSeason20242025!$AA$3:$AA$1315,DataRegularSeason20242025!$B$3:$B$1315, "&lt;=" &amp; GL$1, DataRegularSeason20242025!$D$3:$D$1315, $A33)+SUMIFS(DataRegularSeason20242025!$AB$3:$AB$1315,DataRegularSeason20242025!$B$3:$B$1315, "&lt;=" &amp; GL$1, DataRegularSeason20242025!$E$3:$E$1315, $A33)</f>
        <v>16</v>
      </c>
      <c r="GM33">
        <f>SUMIFS(DataRegularSeason20242025!$AA$3:$AA$1315,DataRegularSeason20242025!$B$3:$B$1315, "&lt;=" &amp; GM$1, DataRegularSeason20242025!$D$3:$D$1315, $A33)+SUMIFS(DataRegularSeason20242025!$AB$3:$AB$1315,DataRegularSeason20242025!$B$3:$B$1315, "&lt;=" &amp; GM$1, DataRegularSeason20242025!$E$3:$E$1315, $A33)</f>
        <v>16</v>
      </c>
      <c r="GN33">
        <f>SUMIFS(DataRegularSeason20242025!$AA$3:$AA$1315,DataRegularSeason20242025!$B$3:$B$1315, "&lt;=" &amp; GN$1, DataRegularSeason20242025!$D$3:$D$1315, $A33)+SUMIFS(DataRegularSeason20242025!$AB$3:$AB$1315,DataRegularSeason20242025!$B$3:$B$1315, "&lt;=" &amp; GN$1, DataRegularSeason20242025!$E$3:$E$1315, $A33)</f>
        <v>16</v>
      </c>
      <c r="GO33">
        <f>SUMIFS(DataRegularSeason20242025!$AA$3:$AA$1315,DataRegularSeason20242025!$B$3:$B$1315, "&lt;=" &amp; GO$1, DataRegularSeason20242025!$D$3:$D$1315, $A33)+SUMIFS(DataRegularSeason20242025!$AB$3:$AB$1315,DataRegularSeason20242025!$B$3:$B$1315, "&lt;=" &amp; GO$1, DataRegularSeason20242025!$E$3:$E$1315, $A33)</f>
        <v>16</v>
      </c>
      <c r="GP33">
        <f>SUMIFS(DataRegularSeason20242025!$AA$3:$AA$1315,DataRegularSeason20242025!$B$3:$B$1315, "&lt;=" &amp; GP$1, DataRegularSeason20242025!$D$3:$D$1315, $A33)+SUMIFS(DataRegularSeason20242025!$AB$3:$AB$1315,DataRegularSeason20242025!$B$3:$B$1315, "&lt;=" &amp; GP$1, DataRegularSeason20242025!$E$3:$E$1315, $A33)</f>
        <v>16</v>
      </c>
      <c r="GQ33">
        <f>SUMIFS(DataRegularSeason20242025!$AA$3:$AA$1315,DataRegularSeason20242025!$B$3:$B$1315, "&lt;=" &amp; GQ$1, DataRegularSeason20242025!$D$3:$D$1315, $A33)+SUMIFS(DataRegularSeason20242025!$AB$3:$AB$1315,DataRegularSeason20242025!$B$3:$B$1315, "&lt;=" &amp; GQ$1, DataRegularSeason20242025!$E$3:$E$1315, $A33)</f>
        <v>16</v>
      </c>
      <c r="GR33">
        <f>SUMIFS(DataRegularSeason20242025!$AA$3:$AA$1315,DataRegularSeason20242025!$B$3:$B$1315, "&lt;=" &amp; GR$1, DataRegularSeason20242025!$D$3:$D$1315, $A33)+SUMIFS(DataRegularSeason20242025!$AB$3:$AB$1315,DataRegularSeason20242025!$B$3:$B$1315, "&lt;=" &amp; GR$1, DataRegularSeason20242025!$E$3:$E$1315, $A33)</f>
        <v>16</v>
      </c>
      <c r="GS33">
        <f>SUMIFS(DataRegularSeason20242025!$AA$3:$AA$1315,DataRegularSeason20242025!$B$3:$B$1315, "&lt;=" &amp; GS$1, DataRegularSeason20242025!$D$3:$D$1315, $A33)+SUMIFS(DataRegularSeason20242025!$AB$3:$AB$1315,DataRegularSeason20242025!$B$3:$B$1315, "&lt;=" &amp; GS$1, DataRegularSeason20242025!$E$3:$E$1315, $A33)</f>
        <v>16</v>
      </c>
      <c r="GT33">
        <f>SUMIFS(DataRegularSeason20242025!$AA$3:$AA$1315,DataRegularSeason20242025!$B$3:$B$1315, "&lt;=" &amp; GT$1, DataRegularSeason20242025!$D$3:$D$1315, $A33)+SUMIFS(DataRegularSeason20242025!$AB$3:$AB$1315,DataRegularSeason20242025!$B$3:$B$1315, "&lt;=" &amp; GT$1, DataRegularSeason20242025!$E$3:$E$1315, $A33)</f>
        <v>16</v>
      </c>
      <c r="GU33">
        <f>SUMIFS(DataRegularSeason20242025!$AA$3:$AA$1315,DataRegularSeason20242025!$B$3:$B$1315, "&lt;=" &amp; GU$1, DataRegularSeason20242025!$D$3:$D$1315, $A33)+SUMIFS(DataRegularSeason20242025!$AB$3:$AB$1315,DataRegularSeason20242025!$B$3:$B$1315, "&lt;=" &amp; GU$1, DataRegularSeason20242025!$E$3:$E$1315, $A33)</f>
        <v>16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20.59375</v>
      </c>
      <c r="BA34">
        <f>SUBTOTAL(101,Table4[2024-11-21])</f>
        <v>20.59375</v>
      </c>
      <c r="BB34">
        <f>SUBTOTAL(101,Table4[2024-11-22])</f>
        <v>20.59375</v>
      </c>
      <c r="BC34">
        <f>SUBTOTAL(101,Table4[2024-11-23])</f>
        <v>20.59375</v>
      </c>
      <c r="BD34">
        <f>SUBTOTAL(101,Table4[2024-11-24])</f>
        <v>20.59375</v>
      </c>
      <c r="BE34">
        <f>SUBTOTAL(101,Table4[2024-11-25])</f>
        <v>20.59375</v>
      </c>
      <c r="BF34">
        <f>SUBTOTAL(101,Table4[2024-11-26])</f>
        <v>20.59375</v>
      </c>
      <c r="BG34">
        <f>SUBTOTAL(101,Table4[2024-11-27])</f>
        <v>20.59375</v>
      </c>
      <c r="BH34">
        <f>SUBTOTAL(101,Table4[2024-11-28])</f>
        <v>20.59375</v>
      </c>
      <c r="BI34">
        <f>SUBTOTAL(101,Table4[2024-11-29])</f>
        <v>20.59375</v>
      </c>
      <c r="BJ34">
        <f>SUBTOTAL(101,Table4[2024-11-30])</f>
        <v>20.59375</v>
      </c>
      <c r="BK34">
        <f>SUBTOTAL(101,Table4[2024-12-01])</f>
        <v>20.59375</v>
      </c>
      <c r="BL34">
        <f>SUBTOTAL(101,Table4[2024-12-02])</f>
        <v>20.59375</v>
      </c>
      <c r="BM34">
        <f>SUBTOTAL(101,Table4[2024-12-03])</f>
        <v>20.59375</v>
      </c>
      <c r="BN34">
        <f>SUBTOTAL(101,Table4[2024-12-04])</f>
        <v>20.59375</v>
      </c>
      <c r="BO34">
        <f>SUBTOTAL(101,Table4[2024-12-05])</f>
        <v>20.59375</v>
      </c>
      <c r="BP34">
        <f>SUBTOTAL(101,Table4[2024-12-06])</f>
        <v>20.59375</v>
      </c>
      <c r="BQ34">
        <f>SUBTOTAL(101,Table4[2024-12-07])</f>
        <v>20.59375</v>
      </c>
      <c r="BR34">
        <f>SUBTOTAL(101,Table4[2024-12-08])</f>
        <v>20.59375</v>
      </c>
      <c r="BS34">
        <f>SUBTOTAL(101,Table4[2024-12-09])</f>
        <v>20.59375</v>
      </c>
      <c r="BT34">
        <f>SUBTOTAL(101,Table4[2024-12-10])</f>
        <v>20.59375</v>
      </c>
      <c r="BU34">
        <f>SUBTOTAL(101,Table4[2024-12-11])</f>
        <v>20.59375</v>
      </c>
      <c r="BV34">
        <f>SUBTOTAL(101,Table4[2024-12-12])</f>
        <v>20.59375</v>
      </c>
      <c r="BW34">
        <f>SUBTOTAL(101,Table4[2024-12-13])</f>
        <v>20.59375</v>
      </c>
      <c r="BX34">
        <f>SUBTOTAL(101,Table4[2024-12-14])</f>
        <v>20.59375</v>
      </c>
      <c r="BY34">
        <f>SUBTOTAL(101,Table4[2024-12-15])</f>
        <v>20.59375</v>
      </c>
      <c r="BZ34">
        <f>SUBTOTAL(101,Table4[2024-12-16])</f>
        <v>20.59375</v>
      </c>
      <c r="CA34">
        <f>SUBTOTAL(101,Table4[2024-12-17])</f>
        <v>20.59375</v>
      </c>
      <c r="CB34">
        <f>SUBTOTAL(101,Table4[2024-12-18])</f>
        <v>20.59375</v>
      </c>
      <c r="CC34">
        <f>SUBTOTAL(101,Table4[2024-12-19])</f>
        <v>20.59375</v>
      </c>
      <c r="CD34">
        <f>SUBTOTAL(101,Table4[2024-12-20])</f>
        <v>20.59375</v>
      </c>
      <c r="CE34">
        <f>SUBTOTAL(101,Table4[2024-12-21])</f>
        <v>20.59375</v>
      </c>
      <c r="CF34">
        <f>SUBTOTAL(101,Table4[2024-12-22])</f>
        <v>20.59375</v>
      </c>
      <c r="CG34">
        <f>SUBTOTAL(101,Table4[2024-12-23])</f>
        <v>20.59375</v>
      </c>
      <c r="CH34">
        <f>SUBTOTAL(101,Table4[2024-12-24])</f>
        <v>20.59375</v>
      </c>
      <c r="CI34">
        <f>SUBTOTAL(101,Table4[2024-12-25])</f>
        <v>20.59375</v>
      </c>
      <c r="CJ34">
        <f>SUBTOTAL(101,Table4[2024-12-26])</f>
        <v>20.59375</v>
      </c>
      <c r="CK34">
        <f>SUBTOTAL(101,Table4[2024-12-27])</f>
        <v>20.59375</v>
      </c>
      <c r="CL34">
        <f>SUBTOTAL(101,Table4[2024-12-28])</f>
        <v>20.59375</v>
      </c>
      <c r="CM34">
        <f>SUBTOTAL(101,Table4[2024-12-29])</f>
        <v>20.59375</v>
      </c>
      <c r="CN34">
        <f>SUBTOTAL(101,Table4[2024-12-30])</f>
        <v>20.59375</v>
      </c>
      <c r="CO34">
        <f>SUBTOTAL(101,Table4[2024-12-31])</f>
        <v>20.59375</v>
      </c>
      <c r="CP34">
        <f>SUBTOTAL(101,Table4[2025-01-01])</f>
        <v>20.59375</v>
      </c>
      <c r="CQ34">
        <f>SUBTOTAL(101,Table4[2025-01-02])</f>
        <v>20.59375</v>
      </c>
      <c r="CR34">
        <f>SUBTOTAL(101,Table4[2025-01-03])</f>
        <v>20.59375</v>
      </c>
      <c r="CS34">
        <f>SUBTOTAL(101,Table4[2025-01-04])</f>
        <v>20.59375</v>
      </c>
      <c r="CT34">
        <f>SUBTOTAL(101,Table4[2025-01-05])</f>
        <v>20.59375</v>
      </c>
      <c r="CU34">
        <f>SUBTOTAL(101,Table4[2025-01-06])</f>
        <v>20.59375</v>
      </c>
      <c r="CV34">
        <f>SUBTOTAL(101,Table4[2025-01-07])</f>
        <v>20.59375</v>
      </c>
      <c r="CW34">
        <f>SUBTOTAL(101,Table4[2025-01-08])</f>
        <v>20.59375</v>
      </c>
      <c r="CX34">
        <f>SUBTOTAL(101,Table4[2025-01-09])</f>
        <v>20.59375</v>
      </c>
      <c r="CY34">
        <f>SUBTOTAL(101,Table4[2025-01-10])</f>
        <v>20.59375</v>
      </c>
      <c r="CZ34">
        <f>SUBTOTAL(101,Table4[2025-01-11])</f>
        <v>20.59375</v>
      </c>
      <c r="DA34">
        <f>SUBTOTAL(101,Table4[2025-01-12])</f>
        <v>20.59375</v>
      </c>
      <c r="DB34">
        <f>SUBTOTAL(101,Table4[2025-01-13])</f>
        <v>20.59375</v>
      </c>
      <c r="DC34">
        <f>SUBTOTAL(101,Table4[2025-01-14])</f>
        <v>20.59375</v>
      </c>
      <c r="DD34">
        <f>SUBTOTAL(101,Table4[2025-01-15])</f>
        <v>20.59375</v>
      </c>
      <c r="DE34">
        <f>SUBTOTAL(101,Table4[2025-01-16])</f>
        <v>20.59375</v>
      </c>
      <c r="DF34">
        <f>SUBTOTAL(101,Table4[2025-01-17])</f>
        <v>20.59375</v>
      </c>
      <c r="DG34">
        <f>SUBTOTAL(101,Table4[2025-01-18])</f>
        <v>20.59375</v>
      </c>
      <c r="DH34">
        <f>SUBTOTAL(101,Table4[2025-01-19])</f>
        <v>20.59375</v>
      </c>
      <c r="DI34">
        <f>SUBTOTAL(101,Table4[2025-01-20])</f>
        <v>20.59375</v>
      </c>
      <c r="DJ34">
        <f>SUBTOTAL(101,Table4[2025-01-21])</f>
        <v>20.59375</v>
      </c>
      <c r="DK34">
        <f>SUBTOTAL(101,Table4[2025-01-22])</f>
        <v>20.59375</v>
      </c>
      <c r="DL34">
        <f>SUBTOTAL(101,Table4[2025-01-23])</f>
        <v>20.59375</v>
      </c>
      <c r="DM34">
        <f>SUBTOTAL(101,Table4[2025-01-24])</f>
        <v>20.59375</v>
      </c>
      <c r="DN34">
        <f>SUBTOTAL(101,Table4[2025-01-25])</f>
        <v>20.59375</v>
      </c>
      <c r="DO34">
        <f>SUBTOTAL(101,Table4[2025-01-26])</f>
        <v>20.59375</v>
      </c>
      <c r="DP34">
        <f>SUBTOTAL(101,Table4[2025-01-27])</f>
        <v>20.59375</v>
      </c>
      <c r="DQ34">
        <f>SUBTOTAL(101,Table4[2025-01-28])</f>
        <v>20.59375</v>
      </c>
      <c r="DR34">
        <f>SUBTOTAL(101,Table4[2025-01-29])</f>
        <v>20.59375</v>
      </c>
      <c r="DS34">
        <f>SUBTOTAL(101,Table4[2025-01-30])</f>
        <v>20.59375</v>
      </c>
      <c r="DT34">
        <f>SUBTOTAL(101,Table4[2025-01-31])</f>
        <v>20.59375</v>
      </c>
      <c r="DU34">
        <f>SUBTOTAL(101,Table4[2025-02-01])</f>
        <v>20.59375</v>
      </c>
      <c r="DV34">
        <f>SUBTOTAL(101,Table4[2025-02-02])</f>
        <v>20.59375</v>
      </c>
      <c r="DW34">
        <f>SUBTOTAL(101,Table4[2025-02-03])</f>
        <v>20.59375</v>
      </c>
      <c r="DX34">
        <f>SUBTOTAL(101,Table4[2025-02-04])</f>
        <v>20.59375</v>
      </c>
      <c r="DY34">
        <f>SUBTOTAL(101,Table4[2025-02-05])</f>
        <v>20.59375</v>
      </c>
      <c r="DZ34">
        <f>SUBTOTAL(101,Table4[2025-02-06])</f>
        <v>20.59375</v>
      </c>
      <c r="EA34">
        <f>SUBTOTAL(101,Table4[2025-02-07])</f>
        <v>20.59375</v>
      </c>
      <c r="EB34">
        <f>SUBTOTAL(101,Table4[2025-02-08])</f>
        <v>20.59375</v>
      </c>
      <c r="EC34">
        <f>SUBTOTAL(101,Table4[2025-02-09])</f>
        <v>20.59375</v>
      </c>
      <c r="ED34">
        <f>SUBTOTAL(101,Table4[2025-02-10])</f>
        <v>20.59375</v>
      </c>
      <c r="EE34">
        <f>SUBTOTAL(101,Table4[2025-02-11])</f>
        <v>20.59375</v>
      </c>
      <c r="EF34">
        <f>SUBTOTAL(101,Table4[2025-02-12])</f>
        <v>20.59375</v>
      </c>
      <c r="EG34">
        <f>SUBTOTAL(101,Table4[2025-02-13])</f>
        <v>20.59375</v>
      </c>
      <c r="EH34">
        <f>SUBTOTAL(101,Table4[2025-02-14])</f>
        <v>20.59375</v>
      </c>
      <c r="EI34">
        <f>SUBTOTAL(101,Table4[2025-02-15])</f>
        <v>20.59375</v>
      </c>
      <c r="EJ34">
        <f>SUBTOTAL(101,Table4[2025-02-16])</f>
        <v>20.59375</v>
      </c>
      <c r="EK34">
        <f>SUBTOTAL(101,Table4[2025-02-17])</f>
        <v>20.59375</v>
      </c>
      <c r="EL34">
        <f>SUBTOTAL(101,Table4[2025-02-18])</f>
        <v>20.59375</v>
      </c>
      <c r="EM34">
        <f>SUBTOTAL(101,Table4[2025-02-19])</f>
        <v>20.59375</v>
      </c>
      <c r="EN34">
        <f>SUBTOTAL(101,Table4[2025-02-20])</f>
        <v>20.59375</v>
      </c>
      <c r="EO34">
        <f>SUBTOTAL(101,Table4[2025-02-21])</f>
        <v>20.59375</v>
      </c>
      <c r="EP34">
        <f>SUBTOTAL(101,Table4[2025-02-22])</f>
        <v>20.59375</v>
      </c>
      <c r="EQ34">
        <f>SUBTOTAL(101,Table4[2025-02-23])</f>
        <v>20.59375</v>
      </c>
      <c r="ER34">
        <f>SUBTOTAL(101,Table4[2025-02-24])</f>
        <v>20.59375</v>
      </c>
      <c r="ES34">
        <f>SUBTOTAL(101,Table4[2025-02-25])</f>
        <v>20.59375</v>
      </c>
      <c r="ET34">
        <f>SUBTOTAL(101,Table4[2025-02-26])</f>
        <v>20.59375</v>
      </c>
      <c r="EU34">
        <f>SUBTOTAL(101,Table4[2025-02-27])</f>
        <v>20.59375</v>
      </c>
      <c r="EV34">
        <f>SUBTOTAL(101,Table4[2025-02-28])</f>
        <v>20.59375</v>
      </c>
      <c r="EW34">
        <f>SUBTOTAL(101,Table4[2025-03-01])</f>
        <v>20.59375</v>
      </c>
      <c r="EX34">
        <f>SUBTOTAL(101,Table4[2025-03-02])</f>
        <v>20.59375</v>
      </c>
      <c r="EY34">
        <f>SUBTOTAL(101,Table4[2025-03-03])</f>
        <v>20.59375</v>
      </c>
      <c r="EZ34">
        <f>SUBTOTAL(101,Table4[2025-03-04])</f>
        <v>20.59375</v>
      </c>
      <c r="FA34">
        <f>SUBTOTAL(101,Table4[2025-03-05])</f>
        <v>20.59375</v>
      </c>
      <c r="FB34">
        <f>SUBTOTAL(101,Table4[2025-03-06])</f>
        <v>20.59375</v>
      </c>
      <c r="FC34">
        <f>SUBTOTAL(101,Table4[2025-03-07])</f>
        <v>20.59375</v>
      </c>
      <c r="FD34">
        <f>SUBTOTAL(101,Table4[2025-03-08])</f>
        <v>20.59375</v>
      </c>
      <c r="FE34">
        <f>SUBTOTAL(101,Table4[2025-03-09])</f>
        <v>20.59375</v>
      </c>
      <c r="FF34">
        <f>SUBTOTAL(101,Table4[2025-03-10])</f>
        <v>20.59375</v>
      </c>
      <c r="FG34">
        <f>SUBTOTAL(101,Table4[2025-03-11])</f>
        <v>20.59375</v>
      </c>
      <c r="FH34">
        <f>SUBTOTAL(101,Table4[2025-03-12])</f>
        <v>20.59375</v>
      </c>
      <c r="FI34">
        <f>SUBTOTAL(101,Table4[2025-03-13])</f>
        <v>20.59375</v>
      </c>
      <c r="FJ34">
        <f>SUBTOTAL(101,Table4[2025-03-14])</f>
        <v>20.59375</v>
      </c>
      <c r="FK34">
        <f>SUBTOTAL(101,Table4[2025-03-15])</f>
        <v>20.59375</v>
      </c>
      <c r="FL34">
        <f>SUBTOTAL(101,Table4[2025-03-16])</f>
        <v>20.59375</v>
      </c>
      <c r="FM34">
        <f>SUBTOTAL(101,Table4[2025-03-17])</f>
        <v>20.59375</v>
      </c>
      <c r="FN34">
        <f>SUBTOTAL(101,Table4[2025-03-18])</f>
        <v>20.59375</v>
      </c>
      <c r="FO34">
        <f>SUBTOTAL(101,Table4[2025-03-19])</f>
        <v>20.59375</v>
      </c>
      <c r="FP34">
        <f>SUBTOTAL(101,Table4[2025-03-20])</f>
        <v>20.59375</v>
      </c>
      <c r="FQ34">
        <f>SUBTOTAL(101,Table4[2025-03-21])</f>
        <v>20.59375</v>
      </c>
      <c r="FR34">
        <f>SUBTOTAL(101,Table4[2025-03-22])</f>
        <v>20.59375</v>
      </c>
      <c r="FS34">
        <f>SUBTOTAL(101,Table4[2025-03-23])</f>
        <v>20.59375</v>
      </c>
      <c r="FT34">
        <f>SUBTOTAL(101,Table4[2025-03-24])</f>
        <v>20.59375</v>
      </c>
      <c r="FU34">
        <f>SUBTOTAL(101,Table4[2025-03-25])</f>
        <v>20.59375</v>
      </c>
      <c r="FV34">
        <f>SUBTOTAL(101,Table4[2025-03-26])</f>
        <v>20.59375</v>
      </c>
      <c r="FW34">
        <f>SUBTOTAL(101,Table4[2025-03-27])</f>
        <v>20.59375</v>
      </c>
      <c r="FX34">
        <f>SUBTOTAL(101,Table4[2025-03-28])</f>
        <v>20.59375</v>
      </c>
      <c r="FY34">
        <f>SUBTOTAL(101,Table4[2025-03-29])</f>
        <v>20.59375</v>
      </c>
      <c r="FZ34">
        <f>SUBTOTAL(101,Table4[2025-03-30])</f>
        <v>20.59375</v>
      </c>
      <c r="GA34">
        <f>SUBTOTAL(101,Table4[2025-03-31])</f>
        <v>20.59375</v>
      </c>
      <c r="GB34">
        <f>SUBTOTAL(101,Table4[2025-04-01])</f>
        <v>20.59375</v>
      </c>
      <c r="GC34">
        <f>SUBTOTAL(101,Table4[2025-04-02])</f>
        <v>20.59375</v>
      </c>
      <c r="GD34">
        <f>SUBTOTAL(101,Table4[2025-04-03])</f>
        <v>20.59375</v>
      </c>
      <c r="GE34">
        <f>SUBTOTAL(101,Table4[2025-04-04])</f>
        <v>20.59375</v>
      </c>
      <c r="GF34">
        <f>SUBTOTAL(101,Table4[2025-04-05])</f>
        <v>20.59375</v>
      </c>
      <c r="GG34">
        <f>SUBTOTAL(101,Table4[2025-04-06])</f>
        <v>20.59375</v>
      </c>
      <c r="GH34">
        <f>SUBTOTAL(101,Table4[2025-04-07])</f>
        <v>20.59375</v>
      </c>
      <c r="GI34">
        <f>SUBTOTAL(101,Table4[2025-04-08])</f>
        <v>20.59375</v>
      </c>
      <c r="GJ34">
        <f>SUBTOTAL(101,Table4[2025-04-09])</f>
        <v>20.59375</v>
      </c>
      <c r="GK34">
        <f>SUBTOTAL(101,Table4[2025-04-10])</f>
        <v>20.59375</v>
      </c>
      <c r="GL34">
        <f>SUBTOTAL(101,Table4[2025-04-11])</f>
        <v>20.59375</v>
      </c>
      <c r="GM34">
        <f>SUBTOTAL(101,Table4[2025-04-12])</f>
        <v>20.59375</v>
      </c>
      <c r="GN34">
        <f>SUBTOTAL(101,Table4[2025-04-13])</f>
        <v>20.59375</v>
      </c>
      <c r="GO34">
        <f>SUBTOTAL(101,Table4[2025-04-14])</f>
        <v>20.59375</v>
      </c>
      <c r="GP34">
        <f>SUBTOTAL(101,Table4[2025-04-15])</f>
        <v>20.59375</v>
      </c>
      <c r="GQ34">
        <f>SUBTOTAL(101,Table4[2025-04-16])</f>
        <v>20.59375</v>
      </c>
      <c r="GR34">
        <f>SUBTOTAL(101,Table4[2025-04-17])</f>
        <v>20.59375</v>
      </c>
      <c r="GS34">
        <f>SUBTOTAL(101,Table4[2025-04-18])</f>
        <v>20.59375</v>
      </c>
      <c r="GT34">
        <f>SUBTOTAL(101,Table4[2025-04-19])</f>
        <v>20.59375</v>
      </c>
      <c r="GU34">
        <f>SUBTOTAL(101,Table4[2025-04-20])</f>
        <v>20.59375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X16" sqref="AX1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2">
        <f>BO3+BO4</f>
        <v>18</v>
      </c>
      <c r="BQ3" s="53">
        <f>82-BP3</f>
        <v>64</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2">
        <f t="shared" ref="BP5" si="1">BO5+BO6</f>
        <v>20</v>
      </c>
      <c r="BQ5" s="53">
        <f t="shared" ref="BQ5" si="2">82-BP5</f>
        <v>62</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11</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7</v>
      </c>
      <c r="BP7" s="52">
        <f t="shared" ref="BP7" si="3">BO7+BO8</f>
        <v>18</v>
      </c>
      <c r="BQ7" s="53">
        <f t="shared" ref="BQ7" si="4">82-BP7</f>
        <v>64</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9</v>
      </c>
      <c r="BP9" s="52">
        <f t="shared" ref="BP9" si="5">BO9+BO10</f>
        <v>17</v>
      </c>
      <c r="BQ9" s="53">
        <f t="shared" ref="BQ9" si="6">82-BP9</f>
        <v>65</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2">
        <f t="shared" ref="BP11" si="7">BO11+BO12</f>
        <v>18</v>
      </c>
      <c r="BQ11" s="53">
        <f t="shared" ref="BQ11" si="8">82-BP11</f>
        <v>64</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2">
        <f t="shared" ref="BP13" si="9">BO13+BO14</f>
        <v>19</v>
      </c>
      <c r="BQ13" s="53">
        <f t="shared" ref="BQ13" si="10">82-BP13</f>
        <v>63</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10</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2">
        <f t="shared" ref="BP15" si="11">BO15+BO16</f>
        <v>19</v>
      </c>
      <c r="BQ15" s="53">
        <f t="shared" ref="BQ15" si="12">82-BP15</f>
        <v>63</v>
      </c>
    </row>
    <row r="16" spans="1:69" ht="9.9499999999999993" customHeight="1" x14ac:dyDescent="0.25">
      <c r="A16" s="54"/>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7</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7</v>
      </c>
      <c r="BP17" s="52">
        <f t="shared" ref="BP17" si="13">BO17+BO18</f>
        <v>19</v>
      </c>
      <c r="BQ17" s="53">
        <f t="shared" ref="BQ17" si="14">82-BP17</f>
        <v>63</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2">
        <f t="shared" ref="BP19" si="15">BO19+BO20</f>
        <v>17</v>
      </c>
      <c r="BQ19" s="53">
        <f t="shared" ref="BQ19" si="16">82-BP19</f>
        <v>65</v>
      </c>
    </row>
    <row r="20" spans="1:69" ht="9.9499999999999993" customHeight="1" x14ac:dyDescent="0.25">
      <c r="A20" s="54"/>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9</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2">
        <f t="shared" ref="BP21" si="17">BO21+BO22</f>
        <v>18</v>
      </c>
      <c r="BQ21" s="53">
        <f t="shared" ref="BQ21" si="18">82-BP21</f>
        <v>64</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2">
        <f t="shared" ref="BP23" si="19">BO23+BO24</f>
        <v>20</v>
      </c>
      <c r="BQ23" s="53">
        <f t="shared" ref="BQ23" si="20">82-BP23</f>
        <v>62</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9</v>
      </c>
      <c r="BP25" s="52">
        <f t="shared" ref="BP25" si="21">BO25+BO26</f>
        <v>19</v>
      </c>
      <c r="BQ25" s="53">
        <f t="shared" ref="BQ25" si="22">82-BP25</f>
        <v>63</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2">
        <f t="shared" ref="BP27" si="23">BO27+BO28</f>
        <v>19</v>
      </c>
      <c r="BQ27" s="53">
        <f t="shared" ref="BQ27" si="24">82-BP27</f>
        <v>63</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7</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11</v>
      </c>
      <c r="BP29" s="52">
        <f t="shared" ref="BP29" si="25">BO29+BO30</f>
        <v>18</v>
      </c>
      <c r="BQ29" s="53">
        <f t="shared" ref="BQ29" si="26">82-BP29</f>
        <v>64</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2">
        <f t="shared" ref="BP31" si="27">BO31+BO32</f>
        <v>19</v>
      </c>
      <c r="BQ31" s="53">
        <f t="shared" ref="BQ31" si="28">82-BP31</f>
        <v>63</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10</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2">
        <f t="shared" ref="BP33" si="29">BO33+BO34</f>
        <v>21</v>
      </c>
      <c r="BQ33" s="53">
        <f t="shared" ref="BQ33" si="30">82-BP33</f>
        <v>61</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9</v>
      </c>
      <c r="BP35" s="52">
        <f t="shared" ref="BP35" si="31">BO35+BO36</f>
        <v>19</v>
      </c>
      <c r="BQ35" s="53">
        <f t="shared" ref="BQ35" si="32">82-BP35</f>
        <v>63</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12</v>
      </c>
      <c r="BP37" s="52">
        <f t="shared" ref="BP37" si="33">BO37+BO38</f>
        <v>19</v>
      </c>
      <c r="BQ37" s="53">
        <f t="shared" ref="BQ37" si="34">82-BP37</f>
        <v>63</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8</v>
      </c>
      <c r="BP39" s="52">
        <f t="shared" ref="BP39" si="35">BO39+BO40</f>
        <v>17</v>
      </c>
      <c r="BQ39" s="53">
        <f t="shared" ref="BQ39" si="36">82-BP39</f>
        <v>65</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2">
        <f t="shared" ref="BP41" si="37">BO41+BO42</f>
        <v>18</v>
      </c>
      <c r="BQ41" s="53">
        <f t="shared" ref="BQ41" si="38">82-BP41</f>
        <v>64</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9</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2">
        <f t="shared" ref="BP43" si="39">BO43+BO44</f>
        <v>19</v>
      </c>
      <c r="BQ43" s="53">
        <f t="shared" ref="BQ43" si="40">82-BP43</f>
        <v>63</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9</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2">
        <f t="shared" ref="BP45" si="41">BO45+BO46</f>
        <v>21</v>
      </c>
      <c r="BQ45" s="53">
        <f t="shared" ref="BQ45" si="42">82-BP45</f>
        <v>61</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10</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2">
        <f t="shared" ref="BP47" si="43">BO47+BO48</f>
        <v>19</v>
      </c>
      <c r="BQ47" s="53">
        <f t="shared" ref="BQ47" si="44">82-BP47</f>
        <v>63</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11</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11</v>
      </c>
      <c r="BP49" s="52">
        <f t="shared" ref="BP49" si="45">BO49+BO50</f>
        <v>20</v>
      </c>
      <c r="BQ49" s="53">
        <f t="shared" ref="BQ49" si="46">82-BP49</f>
        <v>62</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9</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2">
        <f t="shared" ref="BP51" si="47">BO51+BO52</f>
        <v>20</v>
      </c>
      <c r="BQ51" s="53">
        <f t="shared" ref="BQ51" si="48">82-BP51</f>
        <v>62</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10</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9</v>
      </c>
      <c r="BP53" s="52">
        <f t="shared" ref="BP53" si="49">BO53+BO54</f>
        <v>17</v>
      </c>
      <c r="BQ53" s="53">
        <f t="shared" ref="BQ53" si="50">82-BP53</f>
        <v>65</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2">
        <f t="shared" ref="BP55" si="51">BO55+BO56</f>
        <v>19</v>
      </c>
      <c r="BQ55" s="53">
        <f t="shared" ref="BQ55" si="52">82-BP55</f>
        <v>63</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11</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2">
        <f t="shared" ref="BP57" si="53">BO57+BO58</f>
        <v>18</v>
      </c>
      <c r="BQ57" s="53">
        <f t="shared" ref="BQ57" si="54">82-BP57</f>
        <v>64</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2">
        <f t="shared" ref="BP59" si="55">BO59+BO60</f>
        <v>18</v>
      </c>
      <c r="BQ59" s="53">
        <f t="shared" ref="BQ59" si="56">82-BP59</f>
        <v>64</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8</v>
      </c>
      <c r="BP61" s="52">
        <f t="shared" ref="BP61" si="57">BO61+BO62</f>
        <v>18</v>
      </c>
      <c r="BQ61" s="53">
        <f t="shared" ref="BQ61" si="58">82-BP61</f>
        <v>64</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2">
        <f t="shared" ref="BP63" si="59">BO63+BO64</f>
        <v>19</v>
      </c>
      <c r="BQ63" s="53">
        <f t="shared" ref="BQ63" si="60">82-BP63</f>
        <v>63</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2">
        <f t="shared" ref="BP65" si="61">BO65+BO66</f>
        <v>18</v>
      </c>
      <c r="BQ65" s="53">
        <f t="shared" ref="BQ65" si="62">82-BP65</f>
        <v>64</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299</v>
      </c>
      <c r="BQ67" s="35">
        <f>SUM(BQ3:BQ66)/2</f>
        <v>1013</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23" sqref="BP23:BP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2">
        <f>BO3+BO4</f>
        <v>11</v>
      </c>
      <c r="BQ3" s="53">
        <f>82-BP3</f>
        <v>71</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2">
        <f t="shared" ref="BP5" si="1">BO5+BO6</f>
        <v>17</v>
      </c>
      <c r="BQ5" s="53">
        <f t="shared" ref="BQ5" si="2">82-BP5</f>
        <v>65</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9</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4</v>
      </c>
      <c r="BP7" s="52">
        <f t="shared" ref="BP7" si="3">BO7+BO8</f>
        <v>9</v>
      </c>
      <c r="BQ7" s="53">
        <f t="shared" ref="BQ7" si="4">82-BP7</f>
        <v>73</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6</v>
      </c>
      <c r="BP9" s="52">
        <f t="shared" ref="BP9" si="5">BO9+BO10</f>
        <v>13</v>
      </c>
      <c r="BQ9" s="53">
        <f t="shared" ref="BQ9" si="6">82-BP9</f>
        <v>69</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2">
        <f t="shared" ref="BP11" si="7">BO11+BO12</f>
        <v>10</v>
      </c>
      <c r="BQ11" s="53">
        <f t="shared" ref="BQ11" si="8">82-BP11</f>
        <v>72</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2">
        <f t="shared" ref="BP13" si="9">BO13+BO14</f>
        <v>18</v>
      </c>
      <c r="BQ13" s="53">
        <f t="shared" ref="BQ13" si="10">82-BP13</f>
        <v>64</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10</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2">
        <f t="shared" ref="BP15" si="11">BO15+BO16</f>
        <v>14</v>
      </c>
      <c r="BQ15" s="53">
        <f t="shared" ref="BQ15" si="12">82-BP15</f>
        <v>68</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4</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4</v>
      </c>
      <c r="BP17" s="52">
        <f t="shared" ref="BP17" si="13">BO17+BO18</f>
        <v>13</v>
      </c>
      <c r="BQ17" s="53">
        <f t="shared" ref="BQ17" si="14">82-BP17</f>
        <v>69</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2">
        <f t="shared" ref="BP19" si="15">BO19+BO20</f>
        <v>9</v>
      </c>
      <c r="BQ19" s="53">
        <f t="shared" ref="BQ19" si="16">82-BP19</f>
        <v>73</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5</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2">
        <f t="shared" ref="BP21" si="17">BO21+BO22</f>
        <v>13</v>
      </c>
      <c r="BQ21" s="53">
        <f t="shared" ref="BQ21" si="18">82-BP21</f>
        <v>69</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2">
        <f t="shared" ref="BP23" si="19">BO23+BO24</f>
        <v>18</v>
      </c>
      <c r="BQ23" s="53">
        <f t="shared" ref="BQ23" si="20">82-BP23</f>
        <v>64</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8</v>
      </c>
      <c r="BP25" s="52">
        <f t="shared" ref="BP25" si="21">BO25+BO26</f>
        <v>18</v>
      </c>
      <c r="BQ25" s="53">
        <f t="shared" ref="BQ25" si="22">82-BP25</f>
        <v>64</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2">
        <f t="shared" ref="BP27" si="23">BO27+BO28</f>
        <v>13</v>
      </c>
      <c r="BQ27" s="53">
        <f t="shared" ref="BQ27" si="24">82-BP27</f>
        <v>69</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6</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9</v>
      </c>
      <c r="BP29" s="52">
        <f t="shared" ref="BP29" si="25">BO29+BO30</f>
        <v>13</v>
      </c>
      <c r="BQ29" s="53">
        <f t="shared" ref="BQ29" si="26">82-BP29</f>
        <v>69</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2">
        <f t="shared" ref="BP31" si="27">BO31+BO32</f>
        <v>6</v>
      </c>
      <c r="BQ31" s="53">
        <f t="shared" ref="BQ31" si="28">82-BP31</f>
        <v>76</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3</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2">
        <f t="shared" ref="BP33" si="29">BO33+BO34</f>
        <v>14</v>
      </c>
      <c r="BQ33" s="53">
        <f t="shared" ref="BQ33" si="30">82-BP33</f>
        <v>68</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8</v>
      </c>
      <c r="BP35" s="52">
        <f t="shared" ref="BP35" si="31">BO35+BO36</f>
        <v>15</v>
      </c>
      <c r="BQ35" s="53">
        <f t="shared" ref="BQ35" si="32">82-BP35</f>
        <v>67</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7</v>
      </c>
      <c r="BP37" s="52">
        <f t="shared" ref="BP37" si="33">BO37+BO38</f>
        <v>12</v>
      </c>
      <c r="BQ37" s="53">
        <f t="shared" ref="BQ37" si="34">82-BP37</f>
        <v>70</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5</v>
      </c>
      <c r="BP39" s="52">
        <f t="shared" ref="BP39" si="35">BO39+BO40</f>
        <v>12</v>
      </c>
      <c r="BQ39" s="53">
        <f t="shared" ref="BQ39" si="36">82-BP39</f>
        <v>70</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2">
        <f t="shared" ref="BP41" si="37">BO41+BO42</f>
        <v>4</v>
      </c>
      <c r="BQ41" s="53">
        <f t="shared" ref="BQ41" si="38">82-BP41</f>
        <v>78</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2">
        <f t="shared" ref="BP43" si="39">BO43+BO44</f>
        <v>13</v>
      </c>
      <c r="BQ43" s="53">
        <f t="shared" ref="BQ43" si="40">82-BP43</f>
        <v>69</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6</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2">
        <f t="shared" ref="BP45" si="41">BO45+BO46</f>
        <v>18</v>
      </c>
      <c r="BQ45" s="53">
        <f t="shared" ref="BQ45" si="42">82-BP45</f>
        <v>64</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9</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2">
        <f t="shared" ref="BP47" si="43">BO47+BO48</f>
        <v>11</v>
      </c>
      <c r="BQ47" s="53">
        <f t="shared" ref="BQ47" si="44">82-BP47</f>
        <v>71</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7</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6</v>
      </c>
      <c r="BP49" s="52">
        <f t="shared" ref="BP49" si="45">BO49+BO50</f>
        <v>13</v>
      </c>
      <c r="BQ49" s="53">
        <f t="shared" ref="BQ49" si="46">82-BP49</f>
        <v>69</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2">
        <f t="shared" ref="BP51" si="47">BO51+BO52</f>
        <v>13</v>
      </c>
      <c r="BQ51" s="53">
        <f t="shared" ref="BQ51" si="48">82-BP51</f>
        <v>69</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7</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8</v>
      </c>
      <c r="BP53" s="52">
        <f t="shared" ref="BP53" si="49">BO53+BO54</f>
        <v>14</v>
      </c>
      <c r="BQ53" s="53">
        <f t="shared" ref="BQ53" si="50">82-BP53</f>
        <v>68</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2">
        <f t="shared" ref="BP55" si="51">BO55+BO56</f>
        <v>12</v>
      </c>
      <c r="BQ55" s="53">
        <f t="shared" ref="BQ55" si="52">82-BP55</f>
        <v>70</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6</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2">
        <f t="shared" ref="BP57" si="53">BO57+BO58</f>
        <v>14</v>
      </c>
      <c r="BQ57" s="53">
        <f t="shared" ref="BQ57" si="54">82-BP57</f>
        <v>68</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2">
        <f t="shared" ref="BP59" si="55">BO59+BO60</f>
        <v>14</v>
      </c>
      <c r="BQ59" s="53">
        <f t="shared" ref="BQ59" si="56">82-BP59</f>
        <v>68</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6</v>
      </c>
      <c r="BP61" s="52">
        <f t="shared" ref="BP61" si="57">BO61+BO62</f>
        <v>12</v>
      </c>
      <c r="BQ61" s="53">
        <f t="shared" ref="BQ61" si="58">82-BP61</f>
        <v>70</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2">
        <f t="shared" ref="BP63" si="59">BO63+BO64</f>
        <v>18</v>
      </c>
      <c r="BQ63" s="53">
        <f t="shared" ref="BQ63" si="60">82-BP63</f>
        <v>64</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2">
        <f t="shared" ref="BP65" si="61">BO65+BO66</f>
        <v>12</v>
      </c>
      <c r="BQ65" s="53">
        <f t="shared" ref="BQ65" si="62">82-BP65</f>
        <v>70</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208</v>
      </c>
      <c r="BQ67" s="34">
        <f>SUM(BQ3:BQ66)/2</f>
        <v>1104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D19" sqref="AD19"/>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26.1406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18</v>
      </c>
      <c r="E2" s="15">
        <f>Table3[[#This Row],[Watched]]/Table3[[#This Row],[GP]]</f>
        <v>0.94736842105263153</v>
      </c>
      <c r="F2">
        <f>COUNTIFS(DataRegularSeason20242025!$N$3:$N$1315,1,DataRegularSeason20242025!$D$3:$D$1315,$A2)</f>
        <v>9</v>
      </c>
      <c r="G2">
        <f>41-Table3[[#This Row],[GP_A]]</f>
        <v>32</v>
      </c>
      <c r="H2">
        <f>COUNTIFS(DataRegularSeason20242025!$E$3:$E$1315,$A2,DataRegularSeason20242025!$N$3:$N$1315,1)</f>
        <v>10</v>
      </c>
      <c r="I2">
        <f>41-Table3[[#This Row],[GP_H]]</f>
        <v>31</v>
      </c>
      <c r="J2">
        <f>F2+H2</f>
        <v>19</v>
      </c>
      <c r="K2">
        <f>82-Table3[[#This Row],[GP]]</f>
        <v>63</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16</v>
      </c>
      <c r="AC2">
        <f>Table3[[#This Row],[L_A]]+Table3[[#This Row],[L_H]]</f>
        <v>3</v>
      </c>
      <c r="AD2">
        <f>Table3[[#This Row],[RW_A]]+Table3[[#This Row],[RW_H]]</f>
        <v>13</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32</v>
      </c>
      <c r="AK2">
        <f>(3*(Table3[[#This Row],[RW_A]]+Table3[[#This Row],[RW_H]]))+(2*(Table3[[#This Row],[OTW_A]]+Table3[[#This Row],[SOW_A]]+Table3[[#This Row],[OTW_H]]+Table3[[#This Row],[SOW_H]]))+Table3[[#This Row],[OTL_A]]+Table3[[#This Row],[SOL_A]]+Table3[[#This Row],[OTL_H]]+Table3[[#This Row],[SOL_H]]</f>
        <v>45</v>
      </c>
      <c r="AL2" s="15">
        <f>Table3[[#This Row],[PTS]]/(2*Table3[[#This Row],[GP]])</f>
        <v>0.84210526315789469</v>
      </c>
      <c r="AM2" s="15">
        <f>Table3[[#This Row],[PTS2]]/(3*Table3[[#This Row],[GP]])</f>
        <v>0.78947368421052633</v>
      </c>
      <c r="AN2">
        <f>(2*Table3[[#This Row],[GR]])+Table3[[#This Row],[PTS]]</f>
        <v>158</v>
      </c>
      <c r="AO2">
        <f>(3*Table3[[#This Row],[GR]])+Table3[[#This Row],[PTS2]]</f>
        <v>234</v>
      </c>
      <c r="AP2">
        <f>Table3[[#This Row],[PTS]]+(2 * Table3[[#This Row],[GR]] * Table3[[#This Row],[PTS%]])</f>
        <v>138.10526315789474</v>
      </c>
      <c r="AQ2">
        <f>Table3[[#This Row],[PTS2]]+(3 * Table3[[#This Row],[GR]] * Table3[[#This Row],[PTS%2]])</f>
        <v>194.21052631578948</v>
      </c>
      <c r="AR2" s="20" t="str">
        <f>_xlfn.CONCAT(TEXT(Table3[[#This Row],[W]], "0"), "-", TEXT(Table3[[#This Row],[RL]],"0"), "-", TEXT(Table3[[#This Row],[OTL]]+Table3[[#This Row],[SOL]], "0"))</f>
        <v>16-3-0</v>
      </c>
      <c r="AS2">
        <f>COUNTIFS(DataRegularSeason20242025!$D$3:$D$1315,Table3[[#This Row],[Teams]],DataRegularSeason20242025!$K$3:$K$1315,0)</f>
        <v>1</v>
      </c>
      <c r="AT2">
        <f>SUMIF(DataRegularSeason20242025!$D$3:$D$1315,$A2, DataRegularSeason20242025!$J$3:$J$1315)</f>
        <v>37</v>
      </c>
      <c r="AU2">
        <f>SUMIF(DataRegularSeason20242025!$D$3:$D$1315,$A2, DataRegularSeason20242025!$K$3:$K$1315)</f>
        <v>24</v>
      </c>
      <c r="AV2">
        <f>AT2-AU2</f>
        <v>13</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80</v>
      </c>
      <c r="BB2">
        <f>AU2+AY2</f>
        <v>46</v>
      </c>
      <c r="BC2">
        <f>BA2-BB2</f>
        <v>34</v>
      </c>
      <c r="BD2" s="17">
        <f>Table3[[#This Row],[GF]]/Table3[[#This Row],[GP]]</f>
        <v>4.2105263157894735</v>
      </c>
      <c r="BE2" s="17">
        <f>Table3[[#This Row],[GA]]/Table3[[#This Row],[GP]]</f>
        <v>2.4210526315789473</v>
      </c>
      <c r="BF2" s="17">
        <f>(Table3[[#This Row],[GF]]-Table3[[#This Row],[GA]])/Table3[[#This Row],[GP]]</f>
        <v>1.7894736842105263</v>
      </c>
      <c r="BG2" s="50" t="str">
        <f>_xlfn.CONCAT(TEXT(Table3[[#This Row],[W_H]], "0"), "-", TEXT(Table3[[#This Row],[RL_H]],"0"), "-", TEXT(Table3[[#This Row],[OTL_H]]+Table3[[#This Row],[SOL_H]], "0"))</f>
        <v>9-1-0</v>
      </c>
      <c r="BH2" s="50" t="str">
        <f>_xlfn.CONCAT(TEXT(Table3[[#This Row],[W_A]], "0"), "-", TEXT(Table3[[#This Row],[RL_A]],"0"), "-", TEXT(Table3[[#This Row],[OTL_A]]+Table3[[#This Row],[SOL_A]], "0"))</f>
        <v>7-2-0</v>
      </c>
      <c r="BI2">
        <f>COUNTIFS(DataRegularSeason20242025!$D$3:$D$1315,$A2,DataRegularSeason20242025!$H$3:$H$1315, $A2)</f>
        <v>6</v>
      </c>
      <c r="BJ2">
        <f>COUNTIFS(DataRegularSeason20242025!$E$3:$E$1315,$A2,DataRegularSeason20242025!$H$3:$H$1315, $A2)</f>
        <v>9</v>
      </c>
      <c r="BK2">
        <f>BI2+BJ2</f>
        <v>15</v>
      </c>
      <c r="BL2">
        <f>F2-BI2</f>
        <v>3</v>
      </c>
      <c r="BM2">
        <f>H2-BJ2</f>
        <v>1</v>
      </c>
      <c r="BN2">
        <f>BL2+BM2</f>
        <v>4</v>
      </c>
      <c r="BS2" t="s">
        <v>1462</v>
      </c>
      <c r="BT2">
        <f>SUM($J$2:$J$33)/2</f>
        <v>299</v>
      </c>
      <c r="BX2" t="s">
        <v>63</v>
      </c>
      <c r="BY2" s="19" t="s">
        <v>1473</v>
      </c>
      <c r="BZ2">
        <f>INDEX($J$2:$J$33,MATCH("CGY",$A$2:$A$33,0),1)</f>
        <v>19</v>
      </c>
    </row>
    <row r="3" spans="1:81" x14ac:dyDescent="0.25">
      <c r="A3" t="s">
        <v>20</v>
      </c>
      <c r="B3" t="s">
        <v>98</v>
      </c>
      <c r="C3" t="s">
        <v>99</v>
      </c>
      <c r="D3">
        <f>COUNTIFS(DataRegularSeason20242025!$D$3:$D$1315,$A3,DataRegularSeason20242025!$R$3:$R$1315,1,DataRegularSeason20242025!$N$3:$N$1315,1) + COUNTIFS(DataRegularSeason20242025!$E$3:$E$1315,$A3,DataRegularSeason20242025!$R$3:$R$1315,1,DataRegularSeason20242025!$N$3:$N$1315,1)</f>
        <v>12</v>
      </c>
      <c r="E3" s="15">
        <f>Table3[[#This Row],[Watched]]/Table3[[#This Row],[GP]]</f>
        <v>0.70588235294117652</v>
      </c>
      <c r="F3">
        <f>COUNTIFS(DataRegularSeason20242025!$N$3:$N$1315,1,DataRegularSeason20242025!$D$3:$D$1315,$A3)</f>
        <v>8</v>
      </c>
      <c r="G3">
        <f>41-Table3[[#This Row],[GP_A]]</f>
        <v>33</v>
      </c>
      <c r="H3">
        <f>COUNTIFS(DataRegularSeason20242025!$E$3:$E$1315,$A3,DataRegularSeason20242025!$N$3:$N$1315,1)</f>
        <v>9</v>
      </c>
      <c r="I3">
        <f>41-Table3[[#This Row],[GP_H]]</f>
        <v>32</v>
      </c>
      <c r="J3">
        <f>F3+H3</f>
        <v>17</v>
      </c>
      <c r="K3">
        <f>82-Table3[[#This Row],[GP]]</f>
        <v>65</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1</v>
      </c>
      <c r="Q3">
        <f>COUNTIFS(DataRegularSeason20242025!$D$3:$D$1315,$A3, DataRegularSeason20242025!$S$3:$S$1315, $A3,DataRegularSeason20242025!$M$3:$M$1315,"REG")</f>
        <v>1</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5</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12</v>
      </c>
      <c r="AC3">
        <f>Table3[[#This Row],[L_A]]+Table3[[#This Row],[L_H]]</f>
        <v>5</v>
      </c>
      <c r="AD3">
        <f>Table3[[#This Row],[RW_A]]+Table3[[#This Row],[RW_H]]</f>
        <v>12</v>
      </c>
      <c r="AE3">
        <f>Table3[[#This Row],[RL_A]]+Table3[[#This Row],[RL_H]]</f>
        <v>4</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25</v>
      </c>
      <c r="AK3">
        <f>(3*(Table3[[#This Row],[RW_A]]+Table3[[#This Row],[RW_H]]))+(2*(Table3[[#This Row],[OTW_A]]+Table3[[#This Row],[SOW_A]]+Table3[[#This Row],[OTW_H]]+Table3[[#This Row],[SOW_H]]))+Table3[[#This Row],[OTL_A]]+Table3[[#This Row],[SOL_A]]+Table3[[#This Row],[OTL_H]]+Table3[[#This Row],[SOL_H]]</f>
        <v>37</v>
      </c>
      <c r="AL3" s="15">
        <f>Table3[[#This Row],[PTS]]/(2*Table3[[#This Row],[GP]])</f>
        <v>0.73529411764705888</v>
      </c>
      <c r="AM3" s="15">
        <f>Table3[[#This Row],[PTS2]]/(3*Table3[[#This Row],[GP]])</f>
        <v>0.72549019607843135</v>
      </c>
      <c r="AN3">
        <f>(2*Table3[[#This Row],[GR]])+Table3[[#This Row],[PTS]]</f>
        <v>155</v>
      </c>
      <c r="AO3">
        <f>(3*Table3[[#This Row],[GR]])+Table3[[#This Row],[PTS2]]</f>
        <v>232</v>
      </c>
      <c r="AP3">
        <f>Table3[[#This Row],[PTS]]+(2 * Table3[[#This Row],[GR]] * Table3[[#This Row],[PTS%]])</f>
        <v>120.58823529411765</v>
      </c>
      <c r="AQ3">
        <f>Table3[[#This Row],[PTS2]]+(3 * Table3[[#This Row],[GR]] * Table3[[#This Row],[PTS%2]])</f>
        <v>178.47058823529412</v>
      </c>
      <c r="AR3" s="20" t="str">
        <f>_xlfn.CONCAT(TEXT(Table3[[#This Row],[W]], "0"), "-", TEXT(Table3[[#This Row],[RL]],"0"), "-", TEXT(Table3[[#This Row],[OTL]]+Table3[[#This Row],[SOL]], "0"))</f>
        <v>12-4-1</v>
      </c>
      <c r="AS3">
        <f>COUNTIFS(DataRegularSeason20242025!$D$3:$D$1315,Table3[[#This Row],[Teams]],DataRegularSeason20242025!$K$3:$K$1315,0)</f>
        <v>3</v>
      </c>
      <c r="AT3">
        <f>SUMIF(DataRegularSeason20242025!$D$3:$D$1315,$A3, DataRegularSeason20242025!$J$3:$J$1315)</f>
        <v>35</v>
      </c>
      <c r="AU3">
        <f>SUMIF(DataRegularSeason20242025!$D$3:$D$1315,$A3, DataRegularSeason20242025!$K$3:$K$1315)</f>
        <v>13</v>
      </c>
      <c r="AV3">
        <f>AT3-AU3</f>
        <v>22</v>
      </c>
      <c r="AW3">
        <f>COUNTIFS(DataRegularSeason20242025!$E$3:$E$1315,Table3[[#This Row],[Teams]],DataRegularSeason20242025!$J$3:$J$1315,0)</f>
        <v>0</v>
      </c>
      <c r="AX3">
        <f>SUMIF(DataRegularSeason20242025!$E$3:$E$1315,$A3,DataRegularSeason20242025!$K$3:$K$1315)</f>
        <v>27</v>
      </c>
      <c r="AY3">
        <f>SUMIF(DataRegularSeason20242025!$E$3:$E$1315,$A3,DataRegularSeason20242025!$J$3:$J$1315)</f>
        <v>28</v>
      </c>
      <c r="AZ3">
        <f>AX3-AY3</f>
        <v>-1</v>
      </c>
      <c r="BA3">
        <f>AT3+AX3</f>
        <v>62</v>
      </c>
      <c r="BB3">
        <f>AU3+AY3</f>
        <v>41</v>
      </c>
      <c r="BC3">
        <f>BA3-BB3</f>
        <v>21</v>
      </c>
      <c r="BD3" s="17">
        <f>Table3[[#This Row],[GF]]/Table3[[#This Row],[GP]]</f>
        <v>3.6470588235294117</v>
      </c>
      <c r="BE3" s="17">
        <f>Table3[[#This Row],[GA]]/Table3[[#This Row],[GP]]</f>
        <v>2.4117647058823528</v>
      </c>
      <c r="BF3" s="17">
        <f>(Table3[[#This Row],[GF]]-Table3[[#This Row],[GA]])/Table3[[#This Row],[GP]]</f>
        <v>1.2352941176470589</v>
      </c>
      <c r="BG3" s="50" t="str">
        <f>_xlfn.CONCAT(TEXT(Table3[[#This Row],[W_H]], "0"), "-", TEXT(Table3[[#This Row],[RL_H]],"0"), "-", TEXT(Table3[[#This Row],[OTL_H]]+Table3[[#This Row],[SOL_H]], "0"))</f>
        <v>5-3-1</v>
      </c>
      <c r="BH3" s="50" t="str">
        <f>_xlfn.CONCAT(TEXT(Table3[[#This Row],[W_A]], "0"), "-", TEXT(Table3[[#This Row],[RL_A]],"0"), "-", TEXT(Table3[[#This Row],[OTL_A]]+Table3[[#This Row],[SOL_A]], "0"))</f>
        <v>7-1-0</v>
      </c>
      <c r="BI3">
        <f>COUNTIFS(DataRegularSeason20242025!$D$3:$D$1315,$A3,DataRegularSeason20242025!$H$3:$H$1315, $A3)</f>
        <v>5</v>
      </c>
      <c r="BJ3">
        <f>COUNTIFS(DataRegularSeason20242025!$E$3:$E$1315,$A3,DataRegularSeason20242025!$H$3:$H$1315, $A3)</f>
        <v>8</v>
      </c>
      <c r="BK3">
        <f>BI3+BJ3</f>
        <v>13</v>
      </c>
      <c r="BL3">
        <f>F3-BI3</f>
        <v>3</v>
      </c>
      <c r="BM3">
        <f>H3-BJ3</f>
        <v>1</v>
      </c>
      <c r="BN3">
        <f>BL3+BM3</f>
        <v>4</v>
      </c>
      <c r="BS3" t="s">
        <v>1460</v>
      </c>
      <c r="BT3">
        <f>SUM($D$2:$D$33)/2</f>
        <v>208</v>
      </c>
      <c r="BX3" t="s">
        <v>97</v>
      </c>
      <c r="BY3" s="21">
        <v>0.5</v>
      </c>
      <c r="BZ3">
        <f>INDEX($AB$2:$AB$33,MATCH("CGY",$A$2:$A$33,0),1)</f>
        <v>10</v>
      </c>
      <c r="CB3" s="21">
        <f>BY3*BZ3</f>
        <v>5</v>
      </c>
      <c r="CC3" s="15">
        <f>CB3/$CB$7</f>
        <v>0.24330900243309006</v>
      </c>
    </row>
    <row r="4" spans="1:81"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12</v>
      </c>
      <c r="E4" s="15">
        <f>Table3[[#This Row],[Watched]]/Table3[[#This Row],[GP]]</f>
        <v>0.66666666666666663</v>
      </c>
      <c r="F4">
        <f>COUNTIFS(DataRegularSeason20242025!$N$3:$N$1315,1,DataRegularSeason20242025!$D$3:$D$1315,$A4)</f>
        <v>8</v>
      </c>
      <c r="G4">
        <f>41-Table3[[#This Row],[GP_A]]</f>
        <v>33</v>
      </c>
      <c r="H4">
        <f>COUNTIFS(DataRegularSeason20242025!$E$3:$E$1315,$A4,DataRegularSeason20242025!$N$3:$N$1315,1)</f>
        <v>10</v>
      </c>
      <c r="I4">
        <f>41-Table3[[#This Row],[GP_H]]</f>
        <v>31</v>
      </c>
      <c r="J4">
        <f>F4+H4</f>
        <v>18</v>
      </c>
      <c r="K4">
        <f>82-Table3[[#This Row],[GP]]</f>
        <v>64</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2</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13</v>
      </c>
      <c r="AC4">
        <f>Table3[[#This Row],[L_A]]+Table3[[#This Row],[L_H]]</f>
        <v>5</v>
      </c>
      <c r="AD4">
        <f>Table3[[#This Row],[RW_A]]+Table3[[#This Row],[RW_H]]</f>
        <v>12</v>
      </c>
      <c r="AE4">
        <f>Table3[[#This Row],[RL_A]]+Table3[[#This Row],[RL_H]]</f>
        <v>4</v>
      </c>
      <c r="AF4">
        <f>Table3[[#This Row],[OTW_A]]+Table3[[#This Row],[OTW_H]]</f>
        <v>1</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27</v>
      </c>
      <c r="AK4">
        <f>(3*(Table3[[#This Row],[RW_A]]+Table3[[#This Row],[RW_H]]))+(2*(Table3[[#This Row],[OTW_A]]+Table3[[#This Row],[SOW_A]]+Table3[[#This Row],[OTW_H]]+Table3[[#This Row],[SOW_H]]))+Table3[[#This Row],[OTL_A]]+Table3[[#This Row],[SOL_A]]+Table3[[#This Row],[OTL_H]]+Table3[[#This Row],[SOL_H]]</f>
        <v>39</v>
      </c>
      <c r="AL4" s="15">
        <f>Table3[[#This Row],[PTS]]/(2*Table3[[#This Row],[GP]])</f>
        <v>0.75</v>
      </c>
      <c r="AM4" s="15">
        <f>Table3[[#This Row],[PTS2]]/(3*Table3[[#This Row],[GP]])</f>
        <v>0.72222222222222221</v>
      </c>
      <c r="AN4">
        <f>(2*Table3[[#This Row],[GR]])+Table3[[#This Row],[PTS]]</f>
        <v>155</v>
      </c>
      <c r="AO4">
        <f>(3*Table3[[#This Row],[GR]])+Table3[[#This Row],[PTS2]]</f>
        <v>231</v>
      </c>
      <c r="AP4">
        <f>Table3[[#This Row],[PTS]]+(2 * Table3[[#This Row],[GR]] * Table3[[#This Row],[PTS%]])</f>
        <v>123</v>
      </c>
      <c r="AQ4">
        <f>Table3[[#This Row],[PTS2]]+(3 * Table3[[#This Row],[GR]] * Table3[[#This Row],[PTS%2]])</f>
        <v>177.66666666666666</v>
      </c>
      <c r="AR4" s="20" t="str">
        <f>_xlfn.CONCAT(TEXT(Table3[[#This Row],[W]], "0"), "-", TEXT(Table3[[#This Row],[RL]],"0"), "-", TEXT(Table3[[#This Row],[OTL]]+Table3[[#This Row],[SOL]], "0"))</f>
        <v>13-4-1</v>
      </c>
      <c r="AS4">
        <f>COUNTIFS(DataRegularSeason20242025!$D$3:$D$1315,Table3[[#This Row],[Teams]],DataRegularSeason20242025!$K$3:$K$1315,0)</f>
        <v>0</v>
      </c>
      <c r="AT4">
        <f>SUMIF(DataRegularSeason20242025!$D$3:$D$1315,$A4, DataRegularSeason20242025!$J$3:$J$1315)</f>
        <v>36</v>
      </c>
      <c r="AU4">
        <f>SUMIF(DataRegularSeason20242025!$D$3:$D$1315,$A4, DataRegularSeason20242025!$K$3:$K$1315)</f>
        <v>20</v>
      </c>
      <c r="AV4">
        <f>AT4-AU4</f>
        <v>16</v>
      </c>
      <c r="AW4">
        <f>COUNTIFS(DataRegularSeason20242025!$E$3:$E$1315,Table3[[#This Row],[Teams]],DataRegularSeason20242025!$J$3:$J$1315,0)</f>
        <v>0</v>
      </c>
      <c r="AX4">
        <f>SUMIF(DataRegularSeason20242025!$E$3:$E$1315,$A4,DataRegularSeason20242025!$K$3:$K$1315)</f>
        <v>42</v>
      </c>
      <c r="AY4">
        <f>SUMIF(DataRegularSeason20242025!$E$3:$E$1315,$A4,DataRegularSeason20242025!$J$3:$J$1315)</f>
        <v>30</v>
      </c>
      <c r="AZ4">
        <f>AX4-AY4</f>
        <v>12</v>
      </c>
      <c r="BA4">
        <f>AT4+AX4</f>
        <v>78</v>
      </c>
      <c r="BB4">
        <f>AU4+AY4</f>
        <v>50</v>
      </c>
      <c r="BC4">
        <f>BA4-BB4</f>
        <v>28</v>
      </c>
      <c r="BD4" s="17">
        <f>Table3[[#This Row],[GF]]/Table3[[#This Row],[GP]]</f>
        <v>4.333333333333333</v>
      </c>
      <c r="BE4" s="17">
        <f>Table3[[#This Row],[GA]]/Table3[[#This Row],[GP]]</f>
        <v>2.7777777777777777</v>
      </c>
      <c r="BF4" s="17">
        <f>(Table3[[#This Row],[GF]]-Table3[[#This Row],[GA]])/Table3[[#This Row],[GP]]</f>
        <v>1.5555555555555556</v>
      </c>
      <c r="BG4" s="50" t="str">
        <f>_xlfn.CONCAT(TEXT(Table3[[#This Row],[W_H]], "0"), "-", TEXT(Table3[[#This Row],[RL_H]],"0"), "-", TEXT(Table3[[#This Row],[OTL_H]]+Table3[[#This Row],[SOL_H]], "0"))</f>
        <v>7-2-1</v>
      </c>
      <c r="BH4" s="50" t="str">
        <f>_xlfn.CONCAT(TEXT(Table3[[#This Row],[W_A]], "0"), "-", TEXT(Table3[[#This Row],[RL_A]],"0"), "-", TEXT(Table3[[#This Row],[OTL_A]]+Table3[[#This Row],[SOL_A]], "0"))</f>
        <v>6-2-0</v>
      </c>
      <c r="BI4">
        <f>COUNTIFS(DataRegularSeason20242025!$D$3:$D$1315,$A4,DataRegularSeason20242025!$H$3:$H$1315, $A4)</f>
        <v>4</v>
      </c>
      <c r="BJ4">
        <f>COUNTIFS(DataRegularSeason20242025!$E$3:$E$1315,$A4,DataRegularSeason20242025!$H$3:$H$1315, $A4)</f>
        <v>6</v>
      </c>
      <c r="BK4">
        <f>BI4+BJ4</f>
        <v>10</v>
      </c>
      <c r="BL4">
        <f>F4-BI4</f>
        <v>4</v>
      </c>
      <c r="BM4">
        <f>H4-BJ4</f>
        <v>4</v>
      </c>
      <c r="BN4">
        <f>BL4+BM4</f>
        <v>8</v>
      </c>
      <c r="BS4" t="s">
        <v>1461</v>
      </c>
      <c r="BT4">
        <f>$BT$2-$BT$3</f>
        <v>91</v>
      </c>
      <c r="BX4" t="s">
        <v>1434</v>
      </c>
      <c r="BY4" s="21">
        <v>0.3</v>
      </c>
      <c r="BZ4">
        <f>INDEX($AC$2:$AC$33,MATCH("CGY",$A$2:$A$33,0),1)</f>
        <v>9</v>
      </c>
      <c r="CB4" s="21">
        <f>BY4*BZ4</f>
        <v>2.6999999999999997</v>
      </c>
      <c r="CC4" s="15">
        <f>CB4/$CB$7</f>
        <v>0.13138686131386862</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13</v>
      </c>
      <c r="E5" s="15">
        <f>Table3[[#This Row],[Watched]]/Table3[[#This Row],[GP]]</f>
        <v>0.76470588235294112</v>
      </c>
      <c r="F5">
        <f>COUNTIFS(DataRegularSeason20242025!$N$3:$N$1315,1,DataRegularSeason20242025!$D$3:$D$1315,$A5)</f>
        <v>9</v>
      </c>
      <c r="G5">
        <f>41-Table3[[#This Row],[GP_A]]</f>
        <v>32</v>
      </c>
      <c r="H5">
        <f>COUNTIFS(DataRegularSeason20242025!$E$3:$E$1315,$A5,DataRegularSeason20242025!$N$3:$N$1315,1)</f>
        <v>8</v>
      </c>
      <c r="I5">
        <f>41-Table3[[#This Row],[GP_H]]</f>
        <v>33</v>
      </c>
      <c r="J5">
        <f>F5+H5</f>
        <v>17</v>
      </c>
      <c r="K5">
        <f>82-Table3[[#This Row],[GP]]</f>
        <v>65</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4</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3</v>
      </c>
      <c r="Q5">
        <f>COUNTIFS(DataRegularSeason20242025!$D$3:$D$1315,$A5, DataRegularSeason20242025!$S$3:$S$1315, $A5,DataRegularSeason20242025!$M$3:$M$1315,"REG")</f>
        <v>3</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13</v>
      </c>
      <c r="AC5">
        <f>Table3[[#This Row],[L_A]]+Table3[[#This Row],[L_H]]</f>
        <v>4</v>
      </c>
      <c r="AD5">
        <f>Table3[[#This Row],[RW_A]]+Table3[[#This Row],[RW_H]]</f>
        <v>11</v>
      </c>
      <c r="AE5">
        <f>Table3[[#This Row],[RL_A]]+Table3[[#This Row],[RL_H]]</f>
        <v>4</v>
      </c>
      <c r="AF5">
        <f>Table3[[#This Row],[OTW_A]]+Table3[[#This Row],[OTW_H]]</f>
        <v>2</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26</v>
      </c>
      <c r="AK5">
        <f>(3*(Table3[[#This Row],[RW_A]]+Table3[[#This Row],[RW_H]]))+(2*(Table3[[#This Row],[OTW_A]]+Table3[[#This Row],[SOW_A]]+Table3[[#This Row],[OTW_H]]+Table3[[#This Row],[SOW_H]]))+Table3[[#This Row],[OTL_A]]+Table3[[#This Row],[SOL_A]]+Table3[[#This Row],[OTL_H]]+Table3[[#This Row],[SOL_H]]</f>
        <v>37</v>
      </c>
      <c r="AL5" s="15">
        <f>Table3[[#This Row],[PTS]]/(2*Table3[[#This Row],[GP]])</f>
        <v>0.76470588235294112</v>
      </c>
      <c r="AM5" s="15">
        <f>Table3[[#This Row],[PTS2]]/(3*Table3[[#This Row],[GP]])</f>
        <v>0.72549019607843135</v>
      </c>
      <c r="AN5">
        <f>(2*Table3[[#This Row],[GR]])+Table3[[#This Row],[PTS]]</f>
        <v>156</v>
      </c>
      <c r="AO5">
        <f>(3*Table3[[#This Row],[GR]])+Table3[[#This Row],[PTS2]]</f>
        <v>232</v>
      </c>
      <c r="AP5">
        <f>Table3[[#This Row],[PTS]]+(2 * Table3[[#This Row],[GR]] * Table3[[#This Row],[PTS%]])</f>
        <v>125.41176470588235</v>
      </c>
      <c r="AQ5">
        <f>Table3[[#This Row],[PTS2]]+(3 * Table3[[#This Row],[GR]] * Table3[[#This Row],[PTS%2]])</f>
        <v>178.47058823529412</v>
      </c>
      <c r="AR5" s="20" t="str">
        <f>_xlfn.CONCAT(TEXT(Table3[[#This Row],[W]], "0"), "-", TEXT(Table3[[#This Row],[RL]],"0"), "-", TEXT(Table3[[#This Row],[OTL]]+Table3[[#This Row],[SOL]], "0"))</f>
        <v>13-4-0</v>
      </c>
      <c r="AS5">
        <f>COUNTIFS(DataRegularSeason20242025!$D$3:$D$1315,Table3[[#This Row],[Teams]],DataRegularSeason20242025!$K$3:$K$1315,0)</f>
        <v>0</v>
      </c>
      <c r="AT5">
        <f>SUMIF(DataRegularSeason20242025!$D$3:$D$1315,$A5, DataRegularSeason20242025!$J$3:$J$1315)</f>
        <v>32</v>
      </c>
      <c r="AU5">
        <f>SUMIF(DataRegularSeason20242025!$D$3:$D$1315,$A5, DataRegularSeason20242025!$K$3:$K$1315)</f>
        <v>25</v>
      </c>
      <c r="AV5">
        <f>AT5-AU5</f>
        <v>7</v>
      </c>
      <c r="AW5">
        <f>COUNTIFS(DataRegularSeason20242025!$E$3:$E$1315,Table3[[#This Row],[Teams]],DataRegularSeason20242025!$J$3:$J$1315,0)</f>
        <v>1</v>
      </c>
      <c r="AX5">
        <f>SUMIF(DataRegularSeason20242025!$E$3:$E$1315,$A5,DataRegularSeason20242025!$K$3:$K$1315)</f>
        <v>36</v>
      </c>
      <c r="AY5">
        <f>SUMIF(DataRegularSeason20242025!$E$3:$E$1315,$A5,DataRegularSeason20242025!$J$3:$J$1315)</f>
        <v>16</v>
      </c>
      <c r="AZ5">
        <f>AX5-AY5</f>
        <v>20</v>
      </c>
      <c r="BA5">
        <f>AT5+AX5</f>
        <v>68</v>
      </c>
      <c r="BB5">
        <f>AU5+AY5</f>
        <v>41</v>
      </c>
      <c r="BC5">
        <f>BA5-BB5</f>
        <v>27</v>
      </c>
      <c r="BD5" s="17">
        <f>Table3[[#This Row],[GF]]/Table3[[#This Row],[GP]]</f>
        <v>4</v>
      </c>
      <c r="BE5" s="17">
        <f>Table3[[#This Row],[GA]]/Table3[[#This Row],[GP]]</f>
        <v>2.4117647058823528</v>
      </c>
      <c r="BF5" s="17">
        <f>(Table3[[#This Row],[GF]]-Table3[[#This Row],[GA]])/Table3[[#This Row],[GP]]</f>
        <v>1.588235294117647</v>
      </c>
      <c r="BG5" s="50" t="str">
        <f>_xlfn.CONCAT(TEXT(Table3[[#This Row],[W_H]], "0"), "-", TEXT(Table3[[#This Row],[RL_H]],"0"), "-", TEXT(Table3[[#This Row],[OTL_H]]+Table3[[#This Row],[SOL_H]], "0"))</f>
        <v>7-1-0</v>
      </c>
      <c r="BH5" s="50" t="str">
        <f>_xlfn.CONCAT(TEXT(Table3[[#This Row],[W_A]], "0"), "-", TEXT(Table3[[#This Row],[RL_A]],"0"), "-", TEXT(Table3[[#This Row],[OTL_A]]+Table3[[#This Row],[SOL_A]], "0"))</f>
        <v>6-3-0</v>
      </c>
      <c r="BI5">
        <f>COUNTIFS(DataRegularSeason20242025!$D$3:$D$1315,$A5,DataRegularSeason20242025!$H$3:$H$1315, $A5)</f>
        <v>7</v>
      </c>
      <c r="BJ5">
        <f>COUNTIFS(DataRegularSeason20242025!$E$3:$E$1315,$A5,DataRegularSeason20242025!$H$3:$H$1315, $A5)</f>
        <v>5</v>
      </c>
      <c r="BK5">
        <f>BI5+BJ5</f>
        <v>12</v>
      </c>
      <c r="BL5">
        <f>F5-BI5</f>
        <v>2</v>
      </c>
      <c r="BM5">
        <f>H5-BJ5</f>
        <v>3</v>
      </c>
      <c r="BN5">
        <f>BL5+BM5</f>
        <v>5</v>
      </c>
      <c r="BS5" t="s">
        <v>1463</v>
      </c>
      <c r="BT5">
        <f>SUM($BA$2:$BA$33)</f>
        <v>1852</v>
      </c>
      <c r="BX5" t="s">
        <v>73</v>
      </c>
      <c r="BY5" s="21">
        <v>0.15</v>
      </c>
      <c r="BZ5">
        <f>INDEX($BA$2:$BA$33,MATCH("CGY",$A$2:$A$33,0),1)</f>
        <v>51</v>
      </c>
      <c r="CA5">
        <f>BZ5/BZ2</f>
        <v>2.6842105263157894</v>
      </c>
      <c r="CB5" s="21">
        <f>BY5*BZ5</f>
        <v>7.6499999999999995</v>
      </c>
      <c r="CC5" s="15">
        <f>CB5/$CB$7</f>
        <v>0.37226277372262778</v>
      </c>
    </row>
    <row r="6" spans="1:81"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13</v>
      </c>
      <c r="E6" s="15">
        <f>Table3[[#This Row],[Watched]]/Table3[[#This Row],[GP]]</f>
        <v>0.72222222222222221</v>
      </c>
      <c r="F6">
        <f>COUNTIFS(DataRegularSeason20242025!$N$3:$N$1315,1,DataRegularSeason20242025!$D$3:$D$1315,$A6)</f>
        <v>11</v>
      </c>
      <c r="G6">
        <f>41-Table3[[#This Row],[GP_A]]</f>
        <v>30</v>
      </c>
      <c r="H6">
        <f>COUNTIFS(DataRegularSeason20242025!$E$3:$E$1315,$A6,DataRegularSeason20242025!$N$3:$N$1315,1)</f>
        <v>7</v>
      </c>
      <c r="I6">
        <f>41-Table3[[#This Row],[GP_H]]</f>
        <v>34</v>
      </c>
      <c r="J6">
        <f>F6+H6</f>
        <v>18</v>
      </c>
      <c r="K6">
        <f>82-Table3[[#This Row],[GP]]</f>
        <v>64</v>
      </c>
      <c r="L6">
        <f>COUNTIFS(DataRegularSeason20242025!$D$3:$D$1315,$A6, DataRegularSeason20242025!$L$3:$L$1315, $A6,DataRegularSeason20242025!$N$3:$N$1315,1)</f>
        <v>8</v>
      </c>
      <c r="M6">
        <f>COUNTIFS(DataRegularSeason20242025!$D$3:$D$1315,$A6, DataRegularSeason20242025!$L$3:$L$1315, $A6,DataRegularSeason20242025!$N$3:$N$1315,1,DataRegularSeason20242025!$M$3:$M$1315,"REG")</f>
        <v>8</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3</v>
      </c>
      <c r="Q6">
        <f>COUNTIFS(DataRegularSeason20242025!$D$3:$D$1315,$A6, DataRegularSeason20242025!$S$3:$S$1315, $A6,DataRegularSeason20242025!$M$3:$M$1315,"REG")</f>
        <v>1</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12</v>
      </c>
      <c r="AC6">
        <f>Table3[[#This Row],[L_A]]+Table3[[#This Row],[L_H]]</f>
        <v>6</v>
      </c>
      <c r="AD6">
        <f>Table3[[#This Row],[RW_A]]+Table3[[#This Row],[RW_H]]</f>
        <v>11</v>
      </c>
      <c r="AE6">
        <f>Table3[[#This Row],[RL_A]]+Table3[[#This Row],[RL_H]]</f>
        <v>3</v>
      </c>
      <c r="AF6">
        <f>Table3[[#This Row],[OTW_A]]+Table3[[#This Row],[OTW_H]]</f>
        <v>1</v>
      </c>
      <c r="AG6">
        <f>Table3[[#This Row],[OTL_A]]+Table3[[#This Row],[OTL_H]]</f>
        <v>2</v>
      </c>
      <c r="AH6">
        <f>Table3[[#This Row],[SOW_A]]+Table3[[#This Row],[SOW_H]]</f>
        <v>0</v>
      </c>
      <c r="AI6">
        <f>Table3[[#This Row],[SOL_A]]+Table3[[#This Row],[SOL_H]]</f>
        <v>1</v>
      </c>
      <c r="AJ6">
        <f>(2*(Table3[[#This Row],[W_A]]+Table3[[#This Row],[W_H]]))+Table3[[#This Row],[OTL_A]]+Table3[[#This Row],[SOL_A]]+Table3[[#This Row],[OTL_H]]+Table3[[#This Row],[SOL_H]]</f>
        <v>27</v>
      </c>
      <c r="AK6">
        <f>(3*(Table3[[#This Row],[RW_A]]+Table3[[#This Row],[RW_H]]))+(2*(Table3[[#This Row],[OTW_A]]+Table3[[#This Row],[SOW_A]]+Table3[[#This Row],[OTW_H]]+Table3[[#This Row],[SOW_H]]))+Table3[[#This Row],[OTL_A]]+Table3[[#This Row],[SOL_A]]+Table3[[#This Row],[OTL_H]]+Table3[[#This Row],[SOL_H]]</f>
        <v>38</v>
      </c>
      <c r="AL6" s="15">
        <f>Table3[[#This Row],[PTS]]/(2*Table3[[#This Row],[GP]])</f>
        <v>0.75</v>
      </c>
      <c r="AM6" s="15">
        <f>Table3[[#This Row],[PTS2]]/(3*Table3[[#This Row],[GP]])</f>
        <v>0.70370370370370372</v>
      </c>
      <c r="AN6">
        <f>(2*Table3[[#This Row],[GR]])+Table3[[#This Row],[PTS]]</f>
        <v>155</v>
      </c>
      <c r="AO6">
        <f>(3*Table3[[#This Row],[GR]])+Table3[[#This Row],[PTS2]]</f>
        <v>230</v>
      </c>
      <c r="AP6">
        <f>Table3[[#This Row],[PTS]]+(2 * Table3[[#This Row],[GR]] * Table3[[#This Row],[PTS%]])</f>
        <v>123</v>
      </c>
      <c r="AQ6">
        <f>Table3[[#This Row],[PTS2]]+(3 * Table3[[#This Row],[GR]] * Table3[[#This Row],[PTS%2]])</f>
        <v>173.11111111111111</v>
      </c>
      <c r="AR6" s="20" t="str">
        <f>_xlfn.CONCAT(TEXT(Table3[[#This Row],[W]], "0"), "-", TEXT(Table3[[#This Row],[RL]],"0"), "-", TEXT(Table3[[#This Row],[OTL]]+Table3[[#This Row],[SOL]], "0"))</f>
        <v>12-3-3</v>
      </c>
      <c r="AS6">
        <f>COUNTIFS(DataRegularSeason20242025!$D$3:$D$1315,Table3[[#This Row],[Teams]],DataRegularSeason20242025!$K$3:$K$1315,0)</f>
        <v>0</v>
      </c>
      <c r="AT6">
        <f>SUMIF(DataRegularSeason20242025!$D$3:$D$1315,$A6, DataRegularSeason20242025!$J$3:$J$1315)</f>
        <v>42</v>
      </c>
      <c r="AU6">
        <f>SUMIF(DataRegularSeason20242025!$D$3:$D$1315,$A6, DataRegularSeason20242025!$K$3:$K$1315)</f>
        <v>25</v>
      </c>
      <c r="AV6">
        <f>AT6-AU6</f>
        <v>17</v>
      </c>
      <c r="AW6">
        <f>COUNTIFS(DataRegularSeason20242025!$E$3:$E$1315,Table3[[#This Row],[Teams]],DataRegularSeason20242025!$J$3:$J$1315,0)</f>
        <v>1</v>
      </c>
      <c r="AX6">
        <f>SUMIF(DataRegularSeason20242025!$E$3:$E$1315,$A6,DataRegularSeason20242025!$K$3:$K$1315)</f>
        <v>19</v>
      </c>
      <c r="AY6">
        <f>SUMIF(DataRegularSeason20242025!$E$3:$E$1315,$A6,DataRegularSeason20242025!$J$3:$J$1315)</f>
        <v>18</v>
      </c>
      <c r="AZ6">
        <f>AX6-AY6</f>
        <v>1</v>
      </c>
      <c r="BA6">
        <f>AT6+AX6</f>
        <v>61</v>
      </c>
      <c r="BB6">
        <f>AU6+AY6</f>
        <v>43</v>
      </c>
      <c r="BC6">
        <f>BA6-BB6</f>
        <v>18</v>
      </c>
      <c r="BD6" s="17">
        <f>Table3[[#This Row],[GF]]/Table3[[#This Row],[GP]]</f>
        <v>3.3888888888888888</v>
      </c>
      <c r="BE6" s="17">
        <f>Table3[[#This Row],[GA]]/Table3[[#This Row],[GP]]</f>
        <v>2.3888888888888888</v>
      </c>
      <c r="BF6" s="17">
        <f>(Table3[[#This Row],[GF]]-Table3[[#This Row],[GA]])/Table3[[#This Row],[GP]]</f>
        <v>1</v>
      </c>
      <c r="BG6" s="50" t="str">
        <f>_xlfn.CONCAT(TEXT(Table3[[#This Row],[W_H]], "0"), "-", TEXT(Table3[[#This Row],[RL_H]],"0"), "-", TEXT(Table3[[#This Row],[OTL_H]]+Table3[[#This Row],[SOL_H]], "0"))</f>
        <v>4-2-1</v>
      </c>
      <c r="BH6" s="50" t="str">
        <f>_xlfn.CONCAT(TEXT(Table3[[#This Row],[W_A]], "0"), "-", TEXT(Table3[[#This Row],[RL_A]],"0"), "-", TEXT(Table3[[#This Row],[OTL_A]]+Table3[[#This Row],[SOL_A]], "0"))</f>
        <v>8-1-2</v>
      </c>
      <c r="BI6">
        <f>COUNTIFS(DataRegularSeason20242025!$D$3:$D$1315,$A6,DataRegularSeason20242025!$H$3:$H$1315, $A6)</f>
        <v>8</v>
      </c>
      <c r="BJ6">
        <f>COUNTIFS(DataRegularSeason20242025!$E$3:$E$1315,$A6,DataRegularSeason20242025!$H$3:$H$1315, $A6)</f>
        <v>5</v>
      </c>
      <c r="BK6">
        <f>BI6+BJ6</f>
        <v>13</v>
      </c>
      <c r="BL6">
        <f>F6-BI6</f>
        <v>3</v>
      </c>
      <c r="BM6">
        <f>H6-BJ6</f>
        <v>2</v>
      </c>
      <c r="BN6">
        <f>BL6+BM6</f>
        <v>5</v>
      </c>
      <c r="BS6" t="s">
        <v>1464</v>
      </c>
      <c r="BT6">
        <f>SUM($AS$2:$AS$33)+SUM($AW$2:$AW$33)</f>
        <v>39</v>
      </c>
      <c r="BX6" t="s">
        <v>74</v>
      </c>
      <c r="BY6" s="21">
        <v>0.1</v>
      </c>
      <c r="BZ6">
        <f>INDEX($BB$2:$BB$33,MATCH("CGY",$A$2:$A$33,0),1)</f>
        <v>52</v>
      </c>
      <c r="CA6">
        <f>BZ6/BZ2</f>
        <v>2.736842105263158</v>
      </c>
      <c r="CB6" s="21">
        <f>BY6*BZ6</f>
        <v>5.2</v>
      </c>
      <c r="CC6" s="15">
        <f>CB6/$CB$7</f>
        <v>0.25304136253041365</v>
      </c>
    </row>
    <row r="7" spans="1:81"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12</v>
      </c>
      <c r="G7">
        <f>41-Table3[[#This Row],[GP_A]]</f>
        <v>29</v>
      </c>
      <c r="H7">
        <f>COUNTIFS(DataRegularSeason20242025!$E$3:$E$1315,$A7,DataRegularSeason20242025!$N$3:$N$1315,1)</f>
        <v>9</v>
      </c>
      <c r="I7">
        <f>41-Table3[[#This Row],[GP_H]]</f>
        <v>32</v>
      </c>
      <c r="J7">
        <f>F7+H7</f>
        <v>21</v>
      </c>
      <c r="K7">
        <f>82-Table3[[#This Row],[GP]]</f>
        <v>61</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5</v>
      </c>
      <c r="Y7">
        <f>COUNTIFS(DataRegularSeason20242025!$E$3:$E$1315,$A7, DataRegularSeason20242025!$S$3:$S$1315, $A7,DataRegularSeason20242025!$M$3:$M$1315,"REG")</f>
        <v>3</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12</v>
      </c>
      <c r="AC7">
        <f>Table3[[#This Row],[L_A]]+Table3[[#This Row],[L_H]]</f>
        <v>9</v>
      </c>
      <c r="AD7">
        <f>Table3[[#This Row],[RW_A]]+Table3[[#This Row],[RW_H]]</f>
        <v>11</v>
      </c>
      <c r="AE7">
        <f>Table3[[#This Row],[RL_A]]+Table3[[#This Row],[RL_H]]</f>
        <v>7</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26</v>
      </c>
      <c r="AK7">
        <f>(3*(Table3[[#This Row],[RW_A]]+Table3[[#This Row],[RW_H]]))+(2*(Table3[[#This Row],[OTW_A]]+Table3[[#This Row],[SOW_A]]+Table3[[#This Row],[OTW_H]]+Table3[[#This Row],[SOW_H]]))+Table3[[#This Row],[OTL_A]]+Table3[[#This Row],[SOL_A]]+Table3[[#This Row],[OTL_H]]+Table3[[#This Row],[SOL_H]]</f>
        <v>37</v>
      </c>
      <c r="AL7" s="15">
        <f>Table3[[#This Row],[PTS]]/(2*Table3[[#This Row],[GP]])</f>
        <v>0.61904761904761907</v>
      </c>
      <c r="AM7" s="15">
        <f>Table3[[#This Row],[PTS2]]/(3*Table3[[#This Row],[GP]])</f>
        <v>0.58730158730158732</v>
      </c>
      <c r="AN7">
        <f>(2*Table3[[#This Row],[GR]])+Table3[[#This Row],[PTS]]</f>
        <v>148</v>
      </c>
      <c r="AO7">
        <f>(3*Table3[[#This Row],[GR]])+Table3[[#This Row],[PTS2]]</f>
        <v>220</v>
      </c>
      <c r="AP7">
        <f>Table3[[#This Row],[PTS]]+(2 * Table3[[#This Row],[GR]] * Table3[[#This Row],[PTS%]])</f>
        <v>101.52380952380953</v>
      </c>
      <c r="AQ7">
        <f>Table3[[#This Row],[PTS2]]+(3 * Table3[[#This Row],[GR]] * Table3[[#This Row],[PTS%2]])</f>
        <v>144.47619047619048</v>
      </c>
      <c r="AR7" s="20" t="str">
        <f>_xlfn.CONCAT(TEXT(Table3[[#This Row],[W]], "0"), "-", TEXT(Table3[[#This Row],[RL]],"0"), "-", TEXT(Table3[[#This Row],[OTL]]+Table3[[#This Row],[SOL]], "0"))</f>
        <v>12-7-2</v>
      </c>
      <c r="AS7">
        <f>COUNTIFS(DataRegularSeason20242025!$D$3:$D$1315,Table3[[#This Row],[Teams]],DataRegularSeason20242025!$K$3:$K$1315,0)</f>
        <v>2</v>
      </c>
      <c r="AT7">
        <f>SUMIF(DataRegularSeason20242025!$D$3:$D$1315,$A7, DataRegularSeason20242025!$J$3:$J$1315)</f>
        <v>40</v>
      </c>
      <c r="AU7">
        <f>SUMIF(DataRegularSeason20242025!$D$3:$D$1315,$A7, DataRegularSeason20242025!$K$3:$K$1315)</f>
        <v>27</v>
      </c>
      <c r="AV7">
        <f>AT7-AU7</f>
        <v>13</v>
      </c>
      <c r="AW7">
        <f>COUNTIFS(DataRegularSeason20242025!$E$3:$E$1315,Table3[[#This Row],[Teams]],DataRegularSeason20242025!$J$3:$J$1315,0)</f>
        <v>1</v>
      </c>
      <c r="AX7">
        <f>SUMIF(DataRegularSeason20242025!$E$3:$E$1315,$A7,DataRegularSeason20242025!$K$3:$K$1315)</f>
        <v>32</v>
      </c>
      <c r="AY7">
        <f>SUMIF(DataRegularSeason20242025!$E$3:$E$1315,$A7,DataRegularSeason20242025!$J$3:$J$1315)</f>
        <v>29</v>
      </c>
      <c r="AZ7">
        <f>AX7-AY7</f>
        <v>3</v>
      </c>
      <c r="BA7">
        <f>AT7+AX7</f>
        <v>72</v>
      </c>
      <c r="BB7">
        <f>AU7+AY7</f>
        <v>56</v>
      </c>
      <c r="BC7">
        <f>BA7-BB7</f>
        <v>16</v>
      </c>
      <c r="BD7" s="17">
        <f>Table3[[#This Row],[GF]]/Table3[[#This Row],[GP]]</f>
        <v>3.4285714285714284</v>
      </c>
      <c r="BE7" s="17">
        <f>Table3[[#This Row],[GA]]/Table3[[#This Row],[GP]]</f>
        <v>2.6666666666666665</v>
      </c>
      <c r="BF7" s="17">
        <f>(Table3[[#This Row],[GF]]-Table3[[#This Row],[GA]])/Table3[[#This Row],[GP]]</f>
        <v>0.76190476190476186</v>
      </c>
      <c r="BG7" s="50" t="str">
        <f>_xlfn.CONCAT(TEXT(Table3[[#This Row],[W_H]], "0"), "-", TEXT(Table3[[#This Row],[RL_H]],"0"), "-", TEXT(Table3[[#This Row],[OTL_H]]+Table3[[#This Row],[SOL_H]], "0"))</f>
        <v>4-3-2</v>
      </c>
      <c r="BH7" s="50" t="str">
        <f>_xlfn.CONCAT(TEXT(Table3[[#This Row],[W_A]], "0"), "-", TEXT(Table3[[#This Row],[RL_A]],"0"), "-", TEXT(Table3[[#This Row],[OTL_A]]+Table3[[#This Row],[SOL_A]], "0"))</f>
        <v>8-4-0</v>
      </c>
      <c r="BI7">
        <f>COUNTIFS(DataRegularSeason20242025!$D$3:$D$1315,$A7,DataRegularSeason20242025!$H$3:$H$1315, $A7)</f>
        <v>7</v>
      </c>
      <c r="BJ7">
        <f>COUNTIFS(DataRegularSeason20242025!$E$3:$E$1315,$A7,DataRegularSeason20242025!$H$3:$H$1315, $A7)</f>
        <v>6</v>
      </c>
      <c r="BK7">
        <f>BI7+BJ7</f>
        <v>13</v>
      </c>
      <c r="BL7">
        <f>F7-BI7</f>
        <v>5</v>
      </c>
      <c r="BM7">
        <f>H7-BJ7</f>
        <v>3</v>
      </c>
      <c r="BN7">
        <f>BL7+BM7</f>
        <v>8</v>
      </c>
      <c r="BS7" t="s">
        <v>1465</v>
      </c>
      <c r="BT7">
        <f>SUM($AF$2:$AF$33)</f>
        <v>48</v>
      </c>
      <c r="CA7" s="23">
        <f>MAX(BY4,BY3*INDEX($AL$2:$AL$33,MATCH("CGY",$A$2:$A$33,0),1))+(BY5*CA5)+(BY6*CA6)</f>
        <v>0.97894736842105257</v>
      </c>
      <c r="CB7" s="22">
        <f>SUM(CB3:CB6)</f>
        <v>20.549999999999997</v>
      </c>
    </row>
    <row r="8" spans="1:81" x14ac:dyDescent="0.25">
      <c r="A8" t="s">
        <v>27</v>
      </c>
      <c r="B8" t="s">
        <v>97</v>
      </c>
      <c r="C8" t="s">
        <v>100</v>
      </c>
      <c r="D8">
        <f>COUNTIFS(DataRegularSeason20242025!$D$3:$D$1315,$A8,DataRegularSeason20242025!$R$3:$R$1315,1,DataRegularSeason20242025!$N$3:$N$1315,1) + COUNTIFS(DataRegularSeason20242025!$E$3:$E$1315,$A8,DataRegularSeason20242025!$R$3:$R$1315,1,DataRegularSeason20242025!$N$3:$N$1315,1)</f>
        <v>12</v>
      </c>
      <c r="E8" s="15">
        <f>Table3[[#This Row],[Watched]]/Table3[[#This Row],[GP]]</f>
        <v>0.66666666666666663</v>
      </c>
      <c r="F8">
        <f>COUNTIFS(DataRegularSeason20242025!$N$3:$N$1315,1,DataRegularSeason20242025!$D$3:$D$1315,$A8)</f>
        <v>8</v>
      </c>
      <c r="G8">
        <f>41-Table3[[#This Row],[GP_A]]</f>
        <v>33</v>
      </c>
      <c r="H8">
        <f>COUNTIFS(DataRegularSeason20242025!$E$3:$E$1315,$A8,DataRegularSeason20242025!$N$3:$N$1315,1)</f>
        <v>10</v>
      </c>
      <c r="I8">
        <f>41-Table3[[#This Row],[GP_H]]</f>
        <v>31</v>
      </c>
      <c r="J8">
        <f>F8+H8</f>
        <v>18</v>
      </c>
      <c r="K8">
        <f>82-Table3[[#This Row],[GP]]</f>
        <v>64</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3</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8</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11</v>
      </c>
      <c r="AC8">
        <f>Table3[[#This Row],[L_A]]+Table3[[#This Row],[L_H]]</f>
        <v>7</v>
      </c>
      <c r="AD8">
        <f>Table3[[#This Row],[RW_A]]+Table3[[#This Row],[RW_H]]</f>
        <v>10</v>
      </c>
      <c r="AE8">
        <f>Table3[[#This Row],[RL_A]]+Table3[[#This Row],[RL_H]]</f>
        <v>5</v>
      </c>
      <c r="AF8">
        <f>Table3[[#This Row],[OTW_A]]+Table3[[#This Row],[OTW_H]]</f>
        <v>1</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24</v>
      </c>
      <c r="AK8">
        <f>(3*(Table3[[#This Row],[RW_A]]+Table3[[#This Row],[RW_H]]))+(2*(Table3[[#This Row],[OTW_A]]+Table3[[#This Row],[SOW_A]]+Table3[[#This Row],[OTW_H]]+Table3[[#This Row],[SOW_H]]))+Table3[[#This Row],[OTL_A]]+Table3[[#This Row],[SOL_A]]+Table3[[#This Row],[OTL_H]]+Table3[[#This Row],[SOL_H]]</f>
        <v>34</v>
      </c>
      <c r="AL8" s="15">
        <f>Table3[[#This Row],[PTS]]/(2*Table3[[#This Row],[GP]])</f>
        <v>0.66666666666666663</v>
      </c>
      <c r="AM8" s="15">
        <f>Table3[[#This Row],[PTS2]]/(3*Table3[[#This Row],[GP]])</f>
        <v>0.62962962962962965</v>
      </c>
      <c r="AN8">
        <f>(2*Table3[[#This Row],[GR]])+Table3[[#This Row],[PTS]]</f>
        <v>152</v>
      </c>
      <c r="AO8">
        <f>(3*Table3[[#This Row],[GR]])+Table3[[#This Row],[PTS2]]</f>
        <v>226</v>
      </c>
      <c r="AP8">
        <f>Table3[[#This Row],[PTS]]+(2 * Table3[[#This Row],[GR]] * Table3[[#This Row],[PTS%]])</f>
        <v>109.33333333333333</v>
      </c>
      <c r="AQ8">
        <f>Table3[[#This Row],[PTS2]]+(3 * Table3[[#This Row],[GR]] * Table3[[#This Row],[PTS%2]])</f>
        <v>154.88888888888889</v>
      </c>
      <c r="AR8" s="20" t="str">
        <f>_xlfn.CONCAT(TEXT(Table3[[#This Row],[W]], "0"), "-", TEXT(Table3[[#This Row],[RL]],"0"), "-", TEXT(Table3[[#This Row],[OTL]]+Table3[[#This Row],[SOL]], "0"))</f>
        <v>11-5-2</v>
      </c>
      <c r="AS8">
        <f>COUNTIFS(DataRegularSeason20242025!$D$3:$D$1315,Table3[[#This Row],[Teams]],DataRegularSeason20242025!$K$3:$K$1315,0)</f>
        <v>0</v>
      </c>
      <c r="AT8">
        <f>SUMIF(DataRegularSeason20242025!$D$3:$D$1315,$A8, DataRegularSeason20242025!$J$3:$J$1315)</f>
        <v>25</v>
      </c>
      <c r="AU8">
        <f>SUMIF(DataRegularSeason20242025!$D$3:$D$1315,$A8, DataRegularSeason20242025!$K$3:$K$1315)</f>
        <v>28</v>
      </c>
      <c r="AV8">
        <f>AT8-AU8</f>
        <v>-3</v>
      </c>
      <c r="AW8">
        <f>COUNTIFS(DataRegularSeason20242025!$E$3:$E$1315,Table3[[#This Row],[Teams]],DataRegularSeason20242025!$J$3:$J$1315,0)</f>
        <v>1</v>
      </c>
      <c r="AX8">
        <f>SUMIF(DataRegularSeason20242025!$E$3:$E$1315,$A8,DataRegularSeason20242025!$K$3:$K$1315)</f>
        <v>47</v>
      </c>
      <c r="AY8">
        <f>SUMIF(DataRegularSeason20242025!$E$3:$E$1315,$A8,DataRegularSeason20242025!$J$3:$J$1315)</f>
        <v>29</v>
      </c>
      <c r="AZ8">
        <f>AX8-AY8</f>
        <v>18</v>
      </c>
      <c r="BA8">
        <f>AT8+AX8</f>
        <v>72</v>
      </c>
      <c r="BB8">
        <f>AU8+AY8</f>
        <v>57</v>
      </c>
      <c r="BC8">
        <f>BA8-BB8</f>
        <v>15</v>
      </c>
      <c r="BD8" s="17">
        <f>Table3[[#This Row],[GF]]/Table3[[#This Row],[GP]]</f>
        <v>4</v>
      </c>
      <c r="BE8" s="17">
        <f>Table3[[#This Row],[GA]]/Table3[[#This Row],[GP]]</f>
        <v>3.1666666666666665</v>
      </c>
      <c r="BF8" s="17">
        <f>(Table3[[#This Row],[GF]]-Table3[[#This Row],[GA]])/Table3[[#This Row],[GP]]</f>
        <v>0.83333333333333337</v>
      </c>
      <c r="BG8" s="50" t="str">
        <f>_xlfn.CONCAT(TEXT(Table3[[#This Row],[W_H]], "0"), "-", TEXT(Table3[[#This Row],[RL_H]],"0"), "-", TEXT(Table3[[#This Row],[OTL_H]]+Table3[[#This Row],[SOL_H]], "0"))</f>
        <v>8-2-0</v>
      </c>
      <c r="BH8" s="50" t="str">
        <f>_xlfn.CONCAT(TEXT(Table3[[#This Row],[W_A]], "0"), "-", TEXT(Table3[[#This Row],[RL_A]],"0"), "-", TEXT(Table3[[#This Row],[OTL_A]]+Table3[[#This Row],[SOL_A]], "0"))</f>
        <v>3-3-2</v>
      </c>
      <c r="BI8">
        <f>COUNTIFS(DataRegularSeason20242025!$D$3:$D$1315,$A8,DataRegularSeason20242025!$H$3:$H$1315, $A8)</f>
        <v>6</v>
      </c>
      <c r="BJ8">
        <f>COUNTIFS(DataRegularSeason20242025!$E$3:$E$1315,$A8,DataRegularSeason20242025!$H$3:$H$1315, $A8)</f>
        <v>6</v>
      </c>
      <c r="BK8">
        <f>BI8+BJ8</f>
        <v>12</v>
      </c>
      <c r="BL8">
        <f>F8-BI8</f>
        <v>2</v>
      </c>
      <c r="BM8">
        <f>H8-BJ8</f>
        <v>4</v>
      </c>
      <c r="BN8">
        <f>BL8+BM8</f>
        <v>6</v>
      </c>
      <c r="BS8" t="s">
        <v>1466</v>
      </c>
      <c r="BT8">
        <f>SUM($AH$2:$AH$33)</f>
        <v>13</v>
      </c>
      <c r="BZ8" t="s">
        <v>1476</v>
      </c>
      <c r="CA8" s="23">
        <f>CA7*82</f>
        <v>80.273684210526312</v>
      </c>
      <c r="CB8" s="21">
        <f>CB7+((82-BZ2)*CA7)</f>
        <v>82.223684210526301</v>
      </c>
    </row>
    <row r="9" spans="1:81"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9</v>
      </c>
      <c r="E9" s="15">
        <f>Table3[[#This Row],[Watched]]/Table3[[#This Row],[GP]]</f>
        <v>0.52941176470588236</v>
      </c>
      <c r="F9">
        <f>COUNTIFS(DataRegularSeason20242025!$N$3:$N$1315,1,DataRegularSeason20242025!$D$3:$D$1315,$A9)</f>
        <v>8</v>
      </c>
      <c r="G9">
        <f>41-Table3[[#This Row],[GP_A]]</f>
        <v>33</v>
      </c>
      <c r="H9">
        <f>COUNTIFS(DataRegularSeason20242025!$E$3:$E$1315,$A9,DataRegularSeason20242025!$N$3:$N$1315,1)</f>
        <v>9</v>
      </c>
      <c r="I9">
        <f>41-Table3[[#This Row],[GP_H]]</f>
        <v>32</v>
      </c>
      <c r="J9">
        <f>F9+H9</f>
        <v>17</v>
      </c>
      <c r="K9">
        <f>82-Table3[[#This Row],[GP]]</f>
        <v>65</v>
      </c>
      <c r="L9">
        <f>COUNTIFS(DataRegularSeason20242025!$D$3:$D$1315,$A9, DataRegularSeason20242025!$L$3:$L$1315, $A9,DataRegularSeason20242025!$N$3:$N$1315,1)</f>
        <v>4</v>
      </c>
      <c r="M9">
        <f>COUNTIFS(DataRegularSeason20242025!$D$3:$D$1315,$A9, DataRegularSeason20242025!$L$3:$L$1315, $A9,DataRegularSeason20242025!$N$3:$N$1315,1,DataRegularSeason20242025!$M$3:$M$1315,"REG")</f>
        <v>4</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7</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11</v>
      </c>
      <c r="AC9">
        <f>Table3[[#This Row],[L_A]]+Table3[[#This Row],[L_H]]</f>
        <v>6</v>
      </c>
      <c r="AD9">
        <f>Table3[[#This Row],[RW_A]]+Table3[[#This Row],[RW_H]]</f>
        <v>10</v>
      </c>
      <c r="AE9">
        <f>Table3[[#This Row],[RL_A]]+Table3[[#This Row],[RL_H]]</f>
        <v>6</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22</v>
      </c>
      <c r="AK9">
        <f>(3*(Table3[[#This Row],[RW_A]]+Table3[[#This Row],[RW_H]]))+(2*(Table3[[#This Row],[OTW_A]]+Table3[[#This Row],[SOW_A]]+Table3[[#This Row],[OTW_H]]+Table3[[#This Row],[SOW_H]]))+Table3[[#This Row],[OTL_A]]+Table3[[#This Row],[SOL_A]]+Table3[[#This Row],[OTL_H]]+Table3[[#This Row],[SOL_H]]</f>
        <v>32</v>
      </c>
      <c r="AL9" s="15">
        <f>Table3[[#This Row],[PTS]]/(2*Table3[[#This Row],[GP]])</f>
        <v>0.6470588235294118</v>
      </c>
      <c r="AM9" s="15">
        <f>Table3[[#This Row],[PTS2]]/(3*Table3[[#This Row],[GP]])</f>
        <v>0.62745098039215685</v>
      </c>
      <c r="AN9">
        <f>(2*Table3[[#This Row],[GR]])+Table3[[#This Row],[PTS]]</f>
        <v>152</v>
      </c>
      <c r="AO9">
        <f>(3*Table3[[#This Row],[GR]])+Table3[[#This Row],[PTS2]]</f>
        <v>227</v>
      </c>
      <c r="AP9">
        <f>Table3[[#This Row],[PTS]]+(2 * Table3[[#This Row],[GR]] * Table3[[#This Row],[PTS%]])</f>
        <v>106.11764705882354</v>
      </c>
      <c r="AQ9">
        <f>Table3[[#This Row],[PTS2]]+(3 * Table3[[#This Row],[GR]] * Table3[[#This Row],[PTS%2]])</f>
        <v>154.35294117647058</v>
      </c>
      <c r="AR9" s="20" t="str">
        <f>_xlfn.CONCAT(TEXT(Table3[[#This Row],[W]], "0"), "-", TEXT(Table3[[#This Row],[RL]],"0"), "-", TEXT(Table3[[#This Row],[OTL]]+Table3[[#This Row],[SOL]], "0"))</f>
        <v>11-6-0</v>
      </c>
      <c r="AS9">
        <f>COUNTIFS(DataRegularSeason20242025!$D$3:$D$1315,Table3[[#This Row],[Teams]],DataRegularSeason20242025!$K$3:$K$1315,0)</f>
        <v>0</v>
      </c>
      <c r="AT9">
        <f>SUMIF(DataRegularSeason20242025!$D$3:$D$1315,$A9, DataRegularSeason20242025!$J$3:$J$1315)</f>
        <v>25</v>
      </c>
      <c r="AU9">
        <f>SUMIF(DataRegularSeason20242025!$D$3:$D$1315,$A9, DataRegularSeason20242025!$K$3:$K$1315)</f>
        <v>22</v>
      </c>
      <c r="AV9">
        <f>AT9-AU9</f>
        <v>3</v>
      </c>
      <c r="AW9">
        <f>COUNTIFS(DataRegularSeason20242025!$E$3:$E$1315,Table3[[#This Row],[Teams]],DataRegularSeason20242025!$J$3:$J$1315,0)</f>
        <v>2</v>
      </c>
      <c r="AX9">
        <f>SUMIF(DataRegularSeason20242025!$E$3:$E$1315,$A9,DataRegularSeason20242025!$K$3:$K$1315)</f>
        <v>32</v>
      </c>
      <c r="AY9">
        <f>SUMIF(DataRegularSeason20242025!$E$3:$E$1315,$A9,DataRegularSeason20242025!$J$3:$J$1315)</f>
        <v>18</v>
      </c>
      <c r="AZ9">
        <f>AX9-AY9</f>
        <v>14</v>
      </c>
      <c r="BA9">
        <f>AT9+AX9</f>
        <v>57</v>
      </c>
      <c r="BB9">
        <f>AU9+AY9</f>
        <v>40</v>
      </c>
      <c r="BC9">
        <f>BA9-BB9</f>
        <v>17</v>
      </c>
      <c r="BD9" s="17">
        <f>Table3[[#This Row],[GF]]/Table3[[#This Row],[GP]]</f>
        <v>3.3529411764705883</v>
      </c>
      <c r="BE9" s="17">
        <f>Table3[[#This Row],[GA]]/Table3[[#This Row],[GP]]</f>
        <v>2.3529411764705883</v>
      </c>
      <c r="BF9" s="17">
        <f>(Table3[[#This Row],[GF]]-Table3[[#This Row],[GA]])/Table3[[#This Row],[GP]]</f>
        <v>1</v>
      </c>
      <c r="BG9" s="50" t="str">
        <f>_xlfn.CONCAT(TEXT(Table3[[#This Row],[W_H]], "0"), "-", TEXT(Table3[[#This Row],[RL_H]],"0"), "-", TEXT(Table3[[#This Row],[OTL_H]]+Table3[[#This Row],[SOL_H]], "0"))</f>
        <v>7-2-0</v>
      </c>
      <c r="BH9" s="50" t="str">
        <f>_xlfn.CONCAT(TEXT(Table3[[#This Row],[W_A]], "0"), "-", TEXT(Table3[[#This Row],[RL_A]],"0"), "-", TEXT(Table3[[#This Row],[OTL_A]]+Table3[[#This Row],[SOL_A]], "0"))</f>
        <v>4-4-0</v>
      </c>
      <c r="BI9">
        <f>COUNTIFS(DataRegularSeason20242025!$D$3:$D$1315,$A9,DataRegularSeason20242025!$H$3:$H$1315, $A9)</f>
        <v>3</v>
      </c>
      <c r="BJ9">
        <f>COUNTIFS(DataRegularSeason20242025!$E$3:$E$1315,$A9,DataRegularSeason20242025!$H$3:$H$1315, $A9)</f>
        <v>9</v>
      </c>
      <c r="BK9">
        <f>BI9+BJ9</f>
        <v>12</v>
      </c>
      <c r="BL9">
        <f>F9-BI9</f>
        <v>5</v>
      </c>
      <c r="BM9">
        <f>H9-BJ9</f>
        <v>0</v>
      </c>
      <c r="BN9">
        <f>BL9+BM9</f>
        <v>5</v>
      </c>
      <c r="BS9" t="s">
        <v>1469</v>
      </c>
      <c r="BT9" s="1">
        <f>_xlfn.MINIFS(DataRegularSeason20242025!$B$3:$B$1315,DataRegularSeason20242025!$N$3:$N$1315,1)</f>
        <v>45569</v>
      </c>
    </row>
    <row r="10" spans="1:81" x14ac:dyDescent="0.25">
      <c r="A10" t="s">
        <v>14</v>
      </c>
      <c r="B10" t="s">
        <v>98</v>
      </c>
      <c r="C10" t="s">
        <v>81</v>
      </c>
      <c r="D10">
        <f>COUNTIFS(DataRegularSeason20242025!$D$3:$D$1315,$A10,DataRegularSeason20242025!$R$3:$R$1315,1,DataRegularSeason20242025!$N$3:$N$1315,1) + COUNTIFS(DataRegularSeason20242025!$E$3:$E$1315,$A10,DataRegularSeason20242025!$R$3:$R$1315,1,DataRegularSeason20242025!$N$3:$N$1315,1)</f>
        <v>18</v>
      </c>
      <c r="E10" s="15">
        <f>Table3[[#This Row],[Watched]]/Table3[[#This Row],[GP]]</f>
        <v>0.94736842105263153</v>
      </c>
      <c r="F10">
        <f>COUNTIFS(DataRegularSeason20242025!$N$3:$N$1315,1,DataRegularSeason20242025!$D$3:$D$1315,$A10)</f>
        <v>9</v>
      </c>
      <c r="G10">
        <f>41-Table3[[#This Row],[GP_A]]</f>
        <v>32</v>
      </c>
      <c r="H10">
        <f>COUNTIFS(DataRegularSeason20242025!$E$3:$E$1315,$A10,DataRegularSeason20242025!$N$3:$N$1315,1)</f>
        <v>10</v>
      </c>
      <c r="I10">
        <f>41-Table3[[#This Row],[GP_H]]</f>
        <v>31</v>
      </c>
      <c r="J10">
        <f>F10+H10</f>
        <v>19</v>
      </c>
      <c r="K10">
        <f>82-Table3[[#This Row],[GP]]</f>
        <v>63</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3</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4</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1</v>
      </c>
      <c r="X10">
        <f>H10-T10</f>
        <v>4</v>
      </c>
      <c r="Y10">
        <f>COUNTIFS(DataRegularSeason20242025!$E$3:$E$1315,$A10, DataRegularSeason20242025!$S$3:$S$1315, $A10,DataRegularSeason20242025!$M$3:$M$1315,"REG")</f>
        <v>3</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12</v>
      </c>
      <c r="AC10">
        <f>Table3[[#This Row],[L_A]]+Table3[[#This Row],[L_H]]</f>
        <v>7</v>
      </c>
      <c r="AD10">
        <f>Table3[[#This Row],[RW_A]]+Table3[[#This Row],[RW_H]]</f>
        <v>10</v>
      </c>
      <c r="AE10">
        <f>Table3[[#This Row],[RL_A]]+Table3[[#This Row],[RL_H]]</f>
        <v>6</v>
      </c>
      <c r="AF10">
        <f>Table3[[#This Row],[OTW_A]]+Table3[[#This Row],[OTW_H]]</f>
        <v>1</v>
      </c>
      <c r="AG10">
        <f>Table3[[#This Row],[OTL_A]]+Table3[[#This Row],[OTL_H]]</f>
        <v>1</v>
      </c>
      <c r="AH10">
        <f>Table3[[#This Row],[SOW_A]]+Table3[[#This Row],[SOW_H]]</f>
        <v>1</v>
      </c>
      <c r="AI10">
        <f>Table3[[#This Row],[SOL_A]]+Table3[[#This Row],[SOL_H]]</f>
        <v>0</v>
      </c>
      <c r="AJ10">
        <f>(2*(Table3[[#This Row],[W_A]]+Table3[[#This Row],[W_H]]))+Table3[[#This Row],[OTL_A]]+Table3[[#This Row],[SOL_A]]+Table3[[#This Row],[OTL_H]]+Table3[[#This Row],[SOL_H]]</f>
        <v>25</v>
      </c>
      <c r="AK10">
        <f>(3*(Table3[[#This Row],[RW_A]]+Table3[[#This Row],[RW_H]]))+(2*(Table3[[#This Row],[OTW_A]]+Table3[[#This Row],[SOW_A]]+Table3[[#This Row],[OTW_H]]+Table3[[#This Row],[SOW_H]]))+Table3[[#This Row],[OTL_A]]+Table3[[#This Row],[SOL_A]]+Table3[[#This Row],[OTL_H]]+Table3[[#This Row],[SOL_H]]</f>
        <v>35</v>
      </c>
      <c r="AL10" s="15">
        <f>Table3[[#This Row],[PTS]]/(2*Table3[[#This Row],[GP]])</f>
        <v>0.65789473684210531</v>
      </c>
      <c r="AM10" s="15">
        <f>Table3[[#This Row],[PTS2]]/(3*Table3[[#This Row],[GP]])</f>
        <v>0.61403508771929827</v>
      </c>
      <c r="AN10">
        <f>(2*Table3[[#This Row],[GR]])+Table3[[#This Row],[PTS]]</f>
        <v>151</v>
      </c>
      <c r="AO10">
        <f>(3*Table3[[#This Row],[GR]])+Table3[[#This Row],[PTS2]]</f>
        <v>224</v>
      </c>
      <c r="AP10">
        <f>Table3[[#This Row],[PTS]]+(2 * Table3[[#This Row],[GR]] * Table3[[#This Row],[PTS%]])</f>
        <v>107.89473684210527</v>
      </c>
      <c r="AQ10">
        <f>Table3[[#This Row],[PTS2]]+(3 * Table3[[#This Row],[GR]] * Table3[[#This Row],[PTS%2]])</f>
        <v>151.05263157894737</v>
      </c>
      <c r="AR10" s="20" t="str">
        <f>_xlfn.CONCAT(TEXT(Table3[[#This Row],[W]], "0"), "-", TEXT(Table3[[#This Row],[RL]],"0"), "-", TEXT(Table3[[#This Row],[OTL]]+Table3[[#This Row],[SOL]], "0"))</f>
        <v>12-6-1</v>
      </c>
      <c r="AS10">
        <f>COUNTIFS(DataRegularSeason20242025!$D$3:$D$1315,Table3[[#This Row],[Teams]],DataRegularSeason20242025!$K$3:$K$1315,0)</f>
        <v>0</v>
      </c>
      <c r="AT10">
        <f>SUMIF(DataRegularSeason20242025!$D$3:$D$1315,$A10, DataRegularSeason20242025!$J$3:$J$1315)</f>
        <v>34</v>
      </c>
      <c r="AU10">
        <f>SUMIF(DataRegularSeason20242025!$D$3:$D$1315,$A10, DataRegularSeason20242025!$K$3:$K$1315)</f>
        <v>31</v>
      </c>
      <c r="AV10">
        <f>AT10-AU10</f>
        <v>3</v>
      </c>
      <c r="AW10">
        <f>COUNTIFS(DataRegularSeason20242025!$E$3:$E$1315,Table3[[#This Row],[Teams]],DataRegularSeason20242025!$J$3:$J$1315,0)</f>
        <v>1</v>
      </c>
      <c r="AX10">
        <f>SUMIF(DataRegularSeason20242025!$E$3:$E$1315,$A10,DataRegularSeason20242025!$K$3:$K$1315)</f>
        <v>35</v>
      </c>
      <c r="AY10">
        <f>SUMIF(DataRegularSeason20242025!$E$3:$E$1315,$A10,DataRegularSeason20242025!$J$3:$J$1315)</f>
        <v>32</v>
      </c>
      <c r="AZ10">
        <f>AX10-AY10</f>
        <v>3</v>
      </c>
      <c r="BA10">
        <f>AT10+AX10</f>
        <v>69</v>
      </c>
      <c r="BB10">
        <f>AU10+AY10</f>
        <v>63</v>
      </c>
      <c r="BC10">
        <f>BA10-BB10</f>
        <v>6</v>
      </c>
      <c r="BD10" s="17">
        <f>Table3[[#This Row],[GF]]/Table3[[#This Row],[GP]]</f>
        <v>3.6315789473684212</v>
      </c>
      <c r="BE10" s="17">
        <f>Table3[[#This Row],[GA]]/Table3[[#This Row],[GP]]</f>
        <v>3.3157894736842106</v>
      </c>
      <c r="BF10" s="17">
        <f>(Table3[[#This Row],[GF]]-Table3[[#This Row],[GA]])/Table3[[#This Row],[GP]]</f>
        <v>0.31578947368421051</v>
      </c>
      <c r="BG10" s="50" t="str">
        <f>_xlfn.CONCAT(TEXT(Table3[[#This Row],[W_H]], "0"), "-", TEXT(Table3[[#This Row],[RL_H]],"0"), "-", TEXT(Table3[[#This Row],[OTL_H]]+Table3[[#This Row],[SOL_H]], "0"))</f>
        <v>6-3-1</v>
      </c>
      <c r="BH10" s="50" t="str">
        <f>_xlfn.CONCAT(TEXT(Table3[[#This Row],[W_A]], "0"), "-", TEXT(Table3[[#This Row],[RL_A]],"0"), "-", TEXT(Table3[[#This Row],[OTL_A]]+Table3[[#This Row],[SOL_A]], "0"))</f>
        <v>6-3-0</v>
      </c>
      <c r="BI10">
        <f>COUNTIFS(DataRegularSeason20242025!$D$3:$D$1315,$A10,DataRegularSeason20242025!$H$3:$H$1315, $A10)</f>
        <v>6</v>
      </c>
      <c r="BJ10">
        <f>COUNTIFS(DataRegularSeason20242025!$E$3:$E$1315,$A10,DataRegularSeason20242025!$H$3:$H$1315, $A10)</f>
        <v>7</v>
      </c>
      <c r="BK10">
        <f>BI10+BJ10</f>
        <v>13</v>
      </c>
      <c r="BL10">
        <f>F10-BI10</f>
        <v>3</v>
      </c>
      <c r="BM10">
        <f>H10-BJ10</f>
        <v>3</v>
      </c>
      <c r="BN10">
        <f>BL10+BM10</f>
        <v>6</v>
      </c>
      <c r="BS10" t="s">
        <v>1470</v>
      </c>
      <c r="BT10" s="1">
        <f>_xlfn.MAXIFS(DataRegularSeason20242025!$B$3:$B$1315,DataRegularSeason20242025!$N$3:$N$1315,1)</f>
        <v>45615</v>
      </c>
    </row>
    <row r="11" spans="1:81"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13</v>
      </c>
      <c r="E11" s="15">
        <f>Table3[[#This Row],[Watched]]/Table3[[#This Row],[GP]]</f>
        <v>0.68421052631578949</v>
      </c>
      <c r="F11">
        <f>COUNTIFS(DataRegularSeason20242025!$N$3:$N$1315,1,DataRegularSeason20242025!$D$3:$D$1315,$A11)</f>
        <v>12</v>
      </c>
      <c r="G11">
        <f>41-Table3[[#This Row],[GP_A]]</f>
        <v>29</v>
      </c>
      <c r="H11">
        <f>COUNTIFS(DataRegularSeason20242025!$E$3:$E$1315,$A11,DataRegularSeason20242025!$N$3:$N$1315,1)</f>
        <v>7</v>
      </c>
      <c r="I11">
        <f>41-Table3[[#This Row],[GP_H]]</f>
        <v>34</v>
      </c>
      <c r="J11">
        <f>F11+H11</f>
        <v>19</v>
      </c>
      <c r="K11">
        <f>82-Table3[[#This Row],[GP]]</f>
        <v>63</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7</v>
      </c>
      <c r="Q11">
        <f>COUNTIFS(DataRegularSeason20242025!$D$3:$D$1315,$A11, DataRegularSeason20242025!$S$3:$S$1315, $A11,DataRegularSeason20242025!$M$3:$M$1315,"REG")</f>
        <v>5</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5</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2</v>
      </c>
      <c r="Y11">
        <f>COUNTIFS(DataRegularSeason20242025!$E$3:$E$1315,$A11, DataRegularSeason20242025!$S$3:$S$1315, $A11,DataRegularSeason20242025!$M$3:$M$1315,"REG")</f>
        <v>1</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10</v>
      </c>
      <c r="AC11">
        <f>Table3[[#This Row],[L_A]]+Table3[[#This Row],[L_H]]</f>
        <v>9</v>
      </c>
      <c r="AD11">
        <f>Table3[[#This Row],[RW_A]]+Table3[[#This Row],[RW_H]]</f>
        <v>10</v>
      </c>
      <c r="AE11">
        <f>Table3[[#This Row],[RL_A]]+Table3[[#This Row],[RL_H]]</f>
        <v>6</v>
      </c>
      <c r="AF11">
        <f>Table3[[#This Row],[OTW_A]]+Table3[[#This Row],[OTW_H]]</f>
        <v>0</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23</v>
      </c>
      <c r="AK11">
        <f>(3*(Table3[[#This Row],[RW_A]]+Table3[[#This Row],[RW_H]]))+(2*(Table3[[#This Row],[OTW_A]]+Table3[[#This Row],[SOW_A]]+Table3[[#This Row],[OTW_H]]+Table3[[#This Row],[SOW_H]]))+Table3[[#This Row],[OTL_A]]+Table3[[#This Row],[SOL_A]]+Table3[[#This Row],[OTL_H]]+Table3[[#This Row],[SOL_H]]</f>
        <v>33</v>
      </c>
      <c r="AL11" s="15">
        <f>Table3[[#This Row],[PTS]]/(2*Table3[[#This Row],[GP]])</f>
        <v>0.60526315789473684</v>
      </c>
      <c r="AM11" s="15">
        <f>Table3[[#This Row],[PTS2]]/(3*Table3[[#This Row],[GP]])</f>
        <v>0.57894736842105265</v>
      </c>
      <c r="AN11">
        <f>(2*Table3[[#This Row],[GR]])+Table3[[#This Row],[PTS]]</f>
        <v>149</v>
      </c>
      <c r="AO11">
        <f>(3*Table3[[#This Row],[GR]])+Table3[[#This Row],[PTS2]]</f>
        <v>222</v>
      </c>
      <c r="AP11">
        <f>Table3[[#This Row],[PTS]]+(2 * Table3[[#This Row],[GR]] * Table3[[#This Row],[PTS%]])</f>
        <v>99.263157894736835</v>
      </c>
      <c r="AQ11">
        <f>Table3[[#This Row],[PTS2]]+(3 * Table3[[#This Row],[GR]] * Table3[[#This Row],[PTS%2]])</f>
        <v>142.42105263157896</v>
      </c>
      <c r="AR11" s="20" t="str">
        <f>_xlfn.CONCAT(TEXT(Table3[[#This Row],[W]], "0"), "-", TEXT(Table3[[#This Row],[RL]],"0"), "-", TEXT(Table3[[#This Row],[OTL]]+Table3[[#This Row],[SOL]], "0"))</f>
        <v>10-6-3</v>
      </c>
      <c r="AS11">
        <f>COUNTIFS(DataRegularSeason20242025!$D$3:$D$1315,Table3[[#This Row],[Teams]],DataRegularSeason20242025!$K$3:$K$1315,0)</f>
        <v>1</v>
      </c>
      <c r="AT11">
        <f>SUMIF(DataRegularSeason20242025!$D$3:$D$1315,$A11, DataRegularSeason20242025!$J$3:$J$1315)</f>
        <v>35</v>
      </c>
      <c r="AU11">
        <f>SUMIF(DataRegularSeason20242025!$D$3:$D$1315,$A11, DataRegularSeason20242025!$K$3:$K$1315)</f>
        <v>37</v>
      </c>
      <c r="AV11">
        <f>AT11-AU11</f>
        <v>-2</v>
      </c>
      <c r="AW11">
        <f>COUNTIFS(DataRegularSeason20242025!$E$3:$E$1315,Table3[[#This Row],[Teams]],DataRegularSeason20242025!$J$3:$J$1315,0)</f>
        <v>0</v>
      </c>
      <c r="AX11">
        <f>SUMIF(DataRegularSeason20242025!$E$3:$E$1315,$A11,DataRegularSeason20242025!$K$3:$K$1315)</f>
        <v>26</v>
      </c>
      <c r="AY11">
        <f>SUMIF(DataRegularSeason20242025!$E$3:$E$1315,$A11,DataRegularSeason20242025!$J$3:$J$1315)</f>
        <v>18</v>
      </c>
      <c r="AZ11">
        <f>AX11-AY11</f>
        <v>8</v>
      </c>
      <c r="BA11">
        <f>AT11+AX11</f>
        <v>61</v>
      </c>
      <c r="BB11">
        <f>AU11+AY11</f>
        <v>55</v>
      </c>
      <c r="BC11">
        <f>BA11-BB11</f>
        <v>6</v>
      </c>
      <c r="BD11" s="17">
        <f>Table3[[#This Row],[GF]]/Table3[[#This Row],[GP]]</f>
        <v>3.2105263157894739</v>
      </c>
      <c r="BE11" s="17">
        <f>Table3[[#This Row],[GA]]/Table3[[#This Row],[GP]]</f>
        <v>2.8947368421052633</v>
      </c>
      <c r="BF11" s="17">
        <f>(Table3[[#This Row],[GF]]-Table3[[#This Row],[GA]])/Table3[[#This Row],[GP]]</f>
        <v>0.31578947368421051</v>
      </c>
      <c r="BG11" s="50" t="str">
        <f>_xlfn.CONCAT(TEXT(Table3[[#This Row],[W_H]], "0"), "-", TEXT(Table3[[#This Row],[RL_H]],"0"), "-", TEXT(Table3[[#This Row],[OTL_H]]+Table3[[#This Row],[SOL_H]], "0"))</f>
        <v>5-1-1</v>
      </c>
      <c r="BH11" s="50" t="str">
        <f>_xlfn.CONCAT(TEXT(Table3[[#This Row],[W_A]], "0"), "-", TEXT(Table3[[#This Row],[RL_A]],"0"), "-", TEXT(Table3[[#This Row],[OTL_A]]+Table3[[#This Row],[SOL_A]], "0"))</f>
        <v>5-5-2</v>
      </c>
      <c r="BI11">
        <f>COUNTIFS(DataRegularSeason20242025!$D$3:$D$1315,$A11,DataRegularSeason20242025!$H$3:$H$1315, $A11)</f>
        <v>4</v>
      </c>
      <c r="BJ11">
        <f>COUNTIFS(DataRegularSeason20242025!$E$3:$E$1315,$A11,DataRegularSeason20242025!$H$3:$H$1315, $A11)</f>
        <v>4</v>
      </c>
      <c r="BK11">
        <f>BI11+BJ11</f>
        <v>8</v>
      </c>
      <c r="BL11">
        <f>F11-BI11</f>
        <v>8</v>
      </c>
      <c r="BM11">
        <f>H11-BJ11</f>
        <v>3</v>
      </c>
      <c r="BN11">
        <f>BL11+BM11</f>
        <v>11</v>
      </c>
      <c r="BS11" t="s">
        <v>1471</v>
      </c>
      <c r="BT11">
        <f>$BT$2/($BT$10-$BT$9)</f>
        <v>6.5</v>
      </c>
    </row>
    <row r="12" spans="1:81" x14ac:dyDescent="0.25">
      <c r="A12" t="s">
        <v>18</v>
      </c>
      <c r="B12" t="s">
        <v>98</v>
      </c>
      <c r="C12" t="s">
        <v>81</v>
      </c>
      <c r="D12">
        <f>COUNTIFS(DataRegularSeason20242025!$D$3:$D$1315,$A12,DataRegularSeason20242025!$R$3:$R$1315,1,DataRegularSeason20242025!$N$3:$N$1315,1) + COUNTIFS(DataRegularSeason20242025!$E$3:$E$1315,$A12,DataRegularSeason20242025!$R$3:$R$1315,1,DataRegularSeason20242025!$N$3:$N$1315,1)</f>
        <v>12</v>
      </c>
      <c r="E12" s="15">
        <f>Table3[[#This Row],[Watched]]/Table3[[#This Row],[GP]]</f>
        <v>0.63157894736842102</v>
      </c>
      <c r="F12">
        <f>COUNTIFS(DataRegularSeason20242025!$N$3:$N$1315,1,DataRegularSeason20242025!$D$3:$D$1315,$A12)</f>
        <v>8</v>
      </c>
      <c r="G12">
        <f>41-Table3[[#This Row],[GP_A]]</f>
        <v>33</v>
      </c>
      <c r="H12">
        <f>COUNTIFS(DataRegularSeason20242025!$E$3:$E$1315,$A12,DataRegularSeason20242025!$N$3:$N$1315,1)</f>
        <v>11</v>
      </c>
      <c r="I12">
        <f>41-Table3[[#This Row],[GP_H]]</f>
        <v>30</v>
      </c>
      <c r="J12">
        <f>F12+H12</f>
        <v>19</v>
      </c>
      <c r="K12">
        <f>82-Table3[[#This Row],[GP]]</f>
        <v>63</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3</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11</v>
      </c>
      <c r="AC12">
        <f>Table3[[#This Row],[L_A]]+Table3[[#This Row],[L_H]]</f>
        <v>8</v>
      </c>
      <c r="AD12">
        <f>Table3[[#This Row],[RW_A]]+Table3[[#This Row],[RW_H]]</f>
        <v>9</v>
      </c>
      <c r="AE12">
        <f>Table3[[#This Row],[RL_A]]+Table3[[#This Row],[RL_H]]</f>
        <v>6</v>
      </c>
      <c r="AF12">
        <f>Table3[[#This Row],[OTW_A]]+Table3[[#This Row],[OTW_H]]</f>
        <v>2</v>
      </c>
      <c r="AG12">
        <f>Table3[[#This Row],[OTL_A]]+Table3[[#This Row],[OTL_H]]</f>
        <v>2</v>
      </c>
      <c r="AH12">
        <f>Table3[[#This Row],[SOW_A]]+Table3[[#This Row],[SOW_H]]</f>
        <v>0</v>
      </c>
      <c r="AI12">
        <f>Table3[[#This Row],[SOL_A]]+Table3[[#This Row],[SOL_H]]</f>
        <v>0</v>
      </c>
      <c r="AJ12">
        <f>(2*(Table3[[#This Row],[W_A]]+Table3[[#This Row],[W_H]]))+Table3[[#This Row],[OTL_A]]+Table3[[#This Row],[SOL_A]]+Table3[[#This Row],[OTL_H]]+Table3[[#This Row],[SOL_H]]</f>
        <v>24</v>
      </c>
      <c r="AK12">
        <f>(3*(Table3[[#This Row],[RW_A]]+Table3[[#This Row],[RW_H]]))+(2*(Table3[[#This Row],[OTW_A]]+Table3[[#This Row],[SOW_A]]+Table3[[#This Row],[OTW_H]]+Table3[[#This Row],[SOW_H]]))+Table3[[#This Row],[OTL_A]]+Table3[[#This Row],[SOL_A]]+Table3[[#This Row],[OTL_H]]+Table3[[#This Row],[SOL_H]]</f>
        <v>33</v>
      </c>
      <c r="AL12" s="15">
        <f>Table3[[#This Row],[PTS]]/(2*Table3[[#This Row],[GP]])</f>
        <v>0.63157894736842102</v>
      </c>
      <c r="AM12" s="15">
        <f>Table3[[#This Row],[PTS2]]/(3*Table3[[#This Row],[GP]])</f>
        <v>0.57894736842105265</v>
      </c>
      <c r="AN12">
        <f>(2*Table3[[#This Row],[GR]])+Table3[[#This Row],[PTS]]</f>
        <v>150</v>
      </c>
      <c r="AO12">
        <f>(3*Table3[[#This Row],[GR]])+Table3[[#This Row],[PTS2]]</f>
        <v>222</v>
      </c>
      <c r="AP12">
        <f>Table3[[#This Row],[PTS]]+(2 * Table3[[#This Row],[GR]] * Table3[[#This Row],[PTS%]])</f>
        <v>103.57894736842105</v>
      </c>
      <c r="AQ12">
        <f>Table3[[#This Row],[PTS2]]+(3 * Table3[[#This Row],[GR]] * Table3[[#This Row],[PTS%2]])</f>
        <v>142.42105263157896</v>
      </c>
      <c r="AR12" s="20" t="str">
        <f>_xlfn.CONCAT(TEXT(Table3[[#This Row],[W]], "0"), "-", TEXT(Table3[[#This Row],[RL]],"0"), "-", TEXT(Table3[[#This Row],[OTL]]+Table3[[#This Row],[SOL]], "0"))</f>
        <v>11-6-2</v>
      </c>
      <c r="AS12">
        <f>COUNTIFS(DataRegularSeason20242025!$D$3:$D$1315,Table3[[#This Row],[Teams]],DataRegularSeason20242025!$K$3:$K$1315,0)</f>
        <v>0</v>
      </c>
      <c r="AT12">
        <f>SUMIF(DataRegularSeason20242025!$D$3:$D$1315,$A12, DataRegularSeason20242025!$J$3:$J$1315)</f>
        <v>22</v>
      </c>
      <c r="AU12">
        <f>SUMIF(DataRegularSeason20242025!$D$3:$D$1315,$A12, DataRegularSeason20242025!$K$3:$K$1315)</f>
        <v>26</v>
      </c>
      <c r="AV12">
        <f>AT12-AU12</f>
        <v>-4</v>
      </c>
      <c r="AW12">
        <f>COUNTIFS(DataRegularSeason20242025!$E$3:$E$1315,Table3[[#This Row],[Teams]],DataRegularSeason20242025!$J$3:$J$1315,0)</f>
        <v>1</v>
      </c>
      <c r="AX12">
        <f>SUMIF(DataRegularSeason20242025!$E$3:$E$1315,$A12,DataRegularSeason20242025!$K$3:$K$1315)</f>
        <v>36</v>
      </c>
      <c r="AY12">
        <f>SUMIF(DataRegularSeason20242025!$E$3:$E$1315,$A12,DataRegularSeason20242025!$J$3:$J$1315)</f>
        <v>24</v>
      </c>
      <c r="AZ12">
        <f>AX12-AY12</f>
        <v>12</v>
      </c>
      <c r="BA12">
        <f>AT12+AX12</f>
        <v>58</v>
      </c>
      <c r="BB12">
        <f>AU12+AY12</f>
        <v>50</v>
      </c>
      <c r="BC12">
        <f>BA12-BB12</f>
        <v>8</v>
      </c>
      <c r="BD12" s="17">
        <f>Table3[[#This Row],[GF]]/Table3[[#This Row],[GP]]</f>
        <v>3.0526315789473686</v>
      </c>
      <c r="BE12" s="17">
        <f>Table3[[#This Row],[GA]]/Table3[[#This Row],[GP]]</f>
        <v>2.6315789473684212</v>
      </c>
      <c r="BF12" s="17">
        <f>(Table3[[#This Row],[GF]]-Table3[[#This Row],[GA]])/Table3[[#This Row],[GP]]</f>
        <v>0.42105263157894735</v>
      </c>
      <c r="BG12" s="50" t="str">
        <f>_xlfn.CONCAT(TEXT(Table3[[#This Row],[W_H]], "0"), "-", TEXT(Table3[[#This Row],[RL_H]],"0"), "-", TEXT(Table3[[#This Row],[OTL_H]]+Table3[[#This Row],[SOL_H]], "0"))</f>
        <v>8-3-0</v>
      </c>
      <c r="BH12" s="50" t="str">
        <f>_xlfn.CONCAT(TEXT(Table3[[#This Row],[W_A]], "0"), "-", TEXT(Table3[[#This Row],[RL_A]],"0"), "-", TEXT(Table3[[#This Row],[OTL_A]]+Table3[[#This Row],[SOL_A]], "0"))</f>
        <v>3-3-2</v>
      </c>
      <c r="BI12">
        <f>COUNTIFS(DataRegularSeason20242025!$D$3:$D$1315,$A12,DataRegularSeason20242025!$H$3:$H$1315, $A12)</f>
        <v>5</v>
      </c>
      <c r="BJ12">
        <f>COUNTIFS(DataRegularSeason20242025!$E$3:$E$1315,$A12,DataRegularSeason20242025!$H$3:$H$1315, $A12)</f>
        <v>9</v>
      </c>
      <c r="BK12">
        <f>BI12+BJ12</f>
        <v>14</v>
      </c>
      <c r="BL12">
        <f>F12-BI12</f>
        <v>3</v>
      </c>
      <c r="BM12">
        <f>H12-BJ12</f>
        <v>2</v>
      </c>
      <c r="BN12">
        <f>BL12+BM12</f>
        <v>5</v>
      </c>
      <c r="BS12" t="s">
        <v>1472</v>
      </c>
      <c r="BT12">
        <f>$BT$3/($BT$10-$BT$9)</f>
        <v>4.5217391304347823</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14</v>
      </c>
      <c r="E13" s="15">
        <f>Table3[[#This Row],[Watched]]/Table3[[#This Row],[GP]]</f>
        <v>0.82352941176470584</v>
      </c>
      <c r="F13">
        <f>COUNTIFS(DataRegularSeason20242025!$N$3:$N$1315,1,DataRegularSeason20242025!$D$3:$D$1315,$A13)</f>
        <v>9</v>
      </c>
      <c r="G13">
        <f>41-Table3[[#This Row],[GP_A]]</f>
        <v>32</v>
      </c>
      <c r="H13">
        <f>COUNTIFS(DataRegularSeason20242025!$E$3:$E$1315,$A13,DataRegularSeason20242025!$N$3:$N$1315,1)</f>
        <v>8</v>
      </c>
      <c r="I13">
        <f>41-Table3[[#This Row],[GP_H]]</f>
        <v>33</v>
      </c>
      <c r="J13">
        <f>F13+H13</f>
        <v>17</v>
      </c>
      <c r="K13">
        <f>82-Table3[[#This Row],[GP]]</f>
        <v>65</v>
      </c>
      <c r="L13">
        <f>COUNTIFS(DataRegularSeason20242025!$D$3:$D$1315,$A13, DataRegularSeason20242025!$L$3:$L$1315, $A13,DataRegularSeason20242025!$N$3:$N$1315,1)</f>
        <v>4</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10</v>
      </c>
      <c r="AC13">
        <f>Table3[[#This Row],[L_A]]+Table3[[#This Row],[L_H]]</f>
        <v>7</v>
      </c>
      <c r="AD13">
        <f>Table3[[#This Row],[RW_A]]+Table3[[#This Row],[RW_H]]</f>
        <v>8</v>
      </c>
      <c r="AE13">
        <f>Table3[[#This Row],[RL_A]]+Table3[[#This Row],[RL_H]]</f>
        <v>6</v>
      </c>
      <c r="AF13">
        <f>Table3[[#This Row],[OTW_A]]+Table3[[#This Row],[OTW_H]]</f>
        <v>2</v>
      </c>
      <c r="AG13">
        <f>Table3[[#This Row],[OTL_A]]+Table3[[#This Row],[OTL_H]]</f>
        <v>0</v>
      </c>
      <c r="AH13">
        <f>Table3[[#This Row],[SOW_A]]+Table3[[#This Row],[SOW_H]]</f>
        <v>0</v>
      </c>
      <c r="AI13">
        <f>Table3[[#This Row],[SOL_A]]+Table3[[#This Row],[SOL_H]]</f>
        <v>1</v>
      </c>
      <c r="AJ13">
        <f>(2*(Table3[[#This Row],[W_A]]+Table3[[#This Row],[W_H]]))+Table3[[#This Row],[OTL_A]]+Table3[[#This Row],[SOL_A]]+Table3[[#This Row],[OTL_H]]+Table3[[#This Row],[SOL_H]]</f>
        <v>21</v>
      </c>
      <c r="AK13">
        <f>(3*(Table3[[#This Row],[RW_A]]+Table3[[#This Row],[RW_H]]))+(2*(Table3[[#This Row],[OTW_A]]+Table3[[#This Row],[SOW_A]]+Table3[[#This Row],[OTW_H]]+Table3[[#This Row],[SOW_H]]))+Table3[[#This Row],[OTL_A]]+Table3[[#This Row],[SOL_A]]+Table3[[#This Row],[OTL_H]]+Table3[[#This Row],[SOL_H]]</f>
        <v>29</v>
      </c>
      <c r="AL13" s="15">
        <f>Table3[[#This Row],[PTS]]/(2*Table3[[#This Row],[GP]])</f>
        <v>0.61764705882352944</v>
      </c>
      <c r="AM13" s="15">
        <f>Table3[[#This Row],[PTS2]]/(3*Table3[[#This Row],[GP]])</f>
        <v>0.56862745098039214</v>
      </c>
      <c r="AN13">
        <f>(2*Table3[[#This Row],[GR]])+Table3[[#This Row],[PTS]]</f>
        <v>151</v>
      </c>
      <c r="AO13">
        <f>(3*Table3[[#This Row],[GR]])+Table3[[#This Row],[PTS2]]</f>
        <v>224</v>
      </c>
      <c r="AP13">
        <f>Table3[[#This Row],[PTS]]+(2 * Table3[[#This Row],[GR]] * Table3[[#This Row],[PTS%]])</f>
        <v>101.29411764705883</v>
      </c>
      <c r="AQ13">
        <f>Table3[[#This Row],[PTS2]]+(3 * Table3[[#This Row],[GR]] * Table3[[#This Row],[PTS%2]])</f>
        <v>139.88235294117646</v>
      </c>
      <c r="AR13" s="20" t="str">
        <f>_xlfn.CONCAT(TEXT(Table3[[#This Row],[W]], "0"), "-", TEXT(Table3[[#This Row],[RL]],"0"), "-", TEXT(Table3[[#This Row],[OTL]]+Table3[[#This Row],[SOL]], "0"))</f>
        <v>10-6-1</v>
      </c>
      <c r="AS13">
        <f>COUNTIFS(DataRegularSeason20242025!$D$3:$D$1315,Table3[[#This Row],[Teams]],DataRegularSeason20242025!$K$3:$K$1315,0)</f>
        <v>0</v>
      </c>
      <c r="AT13">
        <f>SUMIF(DataRegularSeason20242025!$D$3:$D$1315,$A13, DataRegularSeason20242025!$J$3:$J$1315)</f>
        <v>35</v>
      </c>
      <c r="AU13">
        <f>SUMIF(DataRegularSeason20242025!$D$3:$D$1315,$A13, DataRegularSeason20242025!$K$3:$K$1315)</f>
        <v>35</v>
      </c>
      <c r="AV13">
        <f>AT13-AU13</f>
        <v>0</v>
      </c>
      <c r="AW13">
        <f>COUNTIFS(DataRegularSeason20242025!$E$3:$E$1315,Table3[[#This Row],[Teams]],DataRegularSeason20242025!$J$3:$J$1315,0)</f>
        <v>2</v>
      </c>
      <c r="AX13">
        <f>SUMIF(DataRegularSeason20242025!$E$3:$E$1315,$A13,DataRegularSeason20242025!$K$3:$K$1315)</f>
        <v>25</v>
      </c>
      <c r="AY13">
        <f>SUMIF(DataRegularSeason20242025!$E$3:$E$1315,$A13,DataRegularSeason20242025!$J$3:$J$1315)</f>
        <v>13</v>
      </c>
      <c r="AZ13">
        <f>AX13-AY13</f>
        <v>12</v>
      </c>
      <c r="BA13">
        <f>AT13+AX13</f>
        <v>60</v>
      </c>
      <c r="BB13">
        <f>AU13+AY13</f>
        <v>48</v>
      </c>
      <c r="BC13">
        <f>BA13-BB13</f>
        <v>12</v>
      </c>
      <c r="BD13" s="17">
        <f>Table3[[#This Row],[GF]]/Table3[[#This Row],[GP]]</f>
        <v>3.5294117647058822</v>
      </c>
      <c r="BE13" s="17">
        <f>Table3[[#This Row],[GA]]/Table3[[#This Row],[GP]]</f>
        <v>2.8235294117647061</v>
      </c>
      <c r="BF13" s="17">
        <f>(Table3[[#This Row],[GF]]-Table3[[#This Row],[GA]])/Table3[[#This Row],[GP]]</f>
        <v>0.70588235294117652</v>
      </c>
      <c r="BG13" s="50" t="str">
        <f>_xlfn.CONCAT(TEXT(Table3[[#This Row],[W_H]], "0"), "-", TEXT(Table3[[#This Row],[RL_H]],"0"), "-", TEXT(Table3[[#This Row],[OTL_H]]+Table3[[#This Row],[SOL_H]], "0"))</f>
        <v>6-1-1</v>
      </c>
      <c r="BH13" s="50" t="str">
        <f>_xlfn.CONCAT(TEXT(Table3[[#This Row],[W_A]], "0"), "-", TEXT(Table3[[#This Row],[RL_A]],"0"), "-", TEXT(Table3[[#This Row],[OTL_A]]+Table3[[#This Row],[SOL_A]], "0"))</f>
        <v>4-5-0</v>
      </c>
      <c r="BI13">
        <f>COUNTIFS(DataRegularSeason20242025!$D$3:$D$1315,$A13,DataRegularSeason20242025!$H$3:$H$1315, $A13)</f>
        <v>4</v>
      </c>
      <c r="BJ13">
        <f>COUNTIFS(DataRegularSeason20242025!$E$3:$E$1315,$A13,DataRegularSeason20242025!$H$3:$H$1315, $A13)</f>
        <v>6</v>
      </c>
      <c r="BK13">
        <f>BI13+BJ13</f>
        <v>10</v>
      </c>
      <c r="BL13">
        <f>F13-BI13</f>
        <v>5</v>
      </c>
      <c r="BM13">
        <f>H13-BJ13</f>
        <v>2</v>
      </c>
      <c r="BN13">
        <f>BL13+BM13</f>
        <v>7</v>
      </c>
      <c r="BS13" t="s">
        <v>1480</v>
      </c>
      <c r="BT13">
        <f>(BT5/BT2)/2</f>
        <v>3.0969899665551841</v>
      </c>
    </row>
    <row r="14" spans="1:81"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14</v>
      </c>
      <c r="E14" s="15">
        <f>Table3[[#This Row],[Watched]]/Table3[[#This Row],[GP]]</f>
        <v>0.77777777777777779</v>
      </c>
      <c r="F14">
        <f>COUNTIFS(DataRegularSeason20242025!$N$3:$N$1315,1,DataRegularSeason20242025!$D$3:$D$1315,$A14)</f>
        <v>7</v>
      </c>
      <c r="G14">
        <f>41-Table3[[#This Row],[GP_A]]</f>
        <v>34</v>
      </c>
      <c r="H14">
        <f>COUNTIFS(DataRegularSeason20242025!$E$3:$E$1315,$A14,DataRegularSeason20242025!$N$3:$N$1315,1)</f>
        <v>11</v>
      </c>
      <c r="I14">
        <f>41-Table3[[#This Row],[GP_H]]</f>
        <v>30</v>
      </c>
      <c r="J14">
        <f>F14+H14</f>
        <v>18</v>
      </c>
      <c r="K14">
        <f>82-Table3[[#This Row],[GP]]</f>
        <v>64</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1</v>
      </c>
      <c r="Q14">
        <f>COUNTIFS(DataRegularSeason20242025!$D$3:$D$1315,$A14, DataRegularSeason20242025!$S$3:$S$1315, $A14,DataRegularSeason20242025!$M$3:$M$1315,"REG")</f>
        <v>1</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3</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8</v>
      </c>
      <c r="Y14">
        <f>COUNTIFS(DataRegularSeason20242025!$E$3:$E$1315,$A14, DataRegularSeason20242025!$S$3:$S$1315, $A14,DataRegularSeason20242025!$M$3:$M$1315,"REG")</f>
        <v>5</v>
      </c>
      <c r="Z14">
        <f>COUNTIFS(DataRegularSeason20242025!$E$3:$E$1315,$A14, DataRegularSeason20242025!$S$3:$S$1315, $A14,DataRegularSeason20242025!$M$3:$M$1315,"OT")</f>
        <v>2</v>
      </c>
      <c r="AA14">
        <f>COUNTIFS(DataRegularSeason20242025!$E$3:$E$1315,$A14, DataRegularSeason20242025!$S$3:$S$1315, $A14,DataRegularSeason20242025!$M$3:$M$1315,"SO")</f>
        <v>1</v>
      </c>
      <c r="AB14">
        <f>Table3[[#This Row],[W_A]]+Table3[[#This Row],[W_H]]</f>
        <v>9</v>
      </c>
      <c r="AC14">
        <f>Table3[[#This Row],[L_A]]+Table3[[#This Row],[L_H]]</f>
        <v>9</v>
      </c>
      <c r="AD14">
        <f>Table3[[#This Row],[RW_A]]+Table3[[#This Row],[RW_H]]</f>
        <v>8</v>
      </c>
      <c r="AE14">
        <f>Table3[[#This Row],[RL_A]]+Table3[[#This Row],[RL_H]]</f>
        <v>6</v>
      </c>
      <c r="AF14">
        <f>Table3[[#This Row],[OTW_A]]+Table3[[#This Row],[OTW_H]]</f>
        <v>1</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21</v>
      </c>
      <c r="AK14">
        <f>(3*(Table3[[#This Row],[RW_A]]+Table3[[#This Row],[RW_H]]))+(2*(Table3[[#This Row],[OTW_A]]+Table3[[#This Row],[SOW_A]]+Table3[[#This Row],[OTW_H]]+Table3[[#This Row],[SOW_H]]))+Table3[[#This Row],[OTL_A]]+Table3[[#This Row],[SOL_A]]+Table3[[#This Row],[OTL_H]]+Table3[[#This Row],[SOL_H]]</f>
        <v>29</v>
      </c>
      <c r="AL14" s="15">
        <f>Table3[[#This Row],[PTS]]/(2*Table3[[#This Row],[GP]])</f>
        <v>0.58333333333333337</v>
      </c>
      <c r="AM14" s="15">
        <f>Table3[[#This Row],[PTS2]]/(3*Table3[[#This Row],[GP]])</f>
        <v>0.53703703703703709</v>
      </c>
      <c r="AN14">
        <f>(2*Table3[[#This Row],[GR]])+Table3[[#This Row],[PTS]]</f>
        <v>149</v>
      </c>
      <c r="AO14">
        <f>(3*Table3[[#This Row],[GR]])+Table3[[#This Row],[PTS2]]</f>
        <v>221</v>
      </c>
      <c r="AP14">
        <f>Table3[[#This Row],[PTS]]+(2 * Table3[[#This Row],[GR]] * Table3[[#This Row],[PTS%]])</f>
        <v>95.666666666666671</v>
      </c>
      <c r="AQ14">
        <f>Table3[[#This Row],[PTS2]]+(3 * Table3[[#This Row],[GR]] * Table3[[#This Row],[PTS%2]])</f>
        <v>132.11111111111111</v>
      </c>
      <c r="AR14" s="20" t="str">
        <f>_xlfn.CONCAT(TEXT(Table3[[#This Row],[W]], "0"), "-", TEXT(Table3[[#This Row],[RL]],"0"), "-", TEXT(Table3[[#This Row],[OTL]]+Table3[[#This Row],[SOL]], "0"))</f>
        <v>9-6-3</v>
      </c>
      <c r="AS14">
        <f>COUNTIFS(DataRegularSeason20242025!$D$3:$D$1315,Table3[[#This Row],[Teams]],DataRegularSeason20242025!$K$3:$K$1315,0)</f>
        <v>1</v>
      </c>
      <c r="AT14">
        <f>SUMIF(DataRegularSeason20242025!$D$3:$D$1315,$A14, DataRegularSeason20242025!$J$3:$J$1315)</f>
        <v>25</v>
      </c>
      <c r="AU14">
        <f>SUMIF(DataRegularSeason20242025!$D$3:$D$1315,$A14, DataRegularSeason20242025!$K$3:$K$1315)</f>
        <v>14</v>
      </c>
      <c r="AV14">
        <f>AT14-AU14</f>
        <v>11</v>
      </c>
      <c r="AW14">
        <f>COUNTIFS(DataRegularSeason20242025!$E$3:$E$1315,Table3[[#This Row],[Teams]],DataRegularSeason20242025!$J$3:$J$1315,0)</f>
        <v>0</v>
      </c>
      <c r="AX14">
        <f>SUMIF(DataRegularSeason20242025!$E$3:$E$1315,$A14,DataRegularSeason20242025!$K$3:$K$1315)</f>
        <v>32</v>
      </c>
      <c r="AY14">
        <f>SUMIF(DataRegularSeason20242025!$E$3:$E$1315,$A14,DataRegularSeason20242025!$J$3:$J$1315)</f>
        <v>45</v>
      </c>
      <c r="AZ14">
        <f>AX14-AY14</f>
        <v>-13</v>
      </c>
      <c r="BA14">
        <f>AT14+AX14</f>
        <v>57</v>
      </c>
      <c r="BB14">
        <f>AU14+AY14</f>
        <v>59</v>
      </c>
      <c r="BC14">
        <f>BA14-BB14</f>
        <v>-2</v>
      </c>
      <c r="BD14" s="17">
        <f>Table3[[#This Row],[GF]]/Table3[[#This Row],[GP]]</f>
        <v>3.1666666666666665</v>
      </c>
      <c r="BE14" s="17">
        <f>Table3[[#This Row],[GA]]/Table3[[#This Row],[GP]]</f>
        <v>3.2777777777777777</v>
      </c>
      <c r="BF14" s="17">
        <f>(Table3[[#This Row],[GF]]-Table3[[#This Row],[GA]])/Table3[[#This Row],[GP]]</f>
        <v>-0.1111111111111111</v>
      </c>
      <c r="BG14" s="50" t="str">
        <f>_xlfn.CONCAT(TEXT(Table3[[#This Row],[W_H]], "0"), "-", TEXT(Table3[[#This Row],[RL_H]],"0"), "-", TEXT(Table3[[#This Row],[OTL_H]]+Table3[[#This Row],[SOL_H]], "0"))</f>
        <v>3-5-3</v>
      </c>
      <c r="BH14" s="50" t="str">
        <f>_xlfn.CONCAT(TEXT(Table3[[#This Row],[W_A]], "0"), "-", TEXT(Table3[[#This Row],[RL_A]],"0"), "-", TEXT(Table3[[#This Row],[OTL_A]]+Table3[[#This Row],[SOL_A]], "0"))</f>
        <v>6-1-0</v>
      </c>
      <c r="BI14">
        <f>COUNTIFS(DataRegularSeason20242025!$D$3:$D$1315,$A14,DataRegularSeason20242025!$H$3:$H$1315, $A14)</f>
        <v>4</v>
      </c>
      <c r="BJ14">
        <f>COUNTIFS(DataRegularSeason20242025!$E$3:$E$1315,$A14,DataRegularSeason20242025!$H$3:$H$1315, $A14)</f>
        <v>7</v>
      </c>
      <c r="BK14">
        <f>BI14+BJ14</f>
        <v>11</v>
      </c>
      <c r="BL14">
        <f>F14-BI14</f>
        <v>3</v>
      </c>
      <c r="BM14">
        <f>H14-BJ14</f>
        <v>4</v>
      </c>
      <c r="BN14">
        <f>BL14+BM14</f>
        <v>7</v>
      </c>
    </row>
    <row r="15" spans="1:81" x14ac:dyDescent="0.25">
      <c r="A15" t="s">
        <v>26</v>
      </c>
      <c r="B15" t="s">
        <v>97</v>
      </c>
      <c r="C15" t="s">
        <v>95</v>
      </c>
      <c r="D15">
        <f>COUNTIFS(DataRegularSeason20242025!$D$3:$D$1315,$A15,DataRegularSeason20242025!$R$3:$R$1315,1,DataRegularSeason20242025!$N$3:$N$1315,1) + COUNTIFS(DataRegularSeason20242025!$E$3:$E$1315,$A15,DataRegularSeason20242025!$R$3:$R$1315,1,DataRegularSeason20242025!$N$3:$N$1315,1)</f>
        <v>13</v>
      </c>
      <c r="E15" s="15">
        <f>Table3[[#This Row],[Watched]]/Table3[[#This Row],[GP]]</f>
        <v>0.68421052631578949</v>
      </c>
      <c r="F15">
        <f>COUNTIFS(DataRegularSeason20242025!$N$3:$N$1315,1,DataRegularSeason20242025!$D$3:$D$1315,$A15)</f>
        <v>7</v>
      </c>
      <c r="G15">
        <f>41-Table3[[#This Row],[GP_A]]</f>
        <v>34</v>
      </c>
      <c r="H15">
        <f>COUNTIFS(DataRegularSeason20242025!$E$3:$E$1315,$A15,DataRegularSeason20242025!$N$3:$N$1315,1)</f>
        <v>12</v>
      </c>
      <c r="I15">
        <f>41-Table3[[#This Row],[GP_H]]</f>
        <v>29</v>
      </c>
      <c r="J15">
        <f>F15+H15</f>
        <v>19</v>
      </c>
      <c r="K15">
        <f>82-Table3[[#This Row],[GP]]</f>
        <v>63</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3</v>
      </c>
      <c r="Q15">
        <f>COUNTIFS(DataRegularSeason20242025!$D$3:$D$1315,$A15, DataRegularSeason20242025!$S$3:$S$1315, $A15,DataRegularSeason20242025!$M$3:$M$1315,"REG")</f>
        <v>3</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0</v>
      </c>
      <c r="X15">
        <f>H15-T15</f>
        <v>6</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10</v>
      </c>
      <c r="AC15">
        <f>Table3[[#This Row],[L_A]]+Table3[[#This Row],[L_H]]</f>
        <v>9</v>
      </c>
      <c r="AD15">
        <f>Table3[[#This Row],[RW_A]]+Table3[[#This Row],[RW_H]]</f>
        <v>8</v>
      </c>
      <c r="AE15">
        <f>Table3[[#This Row],[RL_A]]+Table3[[#This Row],[RL_H]]</f>
        <v>9</v>
      </c>
      <c r="AF15">
        <f>Table3[[#This Row],[OTW_A]]+Table3[[#This Row],[OTW_H]]</f>
        <v>2</v>
      </c>
      <c r="AG15">
        <f>Table3[[#This Row],[OTL_A]]+Table3[[#This Row],[OTL_H]]</f>
        <v>0</v>
      </c>
      <c r="AH15">
        <f>Table3[[#This Row],[SOW_A]]+Table3[[#This Row],[SOW_H]]</f>
        <v>0</v>
      </c>
      <c r="AI15">
        <f>Table3[[#This Row],[SOL_A]]+Table3[[#This Row],[SOL_H]]</f>
        <v>0</v>
      </c>
      <c r="AJ15">
        <f>(2*(Table3[[#This Row],[W_A]]+Table3[[#This Row],[W_H]]))+Table3[[#This Row],[OTL_A]]+Table3[[#This Row],[SOL_A]]+Table3[[#This Row],[OTL_H]]+Table3[[#This Row],[SOL_H]]</f>
        <v>20</v>
      </c>
      <c r="AK15">
        <f>(3*(Table3[[#This Row],[RW_A]]+Table3[[#This Row],[RW_H]]))+(2*(Table3[[#This Row],[OTW_A]]+Table3[[#This Row],[SOW_A]]+Table3[[#This Row],[OTW_H]]+Table3[[#This Row],[SOW_H]]))+Table3[[#This Row],[OTL_A]]+Table3[[#This Row],[SOL_A]]+Table3[[#This Row],[OTL_H]]+Table3[[#This Row],[SOL_H]]</f>
        <v>28</v>
      </c>
      <c r="AL15" s="15">
        <f>Table3[[#This Row],[PTS]]/(2*Table3[[#This Row],[GP]])</f>
        <v>0.52631578947368418</v>
      </c>
      <c r="AM15" s="15">
        <f>Table3[[#This Row],[PTS2]]/(3*Table3[[#This Row],[GP]])</f>
        <v>0.49122807017543857</v>
      </c>
      <c r="AN15">
        <f>(2*Table3[[#This Row],[GR]])+Table3[[#This Row],[PTS]]</f>
        <v>146</v>
      </c>
      <c r="AO15">
        <f>(3*Table3[[#This Row],[GR]])+Table3[[#This Row],[PTS2]]</f>
        <v>217</v>
      </c>
      <c r="AP15">
        <f>Table3[[#This Row],[PTS]]+(2 * Table3[[#This Row],[GR]] * Table3[[#This Row],[PTS%]])</f>
        <v>86.315789473684205</v>
      </c>
      <c r="AQ15">
        <f>Table3[[#This Row],[PTS2]]+(3 * Table3[[#This Row],[GR]] * Table3[[#This Row],[PTS%2]])</f>
        <v>120.84210526315789</v>
      </c>
      <c r="AR15" s="20" t="str">
        <f>_xlfn.CONCAT(TEXT(Table3[[#This Row],[W]], "0"), "-", TEXT(Table3[[#This Row],[RL]],"0"), "-", TEXT(Table3[[#This Row],[OTL]]+Table3[[#This Row],[SOL]], "0"))</f>
        <v>10-9-0</v>
      </c>
      <c r="AS15">
        <f>COUNTIFS(DataRegularSeason20242025!$D$3:$D$1315,Table3[[#This Row],[Teams]],DataRegularSeason20242025!$K$3:$K$1315,0)</f>
        <v>0</v>
      </c>
      <c r="AT15">
        <f>SUMIF(DataRegularSeason20242025!$D$3:$D$1315,$A15, DataRegularSeason20242025!$J$3:$J$1315)</f>
        <v>21</v>
      </c>
      <c r="AU15">
        <f>SUMIF(DataRegularSeason20242025!$D$3:$D$1315,$A15, DataRegularSeason20242025!$K$3:$K$1315)</f>
        <v>20</v>
      </c>
      <c r="AV15">
        <f>AT15-AU15</f>
        <v>1</v>
      </c>
      <c r="AW15">
        <f>COUNTIFS(DataRegularSeason20242025!$E$3:$E$1315,Table3[[#This Row],[Teams]],DataRegularSeason20242025!$J$3:$J$1315,0)</f>
        <v>0</v>
      </c>
      <c r="AX15">
        <f>SUMIF(DataRegularSeason20242025!$E$3:$E$1315,$A15,DataRegularSeason20242025!$K$3:$K$1315)</f>
        <v>43</v>
      </c>
      <c r="AY15">
        <f>SUMIF(DataRegularSeason20242025!$E$3:$E$1315,$A15,DataRegularSeason20242025!$J$3:$J$1315)</f>
        <v>50</v>
      </c>
      <c r="AZ15">
        <f>AX15-AY15</f>
        <v>-7</v>
      </c>
      <c r="BA15">
        <f>AT15+AX15</f>
        <v>64</v>
      </c>
      <c r="BB15">
        <f>AU15+AY15</f>
        <v>70</v>
      </c>
      <c r="BC15">
        <f>BA15-BB15</f>
        <v>-6</v>
      </c>
      <c r="BD15" s="17">
        <f>Table3[[#This Row],[GF]]/Table3[[#This Row],[GP]]</f>
        <v>3.3684210526315788</v>
      </c>
      <c r="BE15" s="17">
        <f>Table3[[#This Row],[GA]]/Table3[[#This Row],[GP]]</f>
        <v>3.6842105263157894</v>
      </c>
      <c r="BF15" s="17">
        <f>(Table3[[#This Row],[GF]]-Table3[[#This Row],[GA]])/Table3[[#This Row],[GP]]</f>
        <v>-0.31578947368421051</v>
      </c>
      <c r="BG15" s="50" t="str">
        <f>_xlfn.CONCAT(TEXT(Table3[[#This Row],[W_H]], "0"), "-", TEXT(Table3[[#This Row],[RL_H]],"0"), "-", TEXT(Table3[[#This Row],[OTL_H]]+Table3[[#This Row],[SOL_H]], "0"))</f>
        <v>6-6-0</v>
      </c>
      <c r="BH15" s="50" t="str">
        <f>_xlfn.CONCAT(TEXT(Table3[[#This Row],[W_A]], "0"), "-", TEXT(Table3[[#This Row],[RL_A]],"0"), "-", TEXT(Table3[[#This Row],[OTL_A]]+Table3[[#This Row],[SOL_A]], "0"))</f>
        <v>4-3-0</v>
      </c>
      <c r="BI15">
        <f>COUNTIFS(DataRegularSeason20242025!$D$3:$D$1315,$A15,DataRegularSeason20242025!$H$3:$H$1315, $A15)</f>
        <v>3</v>
      </c>
      <c r="BJ15">
        <f>COUNTIFS(DataRegularSeason20242025!$E$3:$E$1315,$A15,DataRegularSeason20242025!$H$3:$H$1315, $A15)</f>
        <v>10</v>
      </c>
      <c r="BK15">
        <f>BI15+BJ15</f>
        <v>13</v>
      </c>
      <c r="BL15">
        <f>F15-BI15</f>
        <v>4</v>
      </c>
      <c r="BM15">
        <f>H15-BJ15</f>
        <v>2</v>
      </c>
      <c r="BN15">
        <f>BL15+BM15</f>
        <v>6</v>
      </c>
      <c r="BS15">
        <f>LARGE($AJ$2:$AJ$33,1)</f>
        <v>32</v>
      </c>
    </row>
    <row r="16" spans="1:81" x14ac:dyDescent="0.25">
      <c r="A16" t="s">
        <v>47</v>
      </c>
      <c r="B16" t="s">
        <v>97</v>
      </c>
      <c r="C16" t="s">
        <v>100</v>
      </c>
      <c r="D16">
        <f>COUNTIFS(DataRegularSeason20242025!$D$3:$D$1315,$A16,DataRegularSeason20242025!$R$3:$R$1315,1,DataRegularSeason20242025!$N$3:$N$1315,1) + COUNTIFS(DataRegularSeason20242025!$E$3:$E$1315,$A16,DataRegularSeason20242025!$R$3:$R$1315,1,DataRegularSeason20242025!$N$3:$N$1315,1)</f>
        <v>11</v>
      </c>
      <c r="E16" s="15">
        <f>Table3[[#This Row],[Watched]]/Table3[[#This Row],[GP]]</f>
        <v>0.61111111111111116</v>
      </c>
      <c r="F16">
        <f>COUNTIFS(DataRegularSeason20242025!$N$3:$N$1315,1,DataRegularSeason20242025!$D$3:$D$1315,$A16)</f>
        <v>9</v>
      </c>
      <c r="G16">
        <f>41-Table3[[#This Row],[GP_A]]</f>
        <v>32</v>
      </c>
      <c r="H16">
        <f>COUNTIFS(DataRegularSeason20242025!$E$3:$E$1315,$A16,DataRegularSeason20242025!$N$3:$N$1315,1)</f>
        <v>9</v>
      </c>
      <c r="I16">
        <f>41-Table3[[#This Row],[GP_H]]</f>
        <v>32</v>
      </c>
      <c r="J16">
        <f>F16+H16</f>
        <v>18</v>
      </c>
      <c r="K16">
        <f>82-Table3[[#This Row],[GP]]</f>
        <v>64</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3</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5</v>
      </c>
      <c r="Y16">
        <f>COUNTIFS(DataRegularSeason20242025!$E$3:$E$1315,$A16, DataRegularSeason20242025!$S$3:$S$1315, $A16,DataRegularSeason20242025!$M$3:$M$1315,"REG")</f>
        <v>5</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8</v>
      </c>
      <c r="AC16">
        <f>Table3[[#This Row],[L_A]]+Table3[[#This Row],[L_H]]</f>
        <v>10</v>
      </c>
      <c r="AD16">
        <f>Table3[[#This Row],[RW_A]]+Table3[[#This Row],[RW_H]]</f>
        <v>7</v>
      </c>
      <c r="AE16">
        <f>Table3[[#This Row],[RL_A]]+Table3[[#This Row],[RL_H]]</f>
        <v>8</v>
      </c>
      <c r="AF16">
        <f>Table3[[#This Row],[OTW_A]]+Table3[[#This Row],[OTW_H]]</f>
        <v>1</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18</v>
      </c>
      <c r="AK16">
        <f>(3*(Table3[[#This Row],[RW_A]]+Table3[[#This Row],[RW_H]]))+(2*(Table3[[#This Row],[OTW_A]]+Table3[[#This Row],[SOW_A]]+Table3[[#This Row],[OTW_H]]+Table3[[#This Row],[SOW_H]]))+Table3[[#This Row],[OTL_A]]+Table3[[#This Row],[SOL_A]]+Table3[[#This Row],[OTL_H]]+Table3[[#This Row],[SOL_H]]</f>
        <v>25</v>
      </c>
      <c r="AL16" s="15">
        <f>Table3[[#This Row],[PTS]]/(2*Table3[[#This Row],[GP]])</f>
        <v>0.5</v>
      </c>
      <c r="AM16" s="15">
        <f>Table3[[#This Row],[PTS2]]/(3*Table3[[#This Row],[GP]])</f>
        <v>0.46296296296296297</v>
      </c>
      <c r="AN16">
        <f>(2*Table3[[#This Row],[GR]])+Table3[[#This Row],[PTS]]</f>
        <v>146</v>
      </c>
      <c r="AO16">
        <f>(3*Table3[[#This Row],[GR]])+Table3[[#This Row],[PTS2]]</f>
        <v>217</v>
      </c>
      <c r="AP16">
        <f>Table3[[#This Row],[PTS]]+(2 * Table3[[#This Row],[GR]] * Table3[[#This Row],[PTS%]])</f>
        <v>82</v>
      </c>
      <c r="AQ16">
        <f>Table3[[#This Row],[PTS2]]+(3 * Table3[[#This Row],[GR]] * Table3[[#This Row],[PTS%2]])</f>
        <v>113.88888888888889</v>
      </c>
      <c r="AR16" s="20" t="str">
        <f>_xlfn.CONCAT(TEXT(Table3[[#This Row],[W]], "0"), "-", TEXT(Table3[[#This Row],[RL]],"0"), "-", TEXT(Table3[[#This Row],[OTL]]+Table3[[#This Row],[SOL]], "0"))</f>
        <v>8-8-2</v>
      </c>
      <c r="AS16">
        <f>COUNTIFS(DataRegularSeason20242025!$D$3:$D$1315,Table3[[#This Row],[Teams]],DataRegularSeason20242025!$K$3:$K$1315,0)</f>
        <v>1</v>
      </c>
      <c r="AT16">
        <f>SUMIF(DataRegularSeason20242025!$D$3:$D$1315,$A16, DataRegularSeason20242025!$J$3:$J$1315)</f>
        <v>20</v>
      </c>
      <c r="AU16">
        <f>SUMIF(DataRegularSeason20242025!$D$3:$D$1315,$A16, DataRegularSeason20242025!$K$3:$K$1315)</f>
        <v>22</v>
      </c>
      <c r="AV16">
        <f>AT16-AU16</f>
        <v>-2</v>
      </c>
      <c r="AW16">
        <f>COUNTIFS(DataRegularSeason20242025!$E$3:$E$1315,Table3[[#This Row],[Teams]],DataRegularSeason20242025!$J$3:$J$1315,0)</f>
        <v>0</v>
      </c>
      <c r="AX16">
        <f>SUMIF(DataRegularSeason20242025!$E$3:$E$1315,$A16,DataRegularSeason20242025!$K$3:$K$1315)</f>
        <v>26</v>
      </c>
      <c r="AY16">
        <f>SUMIF(DataRegularSeason20242025!$E$3:$E$1315,$A16,DataRegularSeason20242025!$J$3:$J$1315)</f>
        <v>32</v>
      </c>
      <c r="AZ16">
        <f>AX16-AY16</f>
        <v>-6</v>
      </c>
      <c r="BA16">
        <f>AT16+AX16</f>
        <v>46</v>
      </c>
      <c r="BB16">
        <f>AU16+AY16</f>
        <v>54</v>
      </c>
      <c r="BC16">
        <f>BA16-BB16</f>
        <v>-8</v>
      </c>
      <c r="BD16" s="17">
        <f>Table3[[#This Row],[GF]]/Table3[[#This Row],[GP]]</f>
        <v>2.5555555555555554</v>
      </c>
      <c r="BE16" s="17">
        <f>Table3[[#This Row],[GA]]/Table3[[#This Row],[GP]]</f>
        <v>3</v>
      </c>
      <c r="BF16" s="17">
        <f>(Table3[[#This Row],[GF]]-Table3[[#This Row],[GA]])/Table3[[#This Row],[GP]]</f>
        <v>-0.44444444444444442</v>
      </c>
      <c r="BG16" s="50" t="str">
        <f>_xlfn.CONCAT(TEXT(Table3[[#This Row],[W_H]], "0"), "-", TEXT(Table3[[#This Row],[RL_H]],"0"), "-", TEXT(Table3[[#This Row],[OTL_H]]+Table3[[#This Row],[SOL_H]], "0"))</f>
        <v>4-5-0</v>
      </c>
      <c r="BH16" s="50" t="str">
        <f>_xlfn.CONCAT(TEXT(Table3[[#This Row],[W_A]], "0"), "-", TEXT(Table3[[#This Row],[RL_A]],"0"), "-", TEXT(Table3[[#This Row],[OTL_A]]+Table3[[#This Row],[SOL_A]], "0"))</f>
        <v>4-3-2</v>
      </c>
      <c r="BI16">
        <f>COUNTIFS(DataRegularSeason20242025!$D$3:$D$1315,$A16,DataRegularSeason20242025!$H$3:$H$1315, $A16)</f>
        <v>4</v>
      </c>
      <c r="BJ16">
        <f>COUNTIFS(DataRegularSeason20242025!$E$3:$E$1315,$A16,DataRegularSeason20242025!$H$3:$H$1315, $A16)</f>
        <v>4</v>
      </c>
      <c r="BK16">
        <f>BI16+BJ16</f>
        <v>8</v>
      </c>
      <c r="BL16">
        <f>F16-BI16</f>
        <v>5</v>
      </c>
      <c r="BM16">
        <f>H16-BJ16</f>
        <v>5</v>
      </c>
      <c r="BN16">
        <f>BL16+BM16</f>
        <v>10</v>
      </c>
      <c r="BO16" s="6">
        <f>(BL16+BI16)</f>
        <v>9</v>
      </c>
      <c r="BP16" s="6"/>
    </row>
    <row r="17" spans="1:66"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10</v>
      </c>
      <c r="E17" s="15">
        <f>Table3[[#This Row],[Watched]]/Table3[[#This Row],[GP]]</f>
        <v>0.55555555555555558</v>
      </c>
      <c r="F17">
        <f>COUNTIFS(DataRegularSeason20242025!$N$3:$N$1315,1,DataRegularSeason20242025!$D$3:$D$1315,$A17)</f>
        <v>10</v>
      </c>
      <c r="G17">
        <f>41-Table3[[#This Row],[GP_A]]</f>
        <v>31</v>
      </c>
      <c r="H17">
        <f>COUNTIFS(DataRegularSeason20242025!$E$3:$E$1315,$A17,DataRegularSeason20242025!$N$3:$N$1315,1)</f>
        <v>8</v>
      </c>
      <c r="I17">
        <f>41-Table3[[#This Row],[GP_H]]</f>
        <v>33</v>
      </c>
      <c r="J17">
        <f>F17+H17</f>
        <v>18</v>
      </c>
      <c r="K17">
        <f>82-Table3[[#This Row],[GP]]</f>
        <v>64</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8</v>
      </c>
      <c r="Q17">
        <f>COUNTIFS(DataRegularSeason20242025!$D$3:$D$1315,$A17, DataRegularSeason20242025!$S$3:$S$1315, $A17,DataRegularSeason20242025!$M$3:$M$1315,"REG")</f>
        <v>6</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5</v>
      </c>
      <c r="U17">
        <f>COUNTIFS(DataRegularSeason20242025!$E$3:$E$1315,$A17, DataRegularSeason20242025!$L$3:$L$1315, $A17,DataRegularSeason20242025!$N$3:$N$1315,1,DataRegularSeason20242025!$M$3:$M$1315,"REG")</f>
        <v>5</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3</v>
      </c>
      <c r="Y17">
        <f>COUNTIFS(DataRegularSeason20242025!$E$3:$E$1315,$A17, DataRegularSeason20242025!$S$3:$S$1315, $A17,DataRegularSeason20242025!$M$3:$M$1315,"REG")</f>
        <v>3</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7</v>
      </c>
      <c r="AC17">
        <f>Table3[[#This Row],[L_A]]+Table3[[#This Row],[L_H]]</f>
        <v>11</v>
      </c>
      <c r="AD17">
        <f>Table3[[#This Row],[RW_A]]+Table3[[#This Row],[RW_H]]</f>
        <v>7</v>
      </c>
      <c r="AE17">
        <f>Table3[[#This Row],[RL_A]]+Table3[[#This Row],[RL_H]]</f>
        <v>9</v>
      </c>
      <c r="AF17">
        <f>Table3[[#This Row],[OTW_A]]+Table3[[#This Row],[OTW_H]]</f>
        <v>0</v>
      </c>
      <c r="AG17">
        <f>Table3[[#This Row],[OTL_A]]+Table3[[#This Row],[OTL_H]]</f>
        <v>2</v>
      </c>
      <c r="AH17">
        <f>Table3[[#This Row],[SOW_A]]+Table3[[#This Row],[SOW_H]]</f>
        <v>0</v>
      </c>
      <c r="AI17">
        <f>Table3[[#This Row],[SOL_A]]+Table3[[#This Row],[SOL_H]]</f>
        <v>0</v>
      </c>
      <c r="AJ17">
        <f>(2*(Table3[[#This Row],[W_A]]+Table3[[#This Row],[W_H]]))+Table3[[#This Row],[OTL_A]]+Table3[[#This Row],[SOL_A]]+Table3[[#This Row],[OTL_H]]+Table3[[#This Row],[SOL_H]]</f>
        <v>16</v>
      </c>
      <c r="AK17">
        <f>(3*(Table3[[#This Row],[RW_A]]+Table3[[#This Row],[RW_H]]))+(2*(Table3[[#This Row],[OTW_A]]+Table3[[#This Row],[SOW_A]]+Table3[[#This Row],[OTW_H]]+Table3[[#This Row],[SOW_H]]))+Table3[[#This Row],[OTL_A]]+Table3[[#This Row],[SOL_A]]+Table3[[#This Row],[OTL_H]]+Table3[[#This Row],[SOL_H]]</f>
        <v>23</v>
      </c>
      <c r="AL17" s="15">
        <f>Table3[[#This Row],[PTS]]/(2*Table3[[#This Row],[GP]])</f>
        <v>0.44444444444444442</v>
      </c>
      <c r="AM17" s="15">
        <f>Table3[[#This Row],[PTS2]]/(3*Table3[[#This Row],[GP]])</f>
        <v>0.42592592592592593</v>
      </c>
      <c r="AN17">
        <f>(2*Table3[[#This Row],[GR]])+Table3[[#This Row],[PTS]]</f>
        <v>144</v>
      </c>
      <c r="AO17">
        <f>(3*Table3[[#This Row],[GR]])+Table3[[#This Row],[PTS2]]</f>
        <v>215</v>
      </c>
      <c r="AP17">
        <f>Table3[[#This Row],[PTS]]+(2 * Table3[[#This Row],[GR]] * Table3[[#This Row],[PTS%]])</f>
        <v>72.888888888888886</v>
      </c>
      <c r="AQ17">
        <f>Table3[[#This Row],[PTS2]]+(3 * Table3[[#This Row],[GR]] * Table3[[#This Row],[PTS%2]])</f>
        <v>104.77777777777777</v>
      </c>
      <c r="AR17" s="20" t="str">
        <f>_xlfn.CONCAT(TEXT(Table3[[#This Row],[W]], "0"), "-", TEXT(Table3[[#This Row],[RL]],"0"), "-", TEXT(Table3[[#This Row],[OTL]]+Table3[[#This Row],[SOL]], "0"))</f>
        <v>7-9-2</v>
      </c>
      <c r="AS17">
        <f>COUNTIFS(DataRegularSeason20242025!$D$3:$D$1315,Table3[[#This Row],[Teams]],DataRegularSeason20242025!$K$3:$K$1315,0)</f>
        <v>0</v>
      </c>
      <c r="AT17">
        <f>SUMIF(DataRegularSeason20242025!$D$3:$D$1315,$A17, DataRegularSeason20242025!$J$3:$J$1315)</f>
        <v>26</v>
      </c>
      <c r="AU17">
        <f>SUMIF(DataRegularSeason20242025!$D$3:$D$1315,$A17, DataRegularSeason20242025!$K$3:$K$1315)</f>
        <v>40</v>
      </c>
      <c r="AV17">
        <f>AT17-AU17</f>
        <v>-14</v>
      </c>
      <c r="AW17">
        <f>COUNTIFS(DataRegularSeason20242025!$E$3:$E$1315,Table3[[#This Row],[Teams]],DataRegularSeason20242025!$J$3:$J$1315,0)</f>
        <v>1</v>
      </c>
      <c r="AX17">
        <f>SUMIF(DataRegularSeason20242025!$E$3:$E$1315,$A17,DataRegularSeason20242025!$K$3:$K$1315)</f>
        <v>32</v>
      </c>
      <c r="AY17">
        <f>SUMIF(DataRegularSeason20242025!$E$3:$E$1315,$A17,DataRegularSeason20242025!$J$3:$J$1315)</f>
        <v>22</v>
      </c>
      <c r="AZ17">
        <f>AX17-AY17</f>
        <v>10</v>
      </c>
      <c r="BA17">
        <f>AT17+AX17</f>
        <v>58</v>
      </c>
      <c r="BB17">
        <f>AU17+AY17</f>
        <v>62</v>
      </c>
      <c r="BC17">
        <f>BA17-BB17</f>
        <v>-4</v>
      </c>
      <c r="BD17" s="17">
        <f>Table3[[#This Row],[GF]]/Table3[[#This Row],[GP]]</f>
        <v>3.2222222222222223</v>
      </c>
      <c r="BE17" s="17">
        <f>Table3[[#This Row],[GA]]/Table3[[#This Row],[GP]]</f>
        <v>3.4444444444444446</v>
      </c>
      <c r="BF17" s="17">
        <f>(Table3[[#This Row],[GF]]-Table3[[#This Row],[GA]])/Table3[[#This Row],[GP]]</f>
        <v>-0.22222222222222221</v>
      </c>
      <c r="BG17" s="50" t="str">
        <f>_xlfn.CONCAT(TEXT(Table3[[#This Row],[W_H]], "0"), "-", TEXT(Table3[[#This Row],[RL_H]],"0"), "-", TEXT(Table3[[#This Row],[OTL_H]]+Table3[[#This Row],[SOL_H]], "0"))</f>
        <v>5-3-0</v>
      </c>
      <c r="BH17" s="50" t="str">
        <f>_xlfn.CONCAT(TEXT(Table3[[#This Row],[W_A]], "0"), "-", TEXT(Table3[[#This Row],[RL_A]],"0"), "-", TEXT(Table3[[#This Row],[OTL_A]]+Table3[[#This Row],[SOL_A]], "0"))</f>
        <v>2-6-2</v>
      </c>
      <c r="BI17">
        <f>COUNTIFS(DataRegularSeason20242025!$D$3:$D$1315,$A17,DataRegularSeason20242025!$H$3:$H$1315, $A17)</f>
        <v>3</v>
      </c>
      <c r="BJ17">
        <f>COUNTIFS(DataRegularSeason20242025!$E$3:$E$1315,$A17,DataRegularSeason20242025!$H$3:$H$1315, $A17)</f>
        <v>2</v>
      </c>
      <c r="BK17">
        <f>BI17+BJ17</f>
        <v>5</v>
      </c>
      <c r="BL17">
        <f>F17-BI17</f>
        <v>7</v>
      </c>
      <c r="BM17">
        <f>H17-BJ17</f>
        <v>6</v>
      </c>
      <c r="BN17">
        <f>BL17+BM17</f>
        <v>13</v>
      </c>
    </row>
    <row r="18" spans="1:66" x14ac:dyDescent="0.25">
      <c r="A18" t="s">
        <v>19</v>
      </c>
      <c r="B18" t="s">
        <v>98</v>
      </c>
      <c r="C18" t="s">
        <v>81</v>
      </c>
      <c r="D18">
        <f>COUNTIFS(DataRegularSeason20242025!$D$3:$D$1315,$A18,DataRegularSeason20242025!$R$3:$R$1315,1,DataRegularSeason20242025!$N$3:$N$1315,1) + COUNTIFS(DataRegularSeason20242025!$E$3:$E$1315,$A18,DataRegularSeason20242025!$R$3:$R$1315,1,DataRegularSeason20242025!$N$3:$N$1315,1)</f>
        <v>6</v>
      </c>
      <c r="E18" s="15">
        <f>Table3[[#This Row],[Watched]]/Table3[[#This Row],[GP]]</f>
        <v>0.31578947368421051</v>
      </c>
      <c r="F18">
        <f>COUNTIFS(DataRegularSeason20242025!$N$3:$N$1315,1,DataRegularSeason20242025!$D$3:$D$1315,$A18)</f>
        <v>9</v>
      </c>
      <c r="G18">
        <f>41-Table3[[#This Row],[GP_A]]</f>
        <v>32</v>
      </c>
      <c r="H18">
        <f>COUNTIFS(DataRegularSeason20242025!$E$3:$E$1315,$A18,DataRegularSeason20242025!$N$3:$N$1315,1)</f>
        <v>10</v>
      </c>
      <c r="I18">
        <f>41-Table3[[#This Row],[GP_H]]</f>
        <v>31</v>
      </c>
      <c r="J18">
        <f>F18+H18</f>
        <v>19</v>
      </c>
      <c r="K18">
        <f>82-Table3[[#This Row],[GP]]</f>
        <v>63</v>
      </c>
      <c r="L18">
        <f>COUNTIFS(DataRegularSeason20242025!$D$3:$D$1315,$A18, DataRegularSeason20242025!$L$3:$L$1315, $A18,DataRegularSeason20242025!$N$3:$N$1315,1)</f>
        <v>2</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7</v>
      </c>
      <c r="Q18">
        <f>COUNTIFS(DataRegularSeason20242025!$D$3:$D$1315,$A18, DataRegularSeason20242025!$S$3:$S$1315, $A18,DataRegularSeason20242025!$M$3:$M$1315,"REG")</f>
        <v>6</v>
      </c>
      <c r="R18">
        <f>COUNTIFS(DataRegularSeason20242025!$D$3:$D$1315,$A18, DataRegularSeason20242025!$S$3:$S$1315, $A18,DataRegularSeason20242025!$M$3:$M$1315,"OT")</f>
        <v>0</v>
      </c>
      <c r="S18">
        <f>COUNTIFS(DataRegularSeason20242025!$D$3:$D$1315,$A18, DataRegularSeason20242025!$S$3:$S$1315, $A18,DataRegularSeason20242025!$M$3:$M$1315,"SO")</f>
        <v>1</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5</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5</v>
      </c>
      <c r="Y18">
        <f>COUNTIFS(DataRegularSeason20242025!$E$3:$E$1315,$A18, DataRegularSeason20242025!$S$3:$S$1315, $A18,DataRegularSeason20242025!$M$3:$M$1315,"REG")</f>
        <v>4</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7</v>
      </c>
      <c r="AC18">
        <f>Table3[[#This Row],[L_A]]+Table3[[#This Row],[L_H]]</f>
        <v>12</v>
      </c>
      <c r="AD18">
        <f>Table3[[#This Row],[RW_A]]+Table3[[#This Row],[RW_H]]</f>
        <v>7</v>
      </c>
      <c r="AE18">
        <f>Table3[[#This Row],[RL_A]]+Table3[[#This Row],[RL_H]]</f>
        <v>10</v>
      </c>
      <c r="AF18">
        <f>Table3[[#This Row],[OTW_A]]+Table3[[#This Row],[OTW_H]]</f>
        <v>0</v>
      </c>
      <c r="AG18">
        <f>Table3[[#This Row],[OTL_A]]+Table3[[#This Row],[OTL_H]]</f>
        <v>1</v>
      </c>
      <c r="AH18">
        <f>Table3[[#This Row],[SOW_A]]+Table3[[#This Row],[SOW_H]]</f>
        <v>0</v>
      </c>
      <c r="AI18">
        <f>Table3[[#This Row],[SOL_A]]+Table3[[#This Row],[SOL_H]]</f>
        <v>1</v>
      </c>
      <c r="AJ18">
        <f>(2*(Table3[[#This Row],[W_A]]+Table3[[#This Row],[W_H]]))+Table3[[#This Row],[OTL_A]]+Table3[[#This Row],[SOL_A]]+Table3[[#This Row],[OTL_H]]+Table3[[#This Row],[SOL_H]]</f>
        <v>16</v>
      </c>
      <c r="AK18">
        <f>(3*(Table3[[#This Row],[RW_A]]+Table3[[#This Row],[RW_H]]))+(2*(Table3[[#This Row],[OTW_A]]+Table3[[#This Row],[SOW_A]]+Table3[[#This Row],[OTW_H]]+Table3[[#This Row],[SOW_H]]))+Table3[[#This Row],[OTL_A]]+Table3[[#This Row],[SOL_A]]+Table3[[#This Row],[OTL_H]]+Table3[[#This Row],[SOL_H]]</f>
        <v>23</v>
      </c>
      <c r="AL18" s="15">
        <f>Table3[[#This Row],[PTS]]/(2*Table3[[#This Row],[GP]])</f>
        <v>0.42105263157894735</v>
      </c>
      <c r="AM18" s="15">
        <f>Table3[[#This Row],[PTS2]]/(3*Table3[[#This Row],[GP]])</f>
        <v>0.40350877192982454</v>
      </c>
      <c r="AN18">
        <f>(2*Table3[[#This Row],[GR]])+Table3[[#This Row],[PTS]]</f>
        <v>142</v>
      </c>
      <c r="AO18">
        <f>(3*Table3[[#This Row],[GR]])+Table3[[#This Row],[PTS2]]</f>
        <v>212</v>
      </c>
      <c r="AP18">
        <f>Table3[[#This Row],[PTS]]+(2 * Table3[[#This Row],[GR]] * Table3[[#This Row],[PTS%]])</f>
        <v>69.05263157894737</v>
      </c>
      <c r="AQ18">
        <f>Table3[[#This Row],[PTS2]]+(3 * Table3[[#This Row],[GR]] * Table3[[#This Row],[PTS%2]])</f>
        <v>99.263157894736835</v>
      </c>
      <c r="AR18" s="20" t="str">
        <f>_xlfn.CONCAT(TEXT(Table3[[#This Row],[W]], "0"), "-", TEXT(Table3[[#This Row],[RL]],"0"), "-", TEXT(Table3[[#This Row],[OTL]]+Table3[[#This Row],[SOL]], "0"))</f>
        <v>7-10-2</v>
      </c>
      <c r="AS18">
        <f>COUNTIFS(DataRegularSeason20242025!$D$3:$D$1315,Table3[[#This Row],[Teams]],DataRegularSeason20242025!$K$3:$K$1315,0)</f>
        <v>0</v>
      </c>
      <c r="AT18">
        <f>SUMIF(DataRegularSeason20242025!$D$3:$D$1315,$A18, DataRegularSeason20242025!$J$3:$J$1315)</f>
        <v>26</v>
      </c>
      <c r="AU18">
        <f>SUMIF(DataRegularSeason20242025!$D$3:$D$1315,$A18, DataRegularSeason20242025!$K$3:$K$1315)</f>
        <v>39</v>
      </c>
      <c r="AV18">
        <f>AT18-AU18</f>
        <v>-13</v>
      </c>
      <c r="AW18">
        <f>COUNTIFS(DataRegularSeason20242025!$E$3:$E$1315,Table3[[#This Row],[Teams]],DataRegularSeason20242025!$J$3:$J$1315,0)</f>
        <v>2</v>
      </c>
      <c r="AX18">
        <f>SUMIF(DataRegularSeason20242025!$E$3:$E$1315,$A18,DataRegularSeason20242025!$K$3:$K$1315)</f>
        <v>28</v>
      </c>
      <c r="AY18">
        <f>SUMIF(DataRegularSeason20242025!$E$3:$E$1315,$A18,DataRegularSeason20242025!$J$3:$J$1315)</f>
        <v>32</v>
      </c>
      <c r="AZ18">
        <f>AX18-AY18</f>
        <v>-4</v>
      </c>
      <c r="BA18">
        <f>AT18+AX18</f>
        <v>54</v>
      </c>
      <c r="BB18">
        <f>AU18+AY18</f>
        <v>71</v>
      </c>
      <c r="BC18">
        <f>BA18-BB18</f>
        <v>-17</v>
      </c>
      <c r="BD18" s="17">
        <f>Table3[[#This Row],[GF]]/Table3[[#This Row],[GP]]</f>
        <v>2.8421052631578947</v>
      </c>
      <c r="BE18" s="17">
        <f>Table3[[#This Row],[GA]]/Table3[[#This Row],[GP]]</f>
        <v>3.736842105263158</v>
      </c>
      <c r="BF18" s="17">
        <f>(Table3[[#This Row],[GF]]-Table3[[#This Row],[GA]])/Table3[[#This Row],[GP]]</f>
        <v>-0.89473684210526316</v>
      </c>
      <c r="BG18" s="50" t="str">
        <f>_xlfn.CONCAT(TEXT(Table3[[#This Row],[W_H]], "0"), "-", TEXT(Table3[[#This Row],[RL_H]],"0"), "-", TEXT(Table3[[#This Row],[OTL_H]]+Table3[[#This Row],[SOL_H]], "0"))</f>
        <v>5-4-1</v>
      </c>
      <c r="BH18" s="50" t="str">
        <f>_xlfn.CONCAT(TEXT(Table3[[#This Row],[W_A]], "0"), "-", TEXT(Table3[[#This Row],[RL_A]],"0"), "-", TEXT(Table3[[#This Row],[OTL_A]]+Table3[[#This Row],[SOL_A]], "0"))</f>
        <v>2-6-1</v>
      </c>
      <c r="BI18">
        <f>COUNTIFS(DataRegularSeason20242025!$D$3:$D$1315,$A18,DataRegularSeason20242025!$H$3:$H$1315, $A18)</f>
        <v>1</v>
      </c>
      <c r="BJ18">
        <f>COUNTIFS(DataRegularSeason20242025!$E$3:$E$1315,$A18,DataRegularSeason20242025!$H$3:$H$1315, $A18)</f>
        <v>2</v>
      </c>
      <c r="BK18">
        <f>BI18+BJ18</f>
        <v>3</v>
      </c>
      <c r="BL18">
        <f>F18-BI18</f>
        <v>8</v>
      </c>
      <c r="BM18">
        <f>H18-BJ18</f>
        <v>8</v>
      </c>
      <c r="BN18">
        <f>BL18+BM18</f>
        <v>16</v>
      </c>
    </row>
    <row r="19" spans="1:66" x14ac:dyDescent="0.25">
      <c r="A19" t="s">
        <v>24</v>
      </c>
      <c r="B19" t="s">
        <v>97</v>
      </c>
      <c r="C19" t="s">
        <v>100</v>
      </c>
      <c r="D19">
        <f>COUNTIFS(DataRegularSeason20242025!$D$3:$D$1315,$A19,DataRegularSeason20242025!$R$3:$R$1315,1,DataRegularSeason20242025!$N$3:$N$1315,1) + COUNTIFS(DataRegularSeason20242025!$E$3:$E$1315,$A19,DataRegularSeason20242025!$R$3:$R$1315,1,DataRegularSeason20242025!$N$3:$N$1315,1)</f>
        <v>18</v>
      </c>
      <c r="E19" s="15">
        <f>Table3[[#This Row],[Watched]]/Table3[[#This Row],[GP]]</f>
        <v>0.94736842105263153</v>
      </c>
      <c r="F19">
        <f>COUNTIFS(DataRegularSeason20242025!$N$3:$N$1315,1,DataRegularSeason20242025!$D$3:$D$1315,$A19)</f>
        <v>9</v>
      </c>
      <c r="G19">
        <f>41-Table3[[#This Row],[GP_A]]</f>
        <v>32</v>
      </c>
      <c r="H19">
        <f>COUNTIFS(DataRegularSeason20242025!$E$3:$E$1315,$A19,DataRegularSeason20242025!$N$3:$N$1315,1)</f>
        <v>10</v>
      </c>
      <c r="I19">
        <f>41-Table3[[#This Row],[GP_H]]</f>
        <v>31</v>
      </c>
      <c r="J19">
        <f>F19+H19</f>
        <v>19</v>
      </c>
      <c r="K19">
        <f>82-Table3[[#This Row],[GP]]</f>
        <v>63</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3</v>
      </c>
      <c r="R19">
        <f>COUNTIFS(DataRegularSeason20242025!$D$3:$D$1315,$A19, DataRegularSeason20242025!$S$3:$S$1315, $A19,DataRegularSeason20242025!$M$3:$M$1315,"OT")</f>
        <v>2</v>
      </c>
      <c r="S19">
        <f>COUNTIFS(DataRegularSeason20242025!$D$3:$D$1315,$A19, DataRegularSeason20242025!$S$3:$S$1315, $A19,DataRegularSeason20242025!$M$3:$M$1315,"SO")</f>
        <v>1</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5</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2</v>
      </c>
      <c r="X19">
        <f>H19-T19</f>
        <v>3</v>
      </c>
      <c r="Y19">
        <f>COUNTIFS(DataRegularSeason20242025!$E$3:$E$1315,$A19, DataRegularSeason20242025!$S$3:$S$1315, $A19,DataRegularSeason20242025!$M$3:$M$1315,"REG")</f>
        <v>3</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10</v>
      </c>
      <c r="AC19">
        <f>Table3[[#This Row],[L_A]]+Table3[[#This Row],[L_H]]</f>
        <v>9</v>
      </c>
      <c r="AD19">
        <f>Table3[[#This Row],[RW_A]]+Table3[[#This Row],[RW_H]]</f>
        <v>6</v>
      </c>
      <c r="AE19">
        <f>Table3[[#This Row],[RL_A]]+Table3[[#This Row],[RL_H]]</f>
        <v>6</v>
      </c>
      <c r="AF19">
        <f>Table3[[#This Row],[OTW_A]]+Table3[[#This Row],[OTW_H]]</f>
        <v>2</v>
      </c>
      <c r="AG19">
        <f>Table3[[#This Row],[OTL_A]]+Table3[[#This Row],[OTL_H]]</f>
        <v>2</v>
      </c>
      <c r="AH19">
        <f>Table3[[#This Row],[SOW_A]]+Table3[[#This Row],[SOW_H]]</f>
        <v>2</v>
      </c>
      <c r="AI19">
        <f>Table3[[#This Row],[SOL_A]]+Table3[[#This Row],[SOL_H]]</f>
        <v>1</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29</v>
      </c>
      <c r="AL19" s="15">
        <f>Table3[[#This Row],[PTS]]/(2*Table3[[#This Row],[GP]])</f>
        <v>0.60526315789473684</v>
      </c>
      <c r="AM19" s="15">
        <f>Table3[[#This Row],[PTS2]]/(3*Table3[[#This Row],[GP]])</f>
        <v>0.50877192982456143</v>
      </c>
      <c r="AN19">
        <f>(2*Table3[[#This Row],[GR]])+Table3[[#This Row],[PTS]]</f>
        <v>149</v>
      </c>
      <c r="AO19">
        <f>(3*Table3[[#This Row],[GR]])+Table3[[#This Row],[PTS2]]</f>
        <v>218</v>
      </c>
      <c r="AP19">
        <f>Table3[[#This Row],[PTS]]+(2 * Table3[[#This Row],[GR]] * Table3[[#This Row],[PTS%]])</f>
        <v>99.263157894736835</v>
      </c>
      <c r="AQ19">
        <f>Table3[[#This Row],[PTS2]]+(3 * Table3[[#This Row],[GR]] * Table3[[#This Row],[PTS%2]])</f>
        <v>125.15789473684211</v>
      </c>
      <c r="AR19" s="20" t="str">
        <f>_xlfn.CONCAT(TEXT(Table3[[#This Row],[W]], "0"), "-", TEXT(Table3[[#This Row],[RL]],"0"), "-", TEXT(Table3[[#This Row],[OTL]]+Table3[[#This Row],[SOL]], "0"))</f>
        <v>10-6-3</v>
      </c>
      <c r="AS19">
        <f>COUNTIFS(DataRegularSeason20242025!$D$3:$D$1315,Table3[[#This Row],[Teams]],DataRegularSeason20242025!$K$3:$K$1315,0)</f>
        <v>0</v>
      </c>
      <c r="AT19">
        <f>SUMIF(DataRegularSeason20242025!$D$3:$D$1315,$A19, DataRegularSeason20242025!$J$3:$J$1315)</f>
        <v>21</v>
      </c>
      <c r="AU19">
        <f>SUMIF(DataRegularSeason20242025!$D$3:$D$1315,$A19, DataRegularSeason20242025!$K$3:$K$1315)</f>
        <v>30</v>
      </c>
      <c r="AV19">
        <f>AT19-AU19</f>
        <v>-9</v>
      </c>
      <c r="AW19">
        <f>COUNTIFS(DataRegularSeason20242025!$E$3:$E$1315,Table3[[#This Row],[Teams]],DataRegularSeason20242025!$J$3:$J$1315,0)</f>
        <v>2</v>
      </c>
      <c r="AX19">
        <f>SUMIF(DataRegularSeason20242025!$E$3:$E$1315,$A19,DataRegularSeason20242025!$K$3:$K$1315)</f>
        <v>30</v>
      </c>
      <c r="AY19">
        <f>SUMIF(DataRegularSeason20242025!$E$3:$E$1315,$A19,DataRegularSeason20242025!$J$3:$J$1315)</f>
        <v>22</v>
      </c>
      <c r="AZ19">
        <f>AX19-AY19</f>
        <v>8</v>
      </c>
      <c r="BA19">
        <f>AT19+AX19</f>
        <v>51</v>
      </c>
      <c r="BB19">
        <f>AU19+AY19</f>
        <v>52</v>
      </c>
      <c r="BC19">
        <f>BA19-BB19</f>
        <v>-1</v>
      </c>
      <c r="BD19" s="17">
        <f>Table3[[#This Row],[GF]]/Table3[[#This Row],[GP]]</f>
        <v>2.6842105263157894</v>
      </c>
      <c r="BE19" s="17">
        <f>Table3[[#This Row],[GA]]/Table3[[#This Row],[GP]]</f>
        <v>2.736842105263158</v>
      </c>
      <c r="BF19" s="17">
        <f>(Table3[[#This Row],[GF]]-Table3[[#This Row],[GA]])/Table3[[#This Row],[GP]]</f>
        <v>-5.2631578947368418E-2</v>
      </c>
      <c r="BG19" s="50" t="str">
        <f>_xlfn.CONCAT(TEXT(Table3[[#This Row],[W_H]], "0"), "-", TEXT(Table3[[#This Row],[RL_H]],"0"), "-", TEXT(Table3[[#This Row],[OTL_H]]+Table3[[#This Row],[SOL_H]], "0"))</f>
        <v>7-3-0</v>
      </c>
      <c r="BH19" s="50" t="str">
        <f>_xlfn.CONCAT(TEXT(Table3[[#This Row],[W_A]], "0"), "-", TEXT(Table3[[#This Row],[RL_A]],"0"), "-", TEXT(Table3[[#This Row],[OTL_A]]+Table3[[#This Row],[SOL_A]], "0"))</f>
        <v>3-3-3</v>
      </c>
      <c r="BI19">
        <f>COUNTIFS(DataRegularSeason20242025!$D$3:$D$1315,$A19,DataRegularSeason20242025!$H$3:$H$1315, $A19)</f>
        <v>8</v>
      </c>
      <c r="BJ19">
        <f>COUNTIFS(DataRegularSeason20242025!$E$3:$E$1315,$A19,DataRegularSeason20242025!$H$3:$H$1315, $A19)</f>
        <v>10</v>
      </c>
      <c r="BK19">
        <f>BI19+BJ19</f>
        <v>18</v>
      </c>
      <c r="BL19">
        <f>F19-BI19</f>
        <v>1</v>
      </c>
      <c r="BM19">
        <f>H19-BJ19</f>
        <v>0</v>
      </c>
      <c r="BN19">
        <f>BL19+BM19</f>
        <v>1</v>
      </c>
    </row>
    <row r="20" spans="1:66" x14ac:dyDescent="0.25">
      <c r="A20" t="s">
        <v>23</v>
      </c>
      <c r="B20" t="s">
        <v>97</v>
      </c>
      <c r="C20" t="s">
        <v>100</v>
      </c>
      <c r="D20">
        <f>COUNTIFS(DataRegularSeason20242025!$D$3:$D$1315,$A20,DataRegularSeason20242025!$R$3:$R$1315,1,DataRegularSeason20242025!$N$3:$N$1315,1) + COUNTIFS(DataRegularSeason20242025!$E$3:$E$1315,$A20,DataRegularSeason20242025!$R$3:$R$1315,1,DataRegularSeason20242025!$N$3:$N$1315,1)</f>
        <v>18</v>
      </c>
      <c r="E20" s="15">
        <f>Table3[[#This Row],[Watched]]/Table3[[#This Row],[GP]]</f>
        <v>0.9</v>
      </c>
      <c r="F20">
        <f>COUNTIFS(DataRegularSeason20242025!$N$3:$N$1315,1,DataRegularSeason20242025!$D$3:$D$1315,$A20)</f>
        <v>10</v>
      </c>
      <c r="G20">
        <f>41-Table3[[#This Row],[GP_A]]</f>
        <v>31</v>
      </c>
      <c r="H20">
        <f>COUNTIFS(DataRegularSeason20242025!$E$3:$E$1315,$A20,DataRegularSeason20242025!$N$3:$N$1315,1)</f>
        <v>10</v>
      </c>
      <c r="I20">
        <f>41-Table3[[#This Row],[GP_H]]</f>
        <v>31</v>
      </c>
      <c r="J20">
        <f>F20+H20</f>
        <v>20</v>
      </c>
      <c r="K20">
        <f>82-Table3[[#This Row],[GP]]</f>
        <v>62</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5</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4</v>
      </c>
      <c r="Q20">
        <f>COUNTIFS(DataRegularSeason20242025!$D$3:$D$1315,$A20, DataRegularSeason20242025!$S$3:$S$1315, $A20,DataRegularSeason20242025!$M$3:$M$1315,"REG")</f>
        <v>3</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4</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H20-T20</f>
        <v>6</v>
      </c>
      <c r="Y20">
        <f>COUNTIFS(DataRegularSeason20242025!$E$3:$E$1315,$A20, DataRegularSeason20242025!$S$3:$S$1315, $A20,DataRegularSeason20242025!$M$3:$M$1315,"REG")</f>
        <v>5</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10</v>
      </c>
      <c r="AC20">
        <f>Table3[[#This Row],[L_A]]+Table3[[#This Row],[L_H]]</f>
        <v>10</v>
      </c>
      <c r="AD20">
        <f>Table3[[#This Row],[RW_A]]+Table3[[#This Row],[RW_H]]</f>
        <v>6</v>
      </c>
      <c r="AE20">
        <f>Table3[[#This Row],[RL_A]]+Table3[[#This Row],[RL_H]]</f>
        <v>8</v>
      </c>
      <c r="AF20">
        <f>Table3[[#This Row],[OTW_A]]+Table3[[#This Row],[OTW_H]]</f>
        <v>4</v>
      </c>
      <c r="AG20">
        <f>Table3[[#This Row],[OTL_A]]+Table3[[#This Row],[OTL_H]]</f>
        <v>2</v>
      </c>
      <c r="AH20">
        <f>Table3[[#This Row],[SOW_A]]+Table3[[#This Row],[SOW_H]]</f>
        <v>0</v>
      </c>
      <c r="AI20">
        <f>Table3[[#This Row],[SOL_A]]+Table3[[#This Row],[SOL_H]]</f>
        <v>0</v>
      </c>
      <c r="AJ20">
        <f>(2*(Table3[[#This Row],[W_A]]+Table3[[#This Row],[W_H]]))+Table3[[#This Row],[OTL_A]]+Table3[[#This Row],[SOL_A]]+Table3[[#This Row],[OTL_H]]+Table3[[#This Row],[SOL_H]]</f>
        <v>22</v>
      </c>
      <c r="AK20">
        <f>(3*(Table3[[#This Row],[RW_A]]+Table3[[#This Row],[RW_H]]))+(2*(Table3[[#This Row],[OTW_A]]+Table3[[#This Row],[SOW_A]]+Table3[[#This Row],[OTW_H]]+Table3[[#This Row],[SOW_H]]))+Table3[[#This Row],[OTL_A]]+Table3[[#This Row],[SOL_A]]+Table3[[#This Row],[OTL_H]]+Table3[[#This Row],[SOL_H]]</f>
        <v>28</v>
      </c>
      <c r="AL20" s="15">
        <f>Table3[[#This Row],[PTS]]/(2*Table3[[#This Row],[GP]])</f>
        <v>0.55000000000000004</v>
      </c>
      <c r="AM20" s="15">
        <f>Table3[[#This Row],[PTS2]]/(3*Table3[[#This Row],[GP]])</f>
        <v>0.46666666666666667</v>
      </c>
      <c r="AN20">
        <f>(2*Table3[[#This Row],[GR]])+Table3[[#This Row],[PTS]]</f>
        <v>146</v>
      </c>
      <c r="AO20">
        <f>(3*Table3[[#This Row],[GR]])+Table3[[#This Row],[PTS2]]</f>
        <v>214</v>
      </c>
      <c r="AP20">
        <f>Table3[[#This Row],[PTS]]+(2 * Table3[[#This Row],[GR]] * Table3[[#This Row],[PTS%]])</f>
        <v>90.2</v>
      </c>
      <c r="AQ20">
        <f>Table3[[#This Row],[PTS2]]+(3 * Table3[[#This Row],[GR]] * Table3[[#This Row],[PTS%2]])</f>
        <v>114.8</v>
      </c>
      <c r="AR20" s="20" t="str">
        <f>_xlfn.CONCAT(TEXT(Table3[[#This Row],[W]], "0"), "-", TEXT(Table3[[#This Row],[RL]],"0"), "-", TEXT(Table3[[#This Row],[OTL]]+Table3[[#This Row],[SOL]], "0"))</f>
        <v>10-8-2</v>
      </c>
      <c r="AS20">
        <f>COUNTIFS(DataRegularSeason20242025!$D$3:$D$1315,Table3[[#This Row],[Teams]],DataRegularSeason20242025!$K$3:$K$1315,0)</f>
        <v>0</v>
      </c>
      <c r="AT20">
        <f>SUMIF(DataRegularSeason20242025!$D$3:$D$1315,$A20, DataRegularSeason20242025!$J$3:$J$1315)</f>
        <v>33</v>
      </c>
      <c r="AU20">
        <f>SUMIF(DataRegularSeason20242025!$D$3:$D$1315,$A20, DataRegularSeason20242025!$K$3:$K$1315)</f>
        <v>29</v>
      </c>
      <c r="AV20">
        <f>AT20-AU20</f>
        <v>4</v>
      </c>
      <c r="AW20">
        <f>COUNTIFS(DataRegularSeason20242025!$E$3:$E$1315,Table3[[#This Row],[Teams]],DataRegularSeason20242025!$J$3:$J$1315,0)</f>
        <v>1</v>
      </c>
      <c r="AX20">
        <f>SUMIF(DataRegularSeason20242025!$E$3:$E$1315,$A20,DataRegularSeason20242025!$K$3:$K$1315)</f>
        <v>22</v>
      </c>
      <c r="AY20">
        <f>SUMIF(DataRegularSeason20242025!$E$3:$E$1315,$A20,DataRegularSeason20242025!$J$3:$J$1315)</f>
        <v>33</v>
      </c>
      <c r="AZ20">
        <f>AX20-AY20</f>
        <v>-11</v>
      </c>
      <c r="BA20">
        <f>AT20+AX20</f>
        <v>55</v>
      </c>
      <c r="BB20">
        <f>AU20+AY20</f>
        <v>62</v>
      </c>
      <c r="BC20">
        <f>BA20-BB20</f>
        <v>-7</v>
      </c>
      <c r="BD20" s="17">
        <f>Table3[[#This Row],[GF]]/Table3[[#This Row],[GP]]</f>
        <v>2.75</v>
      </c>
      <c r="BE20" s="17">
        <f>Table3[[#This Row],[GA]]/Table3[[#This Row],[GP]]</f>
        <v>3.1</v>
      </c>
      <c r="BF20" s="17">
        <f>(Table3[[#This Row],[GF]]-Table3[[#This Row],[GA]])/Table3[[#This Row],[GP]]</f>
        <v>-0.35</v>
      </c>
      <c r="BG20" s="50" t="str">
        <f>_xlfn.CONCAT(TEXT(Table3[[#This Row],[W_H]], "0"), "-", TEXT(Table3[[#This Row],[RL_H]],"0"), "-", TEXT(Table3[[#This Row],[OTL_H]]+Table3[[#This Row],[SOL_H]], "0"))</f>
        <v>4-5-1</v>
      </c>
      <c r="BH20" s="50" t="str">
        <f>_xlfn.CONCAT(TEXT(Table3[[#This Row],[W_A]], "0"), "-", TEXT(Table3[[#This Row],[RL_A]],"0"), "-", TEXT(Table3[[#This Row],[OTL_A]]+Table3[[#This Row],[SOL_A]], "0"))</f>
        <v>6-3-1</v>
      </c>
      <c r="BI20">
        <f>COUNTIFS(DataRegularSeason20242025!$D$3:$D$1315,$A20,DataRegularSeason20242025!$H$3:$H$1315, $A20)</f>
        <v>7</v>
      </c>
      <c r="BJ20">
        <f>COUNTIFS(DataRegularSeason20242025!$E$3:$E$1315,$A20,DataRegularSeason20242025!$H$3:$H$1315, $A20)</f>
        <v>6</v>
      </c>
      <c r="BK20">
        <f>BI20+BJ20</f>
        <v>13</v>
      </c>
      <c r="BL20">
        <f>F20-BI20</f>
        <v>3</v>
      </c>
      <c r="BM20">
        <f>H20-BJ20</f>
        <v>4</v>
      </c>
      <c r="BN20">
        <f>BL20+BM20</f>
        <v>7</v>
      </c>
    </row>
    <row r="21" spans="1:66" x14ac:dyDescent="0.25">
      <c r="A21" t="s">
        <v>12</v>
      </c>
      <c r="B21" t="s">
        <v>97</v>
      </c>
      <c r="C21" t="s">
        <v>100</v>
      </c>
      <c r="D21">
        <f>COUNTIFS(DataRegularSeason20242025!$D$3:$D$1315,$A21,DataRegularSeason20242025!$R$3:$R$1315,1,DataRegularSeason20242025!$N$3:$N$1315,1) + COUNTIFS(DataRegularSeason20242025!$E$3:$E$1315,$A21,DataRegularSeason20242025!$R$3:$R$1315,1,DataRegularSeason20242025!$N$3:$N$1315,1)</f>
        <v>11</v>
      </c>
      <c r="E21" s="15">
        <f>Table3[[#This Row],[Watched]]/Table3[[#This Row],[GP]]</f>
        <v>0.57894736842105265</v>
      </c>
      <c r="F21">
        <f>COUNTIFS(DataRegularSeason20242025!$N$3:$N$1315,1,DataRegularSeason20242025!$D$3:$D$1315,$A21)</f>
        <v>8</v>
      </c>
      <c r="G21">
        <f>41-Table3[[#This Row],[GP_A]]</f>
        <v>33</v>
      </c>
      <c r="H21">
        <f>COUNTIFS(DataRegularSeason20242025!$E$3:$E$1315,$A21,DataRegularSeason20242025!$N$3:$N$1315,1)</f>
        <v>11</v>
      </c>
      <c r="I21">
        <f>41-Table3[[#This Row],[GP_H]]</f>
        <v>30</v>
      </c>
      <c r="J21">
        <f>F21+H21</f>
        <v>19</v>
      </c>
      <c r="K21">
        <f>82-Table3[[#This Row],[GP]]</f>
        <v>63</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1</v>
      </c>
      <c r="P21">
        <f>F21-L21</f>
        <v>5</v>
      </c>
      <c r="Q21">
        <f>COUNTIFS(DataRegularSeason20242025!$D$3:$D$1315,$A21, DataRegularSeason20242025!$S$3:$S$1315, $A21,DataRegularSeason20242025!$M$3:$M$1315,"REG")</f>
        <v>5</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6</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5</v>
      </c>
      <c r="Y21">
        <f>COUNTIFS(DataRegularSeason20242025!$E$3:$E$1315,$A21, DataRegularSeason20242025!$S$3:$S$1315, $A21,DataRegularSeason20242025!$M$3:$M$1315,"REG")</f>
        <v>4</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9</v>
      </c>
      <c r="AC21">
        <f>Table3[[#This Row],[L_A]]+Table3[[#This Row],[L_H]]</f>
        <v>10</v>
      </c>
      <c r="AD21">
        <f>Table3[[#This Row],[RW_A]]+Table3[[#This Row],[RW_H]]</f>
        <v>6</v>
      </c>
      <c r="AE21">
        <f>Table3[[#This Row],[RL_A]]+Table3[[#This Row],[RL_H]]</f>
        <v>9</v>
      </c>
      <c r="AF21">
        <f>Table3[[#This Row],[OTW_A]]+Table3[[#This Row],[OTW_H]]</f>
        <v>2</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19</v>
      </c>
      <c r="AK21">
        <f>(3*(Table3[[#This Row],[RW_A]]+Table3[[#This Row],[RW_H]]))+(2*(Table3[[#This Row],[OTW_A]]+Table3[[#This Row],[SOW_A]]+Table3[[#This Row],[OTW_H]]+Table3[[#This Row],[SOW_H]]))+Table3[[#This Row],[OTL_A]]+Table3[[#This Row],[SOL_A]]+Table3[[#This Row],[OTL_H]]+Table3[[#This Row],[SOL_H]]</f>
        <v>25</v>
      </c>
      <c r="AL21" s="15">
        <f>Table3[[#This Row],[PTS]]/(2*Table3[[#This Row],[GP]])</f>
        <v>0.5</v>
      </c>
      <c r="AM21" s="15">
        <f>Table3[[#This Row],[PTS2]]/(3*Table3[[#This Row],[GP]])</f>
        <v>0.43859649122807015</v>
      </c>
      <c r="AN21">
        <f>(2*Table3[[#This Row],[GR]])+Table3[[#This Row],[PTS]]</f>
        <v>145</v>
      </c>
      <c r="AO21">
        <f>(3*Table3[[#This Row],[GR]])+Table3[[#This Row],[PTS2]]</f>
        <v>214</v>
      </c>
      <c r="AP21">
        <f>Table3[[#This Row],[PTS]]+(2 * Table3[[#This Row],[GR]] * Table3[[#This Row],[PTS%]])</f>
        <v>82</v>
      </c>
      <c r="AQ21">
        <f>Table3[[#This Row],[PTS2]]+(3 * Table3[[#This Row],[GR]] * Table3[[#This Row],[PTS%2]])</f>
        <v>107.89473684210526</v>
      </c>
      <c r="AR21" s="20" t="str">
        <f>_xlfn.CONCAT(TEXT(Table3[[#This Row],[W]], "0"), "-", TEXT(Table3[[#This Row],[RL]],"0"), "-", TEXT(Table3[[#This Row],[OTL]]+Table3[[#This Row],[SOL]], "0"))</f>
        <v>9-9-1</v>
      </c>
      <c r="AS21">
        <f>COUNTIFS(DataRegularSeason20242025!$D$3:$D$1315,Table3[[#This Row],[Teams]],DataRegularSeason20242025!$K$3:$K$1315,0)</f>
        <v>0</v>
      </c>
      <c r="AT21">
        <f>SUMIF(DataRegularSeason20242025!$D$3:$D$1315,$A21, DataRegularSeason20242025!$J$3:$J$1315)</f>
        <v>24</v>
      </c>
      <c r="AU21">
        <f>SUMIF(DataRegularSeason20242025!$D$3:$D$1315,$A21, DataRegularSeason20242025!$K$3:$K$1315)</f>
        <v>26</v>
      </c>
      <c r="AV21">
        <f>AT21-AU21</f>
        <v>-2</v>
      </c>
      <c r="AW21">
        <f>COUNTIFS(DataRegularSeason20242025!$E$3:$E$1315,Table3[[#This Row],[Teams]],DataRegularSeason20242025!$J$3:$J$1315,0)</f>
        <v>0</v>
      </c>
      <c r="AX21">
        <f>SUMIF(DataRegularSeason20242025!$E$3:$E$1315,$A21,DataRegularSeason20242025!$K$3:$K$1315)</f>
        <v>31</v>
      </c>
      <c r="AY21">
        <f>SUMIF(DataRegularSeason20242025!$E$3:$E$1315,$A21,DataRegularSeason20242025!$J$3:$J$1315)</f>
        <v>29</v>
      </c>
      <c r="AZ21">
        <f>AX21-AY21</f>
        <v>2</v>
      </c>
      <c r="BA21">
        <f>AT21+AX21</f>
        <v>55</v>
      </c>
      <c r="BB21">
        <f>AU21+AY21</f>
        <v>55</v>
      </c>
      <c r="BC21">
        <f>BA21-BB21</f>
        <v>0</v>
      </c>
      <c r="BD21" s="17">
        <f>Table3[[#This Row],[GF]]/Table3[[#This Row],[GP]]</f>
        <v>2.8947368421052633</v>
      </c>
      <c r="BE21" s="17">
        <f>Table3[[#This Row],[GA]]/Table3[[#This Row],[GP]]</f>
        <v>2.8947368421052633</v>
      </c>
      <c r="BF21" s="17">
        <f>(Table3[[#This Row],[GF]]-Table3[[#This Row],[GA]])/Table3[[#This Row],[GP]]</f>
        <v>0</v>
      </c>
      <c r="BG21" s="50" t="str">
        <f>_xlfn.CONCAT(TEXT(Table3[[#This Row],[W_H]], "0"), "-", TEXT(Table3[[#This Row],[RL_H]],"0"), "-", TEXT(Table3[[#This Row],[OTL_H]]+Table3[[#This Row],[SOL_H]], "0"))</f>
        <v>6-4-1</v>
      </c>
      <c r="BH21" s="50" t="str">
        <f>_xlfn.CONCAT(TEXT(Table3[[#This Row],[W_A]], "0"), "-", TEXT(Table3[[#This Row],[RL_A]],"0"), "-", TEXT(Table3[[#This Row],[OTL_A]]+Table3[[#This Row],[SOL_A]], "0"))</f>
        <v>3-5-0</v>
      </c>
      <c r="BI21">
        <f>COUNTIFS(DataRegularSeason20242025!$D$3:$D$1315,$A21,DataRegularSeason20242025!$H$3:$H$1315, $A21)</f>
        <v>2</v>
      </c>
      <c r="BJ21">
        <f>COUNTIFS(DataRegularSeason20242025!$E$3:$E$1315,$A21,DataRegularSeason20242025!$H$3:$H$1315, $A21)</f>
        <v>3</v>
      </c>
      <c r="BK21">
        <f>BI21+BJ21</f>
        <v>5</v>
      </c>
      <c r="BL21">
        <f>F21-BI21</f>
        <v>6</v>
      </c>
      <c r="BM21">
        <f>H21-BJ21</f>
        <v>8</v>
      </c>
      <c r="BN21">
        <f>BL21+BM21</f>
        <v>14</v>
      </c>
    </row>
    <row r="22" spans="1:66"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9</v>
      </c>
      <c r="E22" s="15">
        <f>Table3[[#This Row],[Watched]]/Table3[[#This Row],[GP]]</f>
        <v>0.5</v>
      </c>
      <c r="F22">
        <f>COUNTIFS(DataRegularSeason20242025!$N$3:$N$1315,1,DataRegularSeason20242025!$D$3:$D$1315,$A22)</f>
        <v>7</v>
      </c>
      <c r="G22">
        <f>41-Table3[[#This Row],[GP_A]]</f>
        <v>34</v>
      </c>
      <c r="H22">
        <f>COUNTIFS(DataRegularSeason20242025!$E$3:$E$1315,$A22,DataRegularSeason20242025!$N$3:$N$1315,1)</f>
        <v>11</v>
      </c>
      <c r="I22">
        <f>41-Table3[[#This Row],[GP_H]]</f>
        <v>30</v>
      </c>
      <c r="J22">
        <f>F22+H22</f>
        <v>18</v>
      </c>
      <c r="K22">
        <f>82-Table3[[#This Row],[GP]]</f>
        <v>64</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5</v>
      </c>
      <c r="Q22">
        <f>COUNTIFS(DataRegularSeason20242025!$D$3:$D$1315,$A22, DataRegularSeason20242025!$S$3:$S$1315, $A22,DataRegularSeason20242025!$M$3:$M$1315,"REG")</f>
        <v>4</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8</v>
      </c>
      <c r="AC22">
        <f>Table3[[#This Row],[L_A]]+Table3[[#This Row],[L_H]]</f>
        <v>10</v>
      </c>
      <c r="AD22">
        <f>Table3[[#This Row],[RW_A]]+Table3[[#This Row],[RW_H]]</f>
        <v>6</v>
      </c>
      <c r="AE22">
        <f>Table3[[#This Row],[RL_A]]+Table3[[#This Row],[RL_H]]</f>
        <v>9</v>
      </c>
      <c r="AF22">
        <f>Table3[[#This Row],[OTW_A]]+Table3[[#This Row],[OTW_H]]</f>
        <v>1</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17</v>
      </c>
      <c r="AK22">
        <f>(3*(Table3[[#This Row],[RW_A]]+Table3[[#This Row],[RW_H]]))+(2*(Table3[[#This Row],[OTW_A]]+Table3[[#This Row],[SOW_A]]+Table3[[#This Row],[OTW_H]]+Table3[[#This Row],[SOW_H]]))+Table3[[#This Row],[OTL_A]]+Table3[[#This Row],[SOL_A]]+Table3[[#This Row],[OTL_H]]+Table3[[#This Row],[SOL_H]]</f>
        <v>23</v>
      </c>
      <c r="AL22" s="15">
        <f>Table3[[#This Row],[PTS]]/(2*Table3[[#This Row],[GP]])</f>
        <v>0.47222222222222221</v>
      </c>
      <c r="AM22" s="15">
        <f>Table3[[#This Row],[PTS2]]/(3*Table3[[#This Row],[GP]])</f>
        <v>0.42592592592592593</v>
      </c>
      <c r="AN22">
        <f>(2*Table3[[#This Row],[GR]])+Table3[[#This Row],[PTS]]</f>
        <v>145</v>
      </c>
      <c r="AO22">
        <f>(3*Table3[[#This Row],[GR]])+Table3[[#This Row],[PTS2]]</f>
        <v>215</v>
      </c>
      <c r="AP22">
        <f>Table3[[#This Row],[PTS]]+(2 * Table3[[#This Row],[GR]] * Table3[[#This Row],[PTS%]])</f>
        <v>77.444444444444443</v>
      </c>
      <c r="AQ22">
        <f>Table3[[#This Row],[PTS2]]+(3 * Table3[[#This Row],[GR]] * Table3[[#This Row],[PTS%2]])</f>
        <v>104.77777777777777</v>
      </c>
      <c r="AR22" s="20" t="str">
        <f>_xlfn.CONCAT(TEXT(Table3[[#This Row],[W]], "0"), "-", TEXT(Table3[[#This Row],[RL]],"0"), "-", TEXT(Table3[[#This Row],[OTL]]+Table3[[#This Row],[SOL]], "0"))</f>
        <v>8-9-1</v>
      </c>
      <c r="AS22">
        <f>COUNTIFS(DataRegularSeason20242025!$D$3:$D$1315,Table3[[#This Row],[Teams]],DataRegularSeason20242025!$K$3:$K$1315,0)</f>
        <v>0</v>
      </c>
      <c r="AT22">
        <f>SUMIF(DataRegularSeason20242025!$D$3:$D$1315,$A22, DataRegularSeason20242025!$J$3:$J$1315)</f>
        <v>23</v>
      </c>
      <c r="AU22">
        <f>SUMIF(DataRegularSeason20242025!$D$3:$D$1315,$A22, DataRegularSeason20242025!$K$3:$K$1315)</f>
        <v>25</v>
      </c>
      <c r="AV22">
        <f>AT22-AU22</f>
        <v>-2</v>
      </c>
      <c r="AW22">
        <f>COUNTIFS(DataRegularSeason20242025!$E$3:$E$1315,Table3[[#This Row],[Teams]],DataRegularSeason20242025!$J$3:$J$1315,0)</f>
        <v>0</v>
      </c>
      <c r="AX22">
        <f>SUMIF(DataRegularSeason20242025!$E$3:$E$1315,$A22,DataRegularSeason20242025!$K$3:$K$1315)</f>
        <v>38</v>
      </c>
      <c r="AY22">
        <f>SUMIF(DataRegularSeason20242025!$E$3:$E$1315,$A22,DataRegularSeason20242025!$J$3:$J$1315)</f>
        <v>36</v>
      </c>
      <c r="AZ22">
        <f>AX22-AY22</f>
        <v>2</v>
      </c>
      <c r="BA22">
        <f>AT22+AX22</f>
        <v>61</v>
      </c>
      <c r="BB22">
        <f>AU22+AY22</f>
        <v>61</v>
      </c>
      <c r="BC22">
        <f>BA22-BB22</f>
        <v>0</v>
      </c>
      <c r="BD22" s="17">
        <f>Table3[[#This Row],[GF]]/Table3[[#This Row],[GP]]</f>
        <v>3.3888888888888888</v>
      </c>
      <c r="BE22" s="17">
        <f>Table3[[#This Row],[GA]]/Table3[[#This Row],[GP]]</f>
        <v>3.3888888888888888</v>
      </c>
      <c r="BF22" s="17">
        <f>(Table3[[#This Row],[GF]]-Table3[[#This Row],[GA]])/Table3[[#This Row],[GP]]</f>
        <v>0</v>
      </c>
      <c r="BG22" s="50" t="str">
        <f>_xlfn.CONCAT(TEXT(Table3[[#This Row],[W_H]], "0"), "-", TEXT(Table3[[#This Row],[RL_H]],"0"), "-", TEXT(Table3[[#This Row],[OTL_H]]+Table3[[#This Row],[SOL_H]], "0"))</f>
        <v>6-5-0</v>
      </c>
      <c r="BH22" s="50" t="str">
        <f>_xlfn.CONCAT(TEXT(Table3[[#This Row],[W_A]], "0"), "-", TEXT(Table3[[#This Row],[RL_A]],"0"), "-", TEXT(Table3[[#This Row],[OTL_A]]+Table3[[#This Row],[SOL_A]], "0"))</f>
        <v>2-4-1</v>
      </c>
      <c r="BI22">
        <f>COUNTIFS(DataRegularSeason20242025!$D$3:$D$1315,$A22,DataRegularSeason20242025!$H$3:$H$1315, $A22)</f>
        <v>4</v>
      </c>
      <c r="BJ22">
        <f>COUNTIFS(DataRegularSeason20242025!$E$3:$E$1315,$A22,DataRegularSeason20242025!$H$3:$H$1315, $A22)</f>
        <v>6</v>
      </c>
      <c r="BK22">
        <f>BI22+BJ22</f>
        <v>10</v>
      </c>
      <c r="BL22">
        <f>F22-BI22</f>
        <v>3</v>
      </c>
      <c r="BM22">
        <f>H22-BJ22</f>
        <v>5</v>
      </c>
      <c r="BN22">
        <f>BL22+BM22</f>
        <v>8</v>
      </c>
    </row>
    <row r="23" spans="1:66" x14ac:dyDescent="0.25">
      <c r="A23" t="s">
        <v>30</v>
      </c>
      <c r="B23" t="s">
        <v>98</v>
      </c>
      <c r="C23" t="s">
        <v>81</v>
      </c>
      <c r="D23">
        <f>COUNTIFS(DataRegularSeason20242025!$D$3:$D$1315,$A23,DataRegularSeason20242025!$R$3:$R$1315,1,DataRegularSeason20242025!$N$3:$N$1315,1) + COUNTIFS(DataRegularSeason20242025!$E$3:$E$1315,$A23,DataRegularSeason20242025!$R$3:$R$1315,1,DataRegularSeason20242025!$N$3:$N$1315,1)</f>
        <v>4</v>
      </c>
      <c r="E23" s="15">
        <f>Table3[[#This Row],[Watched]]/Table3[[#This Row],[GP]]</f>
        <v>0.22222222222222221</v>
      </c>
      <c r="F23">
        <f>COUNTIFS(DataRegularSeason20242025!$N$3:$N$1315,1,DataRegularSeason20242025!$D$3:$D$1315,$A23)</f>
        <v>9</v>
      </c>
      <c r="G23">
        <f>41-Table3[[#This Row],[GP_A]]</f>
        <v>32</v>
      </c>
      <c r="H23">
        <f>COUNTIFS(DataRegularSeason20242025!$E$3:$E$1315,$A23,DataRegularSeason20242025!$N$3:$N$1315,1)</f>
        <v>9</v>
      </c>
      <c r="I23">
        <f>41-Table3[[#This Row],[GP_H]]</f>
        <v>32</v>
      </c>
      <c r="J23">
        <f>F23+H23</f>
        <v>18</v>
      </c>
      <c r="K23">
        <f>82-Table3[[#This Row],[GP]]</f>
        <v>64</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6</v>
      </c>
      <c r="Q23">
        <f>COUNTIFS(DataRegularSeason20242025!$D$3:$D$1315,$A23, DataRegularSeason20242025!$S$3:$S$1315, $A23,DataRegularSeason20242025!$M$3:$M$1315,"REG")</f>
        <v>6</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8</v>
      </c>
      <c r="AC23">
        <f>Table3[[#This Row],[L_A]]+Table3[[#This Row],[L_H]]</f>
        <v>10</v>
      </c>
      <c r="AD23">
        <f>Table3[[#This Row],[RW_A]]+Table3[[#This Row],[RW_H]]</f>
        <v>6</v>
      </c>
      <c r="AE23">
        <f>Table3[[#This Row],[RL_A]]+Table3[[#This Row],[RL_H]]</f>
        <v>9</v>
      </c>
      <c r="AF23">
        <f>Table3[[#This Row],[OTW_A]]+Table3[[#This Row],[OTW_H]]</f>
        <v>2</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23</v>
      </c>
      <c r="AL23" s="15">
        <f>Table3[[#This Row],[PTS]]/(2*Table3[[#This Row],[GP]])</f>
        <v>0.47222222222222221</v>
      </c>
      <c r="AM23" s="15">
        <f>Table3[[#This Row],[PTS2]]/(3*Table3[[#This Row],[GP]])</f>
        <v>0.42592592592592593</v>
      </c>
      <c r="AN23">
        <f>(2*Table3[[#This Row],[GR]])+Table3[[#This Row],[PTS]]</f>
        <v>145</v>
      </c>
      <c r="AO23">
        <f>(3*Table3[[#This Row],[GR]])+Table3[[#This Row],[PTS2]]</f>
        <v>215</v>
      </c>
      <c r="AP23">
        <f>Table3[[#This Row],[PTS]]+(2 * Table3[[#This Row],[GR]] * Table3[[#This Row],[PTS%]])</f>
        <v>77.444444444444443</v>
      </c>
      <c r="AQ23">
        <f>Table3[[#This Row],[PTS2]]+(3 * Table3[[#This Row],[GR]] * Table3[[#This Row],[PTS%2]])</f>
        <v>104.77777777777777</v>
      </c>
      <c r="AR23" s="20" t="str">
        <f>_xlfn.CONCAT(TEXT(Table3[[#This Row],[W]], "0"), "-", TEXT(Table3[[#This Row],[RL]],"0"), "-", TEXT(Table3[[#This Row],[OTL]]+Table3[[#This Row],[SOL]], "0"))</f>
        <v>8-9-1</v>
      </c>
      <c r="AS23">
        <f>COUNTIFS(DataRegularSeason20242025!$D$3:$D$1315,Table3[[#This Row],[Teams]],DataRegularSeason20242025!$K$3:$K$1315,0)</f>
        <v>2</v>
      </c>
      <c r="AT23">
        <f>SUMIF(DataRegularSeason20242025!$D$3:$D$1315,$A23, DataRegularSeason20242025!$J$3:$J$1315)</f>
        <v>21</v>
      </c>
      <c r="AU23">
        <f>SUMIF(DataRegularSeason20242025!$D$3:$D$1315,$A23, DataRegularSeason20242025!$K$3:$K$1315)</f>
        <v>28</v>
      </c>
      <c r="AV23">
        <f>AT23-AU23</f>
        <v>-7</v>
      </c>
      <c r="AW23">
        <f>COUNTIFS(DataRegularSeason20242025!$E$3:$E$1315,Table3[[#This Row],[Teams]],DataRegularSeason20242025!$J$3:$J$1315,0)</f>
        <v>1</v>
      </c>
      <c r="AX23">
        <f>SUMIF(DataRegularSeason20242025!$E$3:$E$1315,$A23,DataRegularSeason20242025!$K$3:$K$1315)</f>
        <v>36</v>
      </c>
      <c r="AY23">
        <f>SUMIF(DataRegularSeason20242025!$E$3:$E$1315,$A23,DataRegularSeason20242025!$J$3:$J$1315)</f>
        <v>30</v>
      </c>
      <c r="AZ23">
        <f>AX23-AY23</f>
        <v>6</v>
      </c>
      <c r="BA23">
        <f>AT23+AX23</f>
        <v>57</v>
      </c>
      <c r="BB23">
        <f>AU23+AY23</f>
        <v>58</v>
      </c>
      <c r="BC23">
        <f>BA23-BB23</f>
        <v>-1</v>
      </c>
      <c r="BD23" s="17">
        <f>Table3[[#This Row],[GF]]/Table3[[#This Row],[GP]]</f>
        <v>3.1666666666666665</v>
      </c>
      <c r="BE23" s="17">
        <f>Table3[[#This Row],[GA]]/Table3[[#This Row],[GP]]</f>
        <v>3.2222222222222223</v>
      </c>
      <c r="BF23" s="17">
        <f>(Table3[[#This Row],[GF]]-Table3[[#This Row],[GA]])/Table3[[#This Row],[GP]]</f>
        <v>-5.5555555555555552E-2</v>
      </c>
      <c r="BG23" s="50" t="str">
        <f>_xlfn.CONCAT(TEXT(Table3[[#This Row],[W_H]], "0"), "-", TEXT(Table3[[#This Row],[RL_H]],"0"), "-", TEXT(Table3[[#This Row],[OTL_H]]+Table3[[#This Row],[SOL_H]], "0"))</f>
        <v>5-3-1</v>
      </c>
      <c r="BH23" s="50" t="str">
        <f>_xlfn.CONCAT(TEXT(Table3[[#This Row],[W_A]], "0"), "-", TEXT(Table3[[#This Row],[RL_A]],"0"), "-", TEXT(Table3[[#This Row],[OTL_A]]+Table3[[#This Row],[SOL_A]], "0"))</f>
        <v>3-6-0</v>
      </c>
      <c r="BI23">
        <f>COUNTIFS(DataRegularSeason20242025!$D$3:$D$1315,$A23,DataRegularSeason20242025!$H$3:$H$1315, $A23)</f>
        <v>3</v>
      </c>
      <c r="BJ23">
        <f>COUNTIFS(DataRegularSeason20242025!$E$3:$E$1315,$A23,DataRegularSeason20242025!$H$3:$H$1315, $A23)</f>
        <v>4</v>
      </c>
      <c r="BK23">
        <f>BI23+BJ23</f>
        <v>7</v>
      </c>
      <c r="BL23">
        <f>F23-BI23</f>
        <v>6</v>
      </c>
      <c r="BM23">
        <f>H23-BJ23</f>
        <v>5</v>
      </c>
      <c r="BN23">
        <f>BL23+BM23</f>
        <v>11</v>
      </c>
    </row>
    <row r="24" spans="1:66" x14ac:dyDescent="0.25">
      <c r="A24" t="s">
        <v>31</v>
      </c>
      <c r="B24" t="s">
        <v>98</v>
      </c>
      <c r="C24" t="s">
        <v>81</v>
      </c>
      <c r="D24">
        <f>COUNTIFS(DataRegularSeason20242025!$D$3:$D$1315,$A24,DataRegularSeason20242025!$R$3:$R$1315,1,DataRegularSeason20242025!$N$3:$N$1315,1) + COUNTIFS(DataRegularSeason20242025!$E$3:$E$1315,$A24,DataRegularSeason20242025!$R$3:$R$1315,1,DataRegularSeason20242025!$N$3:$N$1315,1)</f>
        <v>13</v>
      </c>
      <c r="E24" s="15">
        <f>Table3[[#This Row],[Watched]]/Table3[[#This Row],[GP]]</f>
        <v>0.72222222222222221</v>
      </c>
      <c r="F24">
        <f>COUNTIFS(DataRegularSeason20242025!$N$3:$N$1315,1,DataRegularSeason20242025!$D$3:$D$1315,$A24)</f>
        <v>10</v>
      </c>
      <c r="G24">
        <f>41-Table3[[#This Row],[GP_A]]</f>
        <v>31</v>
      </c>
      <c r="H24">
        <f>COUNTIFS(DataRegularSeason20242025!$E$3:$E$1315,$A24,DataRegularSeason20242025!$N$3:$N$1315,1)</f>
        <v>8</v>
      </c>
      <c r="I24">
        <f>41-Table3[[#This Row],[GP_H]]</f>
        <v>33</v>
      </c>
      <c r="J24">
        <f>F24+H24</f>
        <v>18</v>
      </c>
      <c r="K24">
        <f>82-Table3[[#This Row],[GP]]</f>
        <v>64</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3</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6</v>
      </c>
      <c r="Q24">
        <f>COUNTIFS(DataRegularSeason20242025!$D$3:$D$1315,$A24, DataRegularSeason20242025!$S$3:$S$1315, $A24,DataRegularSeason20242025!$M$3:$M$1315,"REG")</f>
        <v>5</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5</v>
      </c>
      <c r="Y24">
        <f>COUNTIFS(DataRegularSeason20242025!$E$3:$E$1315,$A24, DataRegularSeason20242025!$S$3:$S$1315, $A24,DataRegularSeason20242025!$M$3:$M$1315,"REG")</f>
        <v>4</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7</v>
      </c>
      <c r="AC24">
        <f>Table3[[#This Row],[L_A]]+Table3[[#This Row],[L_H]]</f>
        <v>11</v>
      </c>
      <c r="AD24">
        <f>Table3[[#This Row],[RW_A]]+Table3[[#This Row],[RW_H]]</f>
        <v>6</v>
      </c>
      <c r="AE24">
        <f>Table3[[#This Row],[RL_A]]+Table3[[#This Row],[RL_H]]</f>
        <v>9</v>
      </c>
      <c r="AF24">
        <f>Table3[[#This Row],[OTW_A]]+Table3[[#This Row],[OTW_H]]</f>
        <v>1</v>
      </c>
      <c r="AG24">
        <f>Table3[[#This Row],[OTL_A]]+Table3[[#This Row],[OTL_H]]</f>
        <v>2</v>
      </c>
      <c r="AH24">
        <f>Table3[[#This Row],[SOW_A]]+Table3[[#This Row],[SOW_H]]</f>
        <v>0</v>
      </c>
      <c r="AI24">
        <f>Table3[[#This Row],[SOL_A]]+Table3[[#This Row],[SOL_H]]</f>
        <v>0</v>
      </c>
      <c r="AJ24">
        <f>(2*(Table3[[#This Row],[W_A]]+Table3[[#This Row],[W_H]]))+Table3[[#This Row],[OTL_A]]+Table3[[#This Row],[SOL_A]]+Table3[[#This Row],[OTL_H]]+Table3[[#This Row],[SOL_H]]</f>
        <v>16</v>
      </c>
      <c r="AK24">
        <f>(3*(Table3[[#This Row],[RW_A]]+Table3[[#This Row],[RW_H]]))+(2*(Table3[[#This Row],[OTW_A]]+Table3[[#This Row],[SOW_A]]+Table3[[#This Row],[OTW_H]]+Table3[[#This Row],[SOW_H]]))+Table3[[#This Row],[OTL_A]]+Table3[[#This Row],[SOL_A]]+Table3[[#This Row],[OTL_H]]+Table3[[#This Row],[SOL_H]]</f>
        <v>22</v>
      </c>
      <c r="AL24" s="15">
        <f>Table3[[#This Row],[PTS]]/(2*Table3[[#This Row],[GP]])</f>
        <v>0.44444444444444442</v>
      </c>
      <c r="AM24" s="15">
        <f>Table3[[#This Row],[PTS2]]/(3*Table3[[#This Row],[GP]])</f>
        <v>0.40740740740740738</v>
      </c>
      <c r="AN24">
        <f>(2*Table3[[#This Row],[GR]])+Table3[[#This Row],[PTS]]</f>
        <v>144</v>
      </c>
      <c r="AO24">
        <f>(3*Table3[[#This Row],[GR]])+Table3[[#This Row],[PTS2]]</f>
        <v>214</v>
      </c>
      <c r="AP24">
        <f>Table3[[#This Row],[PTS]]+(2 * Table3[[#This Row],[GR]] * Table3[[#This Row],[PTS%]])</f>
        <v>72.888888888888886</v>
      </c>
      <c r="AQ24">
        <f>Table3[[#This Row],[PTS2]]+(3 * Table3[[#This Row],[GR]] * Table3[[#This Row],[PTS%2]])</f>
        <v>100.22222222222221</v>
      </c>
      <c r="AR24" s="20" t="str">
        <f>_xlfn.CONCAT(TEXT(Table3[[#This Row],[W]], "0"), "-", TEXT(Table3[[#This Row],[RL]],"0"), "-", TEXT(Table3[[#This Row],[OTL]]+Table3[[#This Row],[SOL]], "0"))</f>
        <v>7-9-2</v>
      </c>
      <c r="AS24">
        <f>COUNTIFS(DataRegularSeason20242025!$D$3:$D$1315,Table3[[#This Row],[Teams]],DataRegularSeason20242025!$K$3:$K$1315,0)</f>
        <v>1</v>
      </c>
      <c r="AT24">
        <f>SUMIF(DataRegularSeason20242025!$D$3:$D$1315,$A24, DataRegularSeason20242025!$J$3:$J$1315)</f>
        <v>27</v>
      </c>
      <c r="AU24">
        <f>SUMIF(DataRegularSeason20242025!$D$3:$D$1315,$A24, DataRegularSeason20242025!$K$3:$K$1315)</f>
        <v>32</v>
      </c>
      <c r="AV24">
        <f>AT24-AU24</f>
        <v>-5</v>
      </c>
      <c r="AW24">
        <f>COUNTIFS(DataRegularSeason20242025!$E$3:$E$1315,Table3[[#This Row],[Teams]],DataRegularSeason20242025!$J$3:$J$1315,0)</f>
        <v>1</v>
      </c>
      <c r="AX24">
        <f>SUMIF(DataRegularSeason20242025!$E$3:$E$1315,$A24,DataRegularSeason20242025!$K$3:$K$1315)</f>
        <v>19</v>
      </c>
      <c r="AY24">
        <f>SUMIF(DataRegularSeason20242025!$E$3:$E$1315,$A24,DataRegularSeason20242025!$J$3:$J$1315)</f>
        <v>28</v>
      </c>
      <c r="AZ24">
        <f>AX24-AY24</f>
        <v>-9</v>
      </c>
      <c r="BA24">
        <f>AT24+AX24</f>
        <v>46</v>
      </c>
      <c r="BB24">
        <f>AU24+AY24</f>
        <v>60</v>
      </c>
      <c r="BC24">
        <f>BA24-BB24</f>
        <v>-14</v>
      </c>
      <c r="BD24" s="17">
        <f>Table3[[#This Row],[GF]]/Table3[[#This Row],[GP]]</f>
        <v>2.5555555555555554</v>
      </c>
      <c r="BE24" s="17">
        <f>Table3[[#This Row],[GA]]/Table3[[#This Row],[GP]]</f>
        <v>3.3333333333333335</v>
      </c>
      <c r="BF24" s="17">
        <f>(Table3[[#This Row],[GF]]-Table3[[#This Row],[GA]])/Table3[[#This Row],[GP]]</f>
        <v>-0.77777777777777779</v>
      </c>
      <c r="BG24" s="50" t="str">
        <f>_xlfn.CONCAT(TEXT(Table3[[#This Row],[W_H]], "0"), "-", TEXT(Table3[[#This Row],[RL_H]],"0"), "-", TEXT(Table3[[#This Row],[OTL_H]]+Table3[[#This Row],[SOL_H]], "0"))</f>
        <v>3-4-1</v>
      </c>
      <c r="BH24" s="50" t="str">
        <f>_xlfn.CONCAT(TEXT(Table3[[#This Row],[W_A]], "0"), "-", TEXT(Table3[[#This Row],[RL_A]],"0"), "-", TEXT(Table3[[#This Row],[OTL_A]]+Table3[[#This Row],[SOL_A]], "0"))</f>
        <v>4-5-1</v>
      </c>
      <c r="BI24">
        <f>COUNTIFS(DataRegularSeason20242025!$D$3:$D$1315,$A24,DataRegularSeason20242025!$H$3:$H$1315, $A24)</f>
        <v>3</v>
      </c>
      <c r="BJ24">
        <f>COUNTIFS(DataRegularSeason20242025!$E$3:$E$1315,$A24,DataRegularSeason20242025!$H$3:$H$1315, $A24)</f>
        <v>1</v>
      </c>
      <c r="BK24">
        <f>BI24+BJ24</f>
        <v>4</v>
      </c>
      <c r="BL24">
        <f>F24-BI24</f>
        <v>7</v>
      </c>
      <c r="BM24">
        <f>H24-BJ24</f>
        <v>7</v>
      </c>
      <c r="BN24">
        <f>BL24+BM24</f>
        <v>14</v>
      </c>
    </row>
    <row r="25" spans="1:66" x14ac:dyDescent="0.25">
      <c r="A25" t="s">
        <v>16</v>
      </c>
      <c r="B25" t="s">
        <v>98</v>
      </c>
      <c r="C25" t="s">
        <v>81</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0.85</v>
      </c>
      <c r="F25">
        <f>COUNTIFS(DataRegularSeason20242025!$N$3:$N$1315,1,DataRegularSeason20242025!$D$3:$D$1315,$A25)</f>
        <v>9</v>
      </c>
      <c r="G25">
        <f>41-Table3[[#This Row],[GP_A]]</f>
        <v>32</v>
      </c>
      <c r="H25">
        <f>COUNTIFS(DataRegularSeason20242025!$E$3:$E$1315,$A25,DataRegularSeason20242025!$N$3:$N$1315,1)</f>
        <v>11</v>
      </c>
      <c r="I25">
        <f>41-Table3[[#This Row],[GP_H]]</f>
        <v>30</v>
      </c>
      <c r="J25">
        <f>F25+H25</f>
        <v>20</v>
      </c>
      <c r="K25">
        <f>82-Table3[[#This Row],[GP]]</f>
        <v>62</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6</v>
      </c>
      <c r="Q25">
        <f>COUNTIFS(DataRegularSeason20242025!$D$3:$D$1315,$A25, DataRegularSeason20242025!$S$3:$S$1315, $A25,DataRegularSeason20242025!$M$3:$M$1315,"REG")</f>
        <v>5</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0</v>
      </c>
      <c r="X25">
        <f>H25-T25</f>
        <v>6</v>
      </c>
      <c r="Y25">
        <f>COUNTIFS(DataRegularSeason20242025!$E$3:$E$1315,$A25, DataRegularSeason20242025!$S$3:$S$1315, $A25,DataRegularSeason20242025!$M$3:$M$1315,"REG")</f>
        <v>4</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8</v>
      </c>
      <c r="AC25">
        <f>Table3[[#This Row],[L_A]]+Table3[[#This Row],[L_H]]</f>
        <v>12</v>
      </c>
      <c r="AD25">
        <f>Table3[[#This Row],[RW_A]]+Table3[[#This Row],[RW_H]]</f>
        <v>5</v>
      </c>
      <c r="AE25">
        <f>Table3[[#This Row],[RL_A]]+Table3[[#This Row],[RL_H]]</f>
        <v>9</v>
      </c>
      <c r="AF25">
        <f>Table3[[#This Row],[OTW_A]]+Table3[[#This Row],[OTW_H]]</f>
        <v>3</v>
      </c>
      <c r="AG25">
        <f>Table3[[#This Row],[OTL_A]]+Table3[[#This Row],[OTL_H]]</f>
        <v>3</v>
      </c>
      <c r="AH25">
        <f>Table3[[#This Row],[SOW_A]]+Table3[[#This Row],[SOW_H]]</f>
        <v>0</v>
      </c>
      <c r="AI25">
        <f>Table3[[#This Row],[SOL_A]]+Table3[[#This Row],[SOL_H]]</f>
        <v>0</v>
      </c>
      <c r="AJ25">
        <f>(2*(Table3[[#This Row],[W_A]]+Table3[[#This Row],[W_H]]))+Table3[[#This Row],[OTL_A]]+Table3[[#This Row],[SOL_A]]+Table3[[#This Row],[OTL_H]]+Table3[[#This Row],[SOL_H]]</f>
        <v>19</v>
      </c>
      <c r="AK25">
        <f>(3*(Table3[[#This Row],[RW_A]]+Table3[[#This Row],[RW_H]]))+(2*(Table3[[#This Row],[OTW_A]]+Table3[[#This Row],[SOW_A]]+Table3[[#This Row],[OTW_H]]+Table3[[#This Row],[SOW_H]]))+Table3[[#This Row],[OTL_A]]+Table3[[#This Row],[SOL_A]]+Table3[[#This Row],[OTL_H]]+Table3[[#This Row],[SOL_H]]</f>
        <v>24</v>
      </c>
      <c r="AL25" s="15">
        <f>Table3[[#This Row],[PTS]]/(2*Table3[[#This Row],[GP]])</f>
        <v>0.47499999999999998</v>
      </c>
      <c r="AM25" s="15">
        <f>Table3[[#This Row],[PTS2]]/(3*Table3[[#This Row],[GP]])</f>
        <v>0.4</v>
      </c>
      <c r="AN25">
        <f>(2*Table3[[#This Row],[GR]])+Table3[[#This Row],[PTS]]</f>
        <v>143</v>
      </c>
      <c r="AO25">
        <f>(3*Table3[[#This Row],[GR]])+Table3[[#This Row],[PTS2]]</f>
        <v>210</v>
      </c>
      <c r="AP25">
        <f>Table3[[#This Row],[PTS]]+(2 * Table3[[#This Row],[GR]] * Table3[[#This Row],[PTS%]])</f>
        <v>77.900000000000006</v>
      </c>
      <c r="AQ25">
        <f>Table3[[#This Row],[PTS2]]+(3 * Table3[[#This Row],[GR]] * Table3[[#This Row],[PTS%2]])</f>
        <v>98.4</v>
      </c>
      <c r="AR25" s="20" t="str">
        <f>_xlfn.CONCAT(TEXT(Table3[[#This Row],[W]], "0"), "-", TEXT(Table3[[#This Row],[RL]],"0"), "-", TEXT(Table3[[#This Row],[OTL]]+Table3[[#This Row],[SOL]], "0"))</f>
        <v>8-9-3</v>
      </c>
      <c r="AS25">
        <f>COUNTIFS(DataRegularSeason20242025!$D$3:$D$1315,Table3[[#This Row],[Teams]],DataRegularSeason20242025!$K$3:$K$1315,0)</f>
        <v>1</v>
      </c>
      <c r="AT25">
        <f>SUMIF(DataRegularSeason20242025!$D$3:$D$1315,$A25, DataRegularSeason20242025!$J$3:$J$1315)</f>
        <v>20</v>
      </c>
      <c r="AU25">
        <f>SUMIF(DataRegularSeason20242025!$D$3:$D$1315,$A25, DataRegularSeason20242025!$K$3:$K$1315)</f>
        <v>36</v>
      </c>
      <c r="AV25">
        <f>AT25-AU25</f>
        <v>-16</v>
      </c>
      <c r="AW25">
        <f>COUNTIFS(DataRegularSeason20242025!$E$3:$E$1315,Table3[[#This Row],[Teams]],DataRegularSeason20242025!$J$3:$J$1315,0)</f>
        <v>1</v>
      </c>
      <c r="AX25">
        <f>SUMIF(DataRegularSeason20242025!$E$3:$E$1315,$A25,DataRegularSeason20242025!$K$3:$K$1315)</f>
        <v>28</v>
      </c>
      <c r="AY25">
        <f>SUMIF(DataRegularSeason20242025!$E$3:$E$1315,$A25,DataRegularSeason20242025!$J$3:$J$1315)</f>
        <v>33</v>
      </c>
      <c r="AZ25">
        <f>AX25-AY25</f>
        <v>-5</v>
      </c>
      <c r="BA25">
        <f>AT25+AX25</f>
        <v>48</v>
      </c>
      <c r="BB25">
        <f>AU25+AY25</f>
        <v>69</v>
      </c>
      <c r="BC25">
        <f>BA25-BB25</f>
        <v>-21</v>
      </c>
      <c r="BD25" s="17">
        <f>Table3[[#This Row],[GF]]/Table3[[#This Row],[GP]]</f>
        <v>2.4</v>
      </c>
      <c r="BE25" s="17">
        <f>Table3[[#This Row],[GA]]/Table3[[#This Row],[GP]]</f>
        <v>3.45</v>
      </c>
      <c r="BF25" s="17">
        <f>(Table3[[#This Row],[GF]]-Table3[[#This Row],[GA]])/Table3[[#This Row],[GP]]</f>
        <v>-1.05</v>
      </c>
      <c r="BG25" s="50" t="str">
        <f>_xlfn.CONCAT(TEXT(Table3[[#This Row],[W_H]], "0"), "-", TEXT(Table3[[#This Row],[RL_H]],"0"), "-", TEXT(Table3[[#This Row],[OTL_H]]+Table3[[#This Row],[SOL_H]], "0"))</f>
        <v>5-4-2</v>
      </c>
      <c r="BH25" s="50" t="str">
        <f>_xlfn.CONCAT(TEXT(Table3[[#This Row],[W_A]], "0"), "-", TEXT(Table3[[#This Row],[RL_A]],"0"), "-", TEXT(Table3[[#This Row],[OTL_A]]+Table3[[#This Row],[SOL_A]], "0"))</f>
        <v>3-5-1</v>
      </c>
      <c r="BI25">
        <f>COUNTIFS(DataRegularSeason20242025!$D$3:$D$1315,$A25,DataRegularSeason20242025!$H$3:$H$1315, $A25)</f>
        <v>4</v>
      </c>
      <c r="BJ25">
        <f>COUNTIFS(DataRegularSeason20242025!$E$3:$E$1315,$A25,DataRegularSeason20242025!$H$3:$H$1315, $A25)</f>
        <v>6</v>
      </c>
      <c r="BK25">
        <f>BI25+BJ25</f>
        <v>10</v>
      </c>
      <c r="BL25">
        <f>F25-BI25</f>
        <v>5</v>
      </c>
      <c r="BM25">
        <f>H25-BJ25</f>
        <v>5</v>
      </c>
      <c r="BN25">
        <f>BL25+BM25</f>
        <v>10</v>
      </c>
    </row>
    <row r="26" spans="1:66" x14ac:dyDescent="0.25">
      <c r="A26" t="s">
        <v>13</v>
      </c>
      <c r="B26" t="s">
        <v>97</v>
      </c>
      <c r="C26" t="s">
        <v>95</v>
      </c>
      <c r="D26">
        <f>COUNTIFS(DataRegularSeason20242025!$D$3:$D$1315,$A26,DataRegularSeason20242025!$R$3:$R$1315,1,DataRegularSeason20242025!$N$3:$N$1315,1) + COUNTIFS(DataRegularSeason20242025!$E$3:$E$1315,$A26,DataRegularSeason20242025!$R$3:$R$1315,1,DataRegularSeason20242025!$N$3:$N$1315,1)</f>
        <v>13</v>
      </c>
      <c r="E26" s="15">
        <f>Table3[[#This Row],[Watched]]/Table3[[#This Row],[GP]]</f>
        <v>0.65</v>
      </c>
      <c r="F26">
        <f>COUNTIFS(DataRegularSeason20242025!$N$3:$N$1315,1,DataRegularSeason20242025!$D$3:$D$1315,$A26)</f>
        <v>10</v>
      </c>
      <c r="G26">
        <f>41-Table3[[#This Row],[GP_A]]</f>
        <v>31</v>
      </c>
      <c r="H26">
        <f>COUNTIFS(DataRegularSeason20242025!$E$3:$E$1315,$A26,DataRegularSeason20242025!$N$3:$N$1315,1)</f>
        <v>10</v>
      </c>
      <c r="I26">
        <f>41-Table3[[#This Row],[GP_H]]</f>
        <v>31</v>
      </c>
      <c r="J26">
        <f>F26+H26</f>
        <v>20</v>
      </c>
      <c r="K26">
        <f>82-Table3[[#This Row],[GP]]</f>
        <v>62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2</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6</v>
      </c>
      <c r="Y26">
        <f>COUNTIFS(DataRegularSeason20242025!$E$3:$E$1315,$A26, DataRegularSeason20242025!$S$3:$S$1315, $A26,DataRegularSeason20242025!$M$3:$M$1315,"REG")</f>
        <v>6</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8</v>
      </c>
      <c r="AC26">
        <f>Table3[[#This Row],[L_A]]+Table3[[#This Row],[L_H]]</f>
        <v>12</v>
      </c>
      <c r="AD26">
        <f>Table3[[#This Row],[RW_A]]+Table3[[#This Row],[RW_H]]</f>
        <v>5</v>
      </c>
      <c r="AE26">
        <f>Table3[[#This Row],[RL_A]]+Table3[[#This Row],[RL_H]]</f>
        <v>11</v>
      </c>
      <c r="AF26">
        <f>Table3[[#This Row],[OTW_A]]+Table3[[#This Row],[OTW_H]]</f>
        <v>3</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17</v>
      </c>
      <c r="AK26">
        <f>(3*(Table3[[#This Row],[RW_A]]+Table3[[#This Row],[RW_H]]))+(2*(Table3[[#This Row],[OTW_A]]+Table3[[#This Row],[SOW_A]]+Table3[[#This Row],[OTW_H]]+Table3[[#This Row],[SOW_H]]))+Table3[[#This Row],[OTL_A]]+Table3[[#This Row],[SOL_A]]+Table3[[#This Row],[OTL_H]]+Table3[[#This Row],[SOL_H]]</f>
        <v>22</v>
      </c>
      <c r="AL26" s="15">
        <f>Table3[[#This Row],[PTS]]/(2*Table3[[#This Row],[GP]])</f>
        <v>0.42499999999999999</v>
      </c>
      <c r="AM26" s="15">
        <f>Table3[[#This Row],[PTS2]]/(3*Table3[[#This Row],[GP]])</f>
        <v>0.36666666666666664</v>
      </c>
      <c r="AN26">
        <f>(2*Table3[[#This Row],[GR]])+Table3[[#This Row],[PTS]]</f>
        <v>141</v>
      </c>
      <c r="AO26">
        <f>(3*Table3[[#This Row],[GR]])+Table3[[#This Row],[PTS2]]</f>
        <v>208</v>
      </c>
      <c r="AP26">
        <f>Table3[[#This Row],[PTS]]+(2 * Table3[[#This Row],[GR]] * Table3[[#This Row],[PTS%]])</f>
        <v>69.699999999999989</v>
      </c>
      <c r="AQ26">
        <f>Table3[[#This Row],[PTS2]]+(3 * Table3[[#This Row],[GR]] * Table3[[#This Row],[PTS%2]])</f>
        <v>90.199999999999989</v>
      </c>
      <c r="AR26" s="20" t="str">
        <f>_xlfn.CONCAT(TEXT(Table3[[#This Row],[W]], "0"), "-", TEXT(Table3[[#This Row],[RL]],"0"), "-", TEXT(Table3[[#This Row],[OTL]]+Table3[[#This Row],[SOL]], "0"))</f>
        <v>8-11-1</v>
      </c>
      <c r="AS26">
        <f>COUNTIFS(DataRegularSeason20242025!$D$3:$D$1315,Table3[[#This Row],[Teams]],DataRegularSeason20242025!$K$3:$K$1315,0)</f>
        <v>0</v>
      </c>
      <c r="AT26">
        <f>SUMIF(DataRegularSeason20242025!$D$3:$D$1315,$A26, DataRegularSeason20242025!$J$3:$J$1315)</f>
        <v>27</v>
      </c>
      <c r="AU26">
        <f>SUMIF(DataRegularSeason20242025!$D$3:$D$1315,$A26, DataRegularSeason20242025!$K$3:$K$1315)</f>
        <v>36</v>
      </c>
      <c r="AV26">
        <f>AT26-AU26</f>
        <v>-9</v>
      </c>
      <c r="AW26">
        <f>COUNTIFS(DataRegularSeason20242025!$E$3:$E$1315,Table3[[#This Row],[Teams]],DataRegularSeason20242025!$J$3:$J$1315,0)</f>
        <v>1</v>
      </c>
      <c r="AX26">
        <f>SUMIF(DataRegularSeason20242025!$E$3:$E$1315,$A26,DataRegularSeason20242025!$K$3:$K$1315)</f>
        <v>22</v>
      </c>
      <c r="AY26">
        <f>SUMIF(DataRegularSeason20242025!$E$3:$E$1315,$A26,DataRegularSeason20242025!$J$3:$J$1315)</f>
        <v>33</v>
      </c>
      <c r="AZ26">
        <f>AX26-AY26</f>
        <v>-11</v>
      </c>
      <c r="BA26">
        <f>AT26+AX26</f>
        <v>49</v>
      </c>
      <c r="BB26">
        <f>AU26+AY26</f>
        <v>69</v>
      </c>
      <c r="BC26">
        <f>BA26-BB26</f>
        <v>-20</v>
      </c>
      <c r="BD26" s="17">
        <f>Table3[[#This Row],[GF]]/Table3[[#This Row],[GP]]</f>
        <v>2.4500000000000002</v>
      </c>
      <c r="BE26" s="17">
        <f>Table3[[#This Row],[GA]]/Table3[[#This Row],[GP]]</f>
        <v>3.45</v>
      </c>
      <c r="BF26" s="17">
        <f>(Table3[[#This Row],[GF]]-Table3[[#This Row],[GA]])/Table3[[#This Row],[GP]]</f>
        <v>-1</v>
      </c>
      <c r="BG26" s="50" t="str">
        <f>_xlfn.CONCAT(TEXT(Table3[[#This Row],[W_H]], "0"), "-", TEXT(Table3[[#This Row],[RL_H]],"0"), "-", TEXT(Table3[[#This Row],[OTL_H]]+Table3[[#This Row],[SOL_H]], "0"))</f>
        <v>4-6-0</v>
      </c>
      <c r="BH26" s="50" t="str">
        <f>_xlfn.CONCAT(TEXT(Table3[[#This Row],[W_A]], "0"), "-", TEXT(Table3[[#This Row],[RL_A]],"0"), "-", TEXT(Table3[[#This Row],[OTL_A]]+Table3[[#This Row],[SOL_A]], "0"))</f>
        <v>4-5-1</v>
      </c>
      <c r="BI26">
        <f>COUNTIFS(DataRegularSeason20242025!$D$3:$D$1315,$A26,DataRegularSeason20242025!$H$3:$H$1315, $A26)</f>
        <v>6</v>
      </c>
      <c r="BJ26">
        <f>COUNTIFS(DataRegularSeason20242025!$E$3:$E$1315,$A26,DataRegularSeason20242025!$H$3:$H$1315, $A26)</f>
        <v>4</v>
      </c>
      <c r="BK26">
        <f>BI26+BJ26</f>
        <v>10</v>
      </c>
      <c r="BL26">
        <f>F26-BI26</f>
        <v>4</v>
      </c>
      <c r="BM26">
        <f>H26-BJ26</f>
        <v>6</v>
      </c>
      <c r="BN26">
        <f>BL26+BM26</f>
        <v>10</v>
      </c>
    </row>
    <row r="27" spans="1:66" x14ac:dyDescent="0.25">
      <c r="A27" t="s">
        <v>35</v>
      </c>
      <c r="B27" t="s">
        <v>97</v>
      </c>
      <c r="C27" t="s">
        <v>95</v>
      </c>
      <c r="D27">
        <f>COUNTIFS(DataRegularSeason20242025!$D$3:$D$1315,$A27,DataRegularSeason20242025!$R$3:$R$1315,1,DataRegularSeason20242025!$N$3:$N$1315,1) + COUNTIFS(DataRegularSeason20242025!$E$3:$E$1315,$A27,DataRegularSeason20242025!$R$3:$R$1315,1,DataRegularSeason20242025!$N$3:$N$1315,1)</f>
        <v>15</v>
      </c>
      <c r="E27" s="15">
        <f>Table3[[#This Row],[Watched]]/Table3[[#This Row],[GP]]</f>
        <v>0.78947368421052633</v>
      </c>
      <c r="F27">
        <f>COUNTIFS(DataRegularSeason20242025!$N$3:$N$1315,1,DataRegularSeason20242025!$D$3:$D$1315,$A27)</f>
        <v>9</v>
      </c>
      <c r="G27">
        <f>41-Table3[[#This Row],[GP_A]]</f>
        <v>32</v>
      </c>
      <c r="H27">
        <f>COUNTIFS(DataRegularSeason20242025!$E$3:$E$1315,$A27,DataRegularSeason20242025!$N$3:$N$1315,1)</f>
        <v>10</v>
      </c>
      <c r="I27">
        <f>41-Table3[[#This Row],[GP_H]]</f>
        <v>31</v>
      </c>
      <c r="J27">
        <f>F27+H27</f>
        <v>19</v>
      </c>
      <c r="K27">
        <f>82-Table3[[#This Row],[GP]]</f>
        <v>63</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4</v>
      </c>
      <c r="R27">
        <f>COUNTIFS(DataRegularSeason20242025!$D$3:$D$1315,$A27, DataRegularSeason20242025!$S$3:$S$1315, $A27,DataRegularSeason20242025!$M$3:$M$1315,"OT")</f>
        <v>3</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6</v>
      </c>
      <c r="Y27">
        <f>COUNTIFS(DataRegularSeason20242025!$E$3:$E$1315,$A27, DataRegularSeason20242025!$S$3:$S$1315, $A27,DataRegularSeason20242025!$M$3:$M$1315,"REG")</f>
        <v>6</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6</v>
      </c>
      <c r="AC27">
        <f>Table3[[#This Row],[L_A]]+Table3[[#This Row],[L_H]]</f>
        <v>13</v>
      </c>
      <c r="AD27">
        <f>Table3[[#This Row],[RW_A]]+Table3[[#This Row],[RW_H]]</f>
        <v>5</v>
      </c>
      <c r="AE27">
        <f>Table3[[#This Row],[RL_A]]+Table3[[#This Row],[RL_H]]</f>
        <v>10</v>
      </c>
      <c r="AF27">
        <f>Table3[[#This Row],[OTW_A]]+Table3[[#This Row],[OTW_H]]</f>
        <v>1</v>
      </c>
      <c r="AG27">
        <f>Table3[[#This Row],[OTL_A]]+Table3[[#This Row],[OTL_H]]</f>
        <v>3</v>
      </c>
      <c r="AH27">
        <f>Table3[[#This Row],[SOW_A]]+Table3[[#This Row],[SOW_H]]</f>
        <v>0</v>
      </c>
      <c r="AI27">
        <f>Table3[[#This Row],[SOL_A]]+Table3[[#This Row],[SOL_H]]</f>
        <v>0</v>
      </c>
      <c r="AJ27">
        <f>(2*(Table3[[#This Row],[W_A]]+Table3[[#This Row],[W_H]]))+Table3[[#This Row],[OTL_A]]+Table3[[#This Row],[SOL_A]]+Table3[[#This Row],[OTL_H]]+Table3[[#This Row],[SOL_H]]</f>
        <v>15</v>
      </c>
      <c r="AK27">
        <f>(3*(Table3[[#This Row],[RW_A]]+Table3[[#This Row],[RW_H]]))+(2*(Table3[[#This Row],[OTW_A]]+Table3[[#This Row],[SOW_A]]+Table3[[#This Row],[OTW_H]]+Table3[[#This Row],[SOW_H]]))+Table3[[#This Row],[OTL_A]]+Table3[[#This Row],[SOL_A]]+Table3[[#This Row],[OTL_H]]+Table3[[#This Row],[SOL_H]]</f>
        <v>20</v>
      </c>
      <c r="AL27" s="15">
        <f>Table3[[#This Row],[PTS]]/(2*Table3[[#This Row],[GP]])</f>
        <v>0.39473684210526316</v>
      </c>
      <c r="AM27" s="15">
        <f>Table3[[#This Row],[PTS2]]/(3*Table3[[#This Row],[GP]])</f>
        <v>0.35087719298245612</v>
      </c>
      <c r="AN27">
        <f>(2*Table3[[#This Row],[GR]])+Table3[[#This Row],[PTS]]</f>
        <v>141</v>
      </c>
      <c r="AO27">
        <f>(3*Table3[[#This Row],[GR]])+Table3[[#This Row],[PTS2]]</f>
        <v>209</v>
      </c>
      <c r="AP27">
        <f>Table3[[#This Row],[PTS]]+(2 * Table3[[#This Row],[GR]] * Table3[[#This Row],[PTS%]])</f>
        <v>64.73684210526315</v>
      </c>
      <c r="AQ27">
        <f>Table3[[#This Row],[PTS2]]+(3 * Table3[[#This Row],[GR]] * Table3[[#This Row],[PTS%2]])</f>
        <v>86.315789473684205</v>
      </c>
      <c r="AR27" s="20" t="str">
        <f>_xlfn.CONCAT(TEXT(Table3[[#This Row],[W]], "0"), "-", TEXT(Table3[[#This Row],[RL]],"0"), "-", TEXT(Table3[[#This Row],[OTL]]+Table3[[#This Row],[SOL]], "0"))</f>
        <v>6-10-3</v>
      </c>
      <c r="AS27">
        <f>COUNTIFS(DataRegularSeason20242025!$D$3:$D$1315,Table3[[#This Row],[Teams]],DataRegularSeason20242025!$K$3:$K$1315,0)</f>
        <v>0</v>
      </c>
      <c r="AT27">
        <f>SUMIF(DataRegularSeason20242025!$D$3:$D$1315,$A27, DataRegularSeason20242025!$J$3:$J$1315)</f>
        <v>18</v>
      </c>
      <c r="AU27">
        <f>SUMIF(DataRegularSeason20242025!$D$3:$D$1315,$A27, DataRegularSeason20242025!$K$3:$K$1315)</f>
        <v>28</v>
      </c>
      <c r="AV27">
        <f>AT27-AU27</f>
        <v>-10</v>
      </c>
      <c r="AW27">
        <f>COUNTIFS(DataRegularSeason20242025!$E$3:$E$1315,Table3[[#This Row],[Teams]],DataRegularSeason20242025!$J$3:$J$1315,0)</f>
        <v>2</v>
      </c>
      <c r="AX27">
        <f>SUMIF(DataRegularSeason20242025!$E$3:$E$1315,$A27,DataRegularSeason20242025!$K$3:$K$1315)</f>
        <v>28</v>
      </c>
      <c r="AY27">
        <f>SUMIF(DataRegularSeason20242025!$E$3:$E$1315,$A27,DataRegularSeason20242025!$J$3:$J$1315)</f>
        <v>33</v>
      </c>
      <c r="AZ27">
        <f>AX27-AY27</f>
        <v>-5</v>
      </c>
      <c r="BA27">
        <f>AT27+AX27</f>
        <v>46</v>
      </c>
      <c r="BB27">
        <f>AU27+AY27</f>
        <v>61</v>
      </c>
      <c r="BC27">
        <f>BA27-BB27</f>
        <v>-15</v>
      </c>
      <c r="BD27" s="17">
        <f>Table3[[#This Row],[GF]]/Table3[[#This Row],[GP]]</f>
        <v>2.4210526315789473</v>
      </c>
      <c r="BE27" s="17">
        <f>Table3[[#This Row],[GA]]/Table3[[#This Row],[GP]]</f>
        <v>3.2105263157894739</v>
      </c>
      <c r="BF27" s="17">
        <f>(Table3[[#This Row],[GF]]-Table3[[#This Row],[GA]])/Table3[[#This Row],[GP]]</f>
        <v>-0.78947368421052633</v>
      </c>
      <c r="BG27" s="50" t="str">
        <f>_xlfn.CONCAT(TEXT(Table3[[#This Row],[W_H]], "0"), "-", TEXT(Table3[[#This Row],[RL_H]],"0"), "-", TEXT(Table3[[#This Row],[OTL_H]]+Table3[[#This Row],[SOL_H]], "0"))</f>
        <v>4-6-0</v>
      </c>
      <c r="BH27" s="50" t="str">
        <f>_xlfn.CONCAT(TEXT(Table3[[#This Row],[W_A]], "0"), "-", TEXT(Table3[[#This Row],[RL_A]],"0"), "-", TEXT(Table3[[#This Row],[OTL_A]]+Table3[[#This Row],[SOL_A]], "0"))</f>
        <v>2-4-3</v>
      </c>
      <c r="BI27">
        <f>COUNTIFS(DataRegularSeason20242025!$D$3:$D$1315,$A27,DataRegularSeason20242025!$H$3:$H$1315, $A27)</f>
        <v>4</v>
      </c>
      <c r="BJ27">
        <f>COUNTIFS(DataRegularSeason20242025!$E$3:$E$1315,$A27,DataRegularSeason20242025!$H$3:$H$1315, $A27)</f>
        <v>7</v>
      </c>
      <c r="BK27">
        <f>BI27+BJ27</f>
        <v>11</v>
      </c>
      <c r="BL27">
        <f>F27-BI27</f>
        <v>5</v>
      </c>
      <c r="BM27">
        <f>H27-BJ27</f>
        <v>3</v>
      </c>
      <c r="BN27">
        <f>BL27+BM27</f>
        <v>8</v>
      </c>
    </row>
    <row r="28" spans="1:66" x14ac:dyDescent="0.25">
      <c r="A28" t="s">
        <v>33</v>
      </c>
      <c r="B28" t="s">
        <v>98</v>
      </c>
      <c r="C28" t="s">
        <v>99</v>
      </c>
      <c r="D28">
        <f>COUNTIFS(DataRegularSeason20242025!$D$3:$D$1315,$A28,DataRegularSeason20242025!$R$3:$R$1315,1,DataRegularSeason20242025!$N$3:$N$1315,1) + COUNTIFS(DataRegularSeason20242025!$E$3:$E$1315,$A28,DataRegularSeason20242025!$R$3:$R$1315,1,DataRegularSeason20242025!$N$3:$N$1315,1)</f>
        <v>12</v>
      </c>
      <c r="E28" s="15">
        <f>Table3[[#This Row],[Watched]]/Table3[[#This Row],[GP]]</f>
        <v>0.63157894736842102</v>
      </c>
      <c r="F28">
        <f>COUNTIFS(DataRegularSeason20242025!$N$3:$N$1315,1,DataRegularSeason20242025!$D$3:$D$1315,$A28)</f>
        <v>12</v>
      </c>
      <c r="G28">
        <f>41-Table3[[#This Row],[GP_A]]</f>
        <v>29</v>
      </c>
      <c r="H28">
        <f>COUNTIFS(DataRegularSeason20242025!$E$3:$E$1315,$A28,DataRegularSeason20242025!$N$3:$N$1315,1)</f>
        <v>7</v>
      </c>
      <c r="I28">
        <f>41-Table3[[#This Row],[GP_H]]</f>
        <v>34</v>
      </c>
      <c r="J28">
        <f>F28+H28</f>
        <v>19</v>
      </c>
      <c r="K28">
        <f>82-Table3[[#This Row],[GP]]</f>
        <v>63</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7</v>
      </c>
      <c r="Q28">
        <f>COUNTIFS(DataRegularSeason20242025!$D$3:$D$1315,$A28, DataRegularSeason20242025!$S$3:$S$1315, $A28,DataRegularSeason20242025!$M$3:$M$1315,"REG")</f>
        <v>4</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0</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2</v>
      </c>
      <c r="X28">
        <f>H28-T28</f>
        <v>5</v>
      </c>
      <c r="Y28">
        <f>COUNTIFS(DataRegularSeason20242025!$E$3:$E$1315,$A28, DataRegularSeason20242025!$S$3:$S$1315, $A28,DataRegularSeason20242025!$M$3:$M$1315,"REG")</f>
        <v>3</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7</v>
      </c>
      <c r="AC28">
        <f>Table3[[#This Row],[L_A]]+Table3[[#This Row],[L_H]]</f>
        <v>12</v>
      </c>
      <c r="AD28">
        <f>Table3[[#This Row],[RW_A]]+Table3[[#This Row],[RW_H]]</f>
        <v>4</v>
      </c>
      <c r="AE28">
        <f>Table3[[#This Row],[RL_A]]+Table3[[#This Row],[RL_H]]</f>
        <v>7</v>
      </c>
      <c r="AF28">
        <f>Table3[[#This Row],[OTW_A]]+Table3[[#This Row],[OTW_H]]</f>
        <v>1</v>
      </c>
      <c r="AG28">
        <f>Table3[[#This Row],[OTL_A]]+Table3[[#This Row],[OTL_H]]</f>
        <v>4</v>
      </c>
      <c r="AH28">
        <f>Table3[[#This Row],[SOW_A]]+Table3[[#This Row],[SOW_H]]</f>
        <v>2</v>
      </c>
      <c r="AI28">
        <f>Table3[[#This Row],[SOL_A]]+Table3[[#This Row],[SOL_H]]</f>
        <v>1</v>
      </c>
      <c r="AJ28">
        <f>(2*(Table3[[#This Row],[W_A]]+Table3[[#This Row],[W_H]]))+Table3[[#This Row],[OTL_A]]+Table3[[#This Row],[SOL_A]]+Table3[[#This Row],[OTL_H]]+Table3[[#This Row],[SOL_H]]</f>
        <v>19</v>
      </c>
      <c r="AK28">
        <f>(3*(Table3[[#This Row],[RW_A]]+Table3[[#This Row],[RW_H]]))+(2*(Table3[[#This Row],[OTW_A]]+Table3[[#This Row],[SOW_A]]+Table3[[#This Row],[OTW_H]]+Table3[[#This Row],[SOW_H]]))+Table3[[#This Row],[OTL_A]]+Table3[[#This Row],[SOL_A]]+Table3[[#This Row],[OTL_H]]+Table3[[#This Row],[SOL_H]]</f>
        <v>23</v>
      </c>
      <c r="AL28" s="15">
        <f>Table3[[#This Row],[PTS]]/(2*Table3[[#This Row],[GP]])</f>
        <v>0.5</v>
      </c>
      <c r="AM28" s="15">
        <f>Table3[[#This Row],[PTS2]]/(3*Table3[[#This Row],[GP]])</f>
        <v>0.40350877192982454</v>
      </c>
      <c r="AN28">
        <f>(2*Table3[[#This Row],[GR]])+Table3[[#This Row],[PTS]]</f>
        <v>145</v>
      </c>
      <c r="AO28">
        <f>(3*Table3[[#This Row],[GR]])+Table3[[#This Row],[PTS2]]</f>
        <v>212</v>
      </c>
      <c r="AP28">
        <f>Table3[[#This Row],[PTS]]+(2 * Table3[[#This Row],[GR]] * Table3[[#This Row],[PTS%]])</f>
        <v>82</v>
      </c>
      <c r="AQ28">
        <f>Table3[[#This Row],[PTS2]]+(3 * Table3[[#This Row],[GR]] * Table3[[#This Row],[PTS%2]])</f>
        <v>99.263157894736835</v>
      </c>
      <c r="AR28" s="20" t="str">
        <f>_xlfn.CONCAT(TEXT(Table3[[#This Row],[W]], "0"), "-", TEXT(Table3[[#This Row],[RL]],"0"), "-", TEXT(Table3[[#This Row],[OTL]]+Table3[[#This Row],[SOL]], "0"))</f>
        <v>7-7-5</v>
      </c>
      <c r="AS28">
        <f>COUNTIFS(DataRegularSeason20242025!$D$3:$D$1315,Table3[[#This Row],[Teams]],DataRegularSeason20242025!$K$3:$K$1315,0)</f>
        <v>0</v>
      </c>
      <c r="AT28">
        <f>SUMIF(DataRegularSeason20242025!$D$3:$D$1315,$A28, DataRegularSeason20242025!$J$3:$J$1315)</f>
        <v>31</v>
      </c>
      <c r="AU28">
        <f>SUMIF(DataRegularSeason20242025!$D$3:$D$1315,$A28, DataRegularSeason20242025!$K$3:$K$1315)</f>
        <v>32</v>
      </c>
      <c r="AV28">
        <f>AT28-AU28</f>
        <v>-1</v>
      </c>
      <c r="AW28">
        <f>COUNTIFS(DataRegularSeason20242025!$E$3:$E$1315,Table3[[#This Row],[Teams]],DataRegularSeason20242025!$J$3:$J$1315,0)</f>
        <v>0</v>
      </c>
      <c r="AX28">
        <f>SUMIF(DataRegularSeason20242025!$E$3:$E$1315,$A28,DataRegularSeason20242025!$K$3:$K$1315)</f>
        <v>19</v>
      </c>
      <c r="AY28">
        <f>SUMIF(DataRegularSeason20242025!$E$3:$E$1315,$A28,DataRegularSeason20242025!$J$3:$J$1315)</f>
        <v>25</v>
      </c>
      <c r="AZ28">
        <f>AX28-AY28</f>
        <v>-6</v>
      </c>
      <c r="BA28">
        <f>AT28+AX28</f>
        <v>50</v>
      </c>
      <c r="BB28">
        <f>AU28+AY28</f>
        <v>57</v>
      </c>
      <c r="BC28">
        <f>BA28-BB28</f>
        <v>-7</v>
      </c>
      <c r="BD28" s="17">
        <f>Table3[[#This Row],[GF]]/Table3[[#This Row],[GP]]</f>
        <v>2.6315789473684212</v>
      </c>
      <c r="BE28" s="17">
        <f>Table3[[#This Row],[GA]]/Table3[[#This Row],[GP]]</f>
        <v>3</v>
      </c>
      <c r="BF28" s="17">
        <f>(Table3[[#This Row],[GF]]-Table3[[#This Row],[GA]])/Table3[[#This Row],[GP]]</f>
        <v>-0.36842105263157893</v>
      </c>
      <c r="BG28" s="50" t="str">
        <f>_xlfn.CONCAT(TEXT(Table3[[#This Row],[W_H]], "0"), "-", TEXT(Table3[[#This Row],[RL_H]],"0"), "-", TEXT(Table3[[#This Row],[OTL_H]]+Table3[[#This Row],[SOL_H]], "0"))</f>
        <v>2-3-2</v>
      </c>
      <c r="BH28" s="50" t="str">
        <f>_xlfn.CONCAT(TEXT(Table3[[#This Row],[W_A]], "0"), "-", TEXT(Table3[[#This Row],[RL_A]],"0"), "-", TEXT(Table3[[#This Row],[OTL_A]]+Table3[[#This Row],[SOL_A]], "0"))</f>
        <v>5-4-3</v>
      </c>
      <c r="BI28">
        <f>COUNTIFS(DataRegularSeason20242025!$D$3:$D$1315,$A28,DataRegularSeason20242025!$H$3:$H$1315, $A28)</f>
        <v>3</v>
      </c>
      <c r="BJ28">
        <f>COUNTIFS(DataRegularSeason20242025!$E$3:$E$1315,$A28,DataRegularSeason20242025!$H$3:$H$1315, $A28)</f>
        <v>3</v>
      </c>
      <c r="BK28">
        <f>BI28+BJ28</f>
        <v>6</v>
      </c>
      <c r="BL28">
        <f>F28-BI28</f>
        <v>9</v>
      </c>
      <c r="BM28">
        <f>H28-BJ28</f>
        <v>4</v>
      </c>
      <c r="BN28">
        <f>BL28+BM28</f>
        <v>13</v>
      </c>
    </row>
    <row r="29" spans="1:66" x14ac:dyDescent="0.25">
      <c r="A29" t="s">
        <v>15</v>
      </c>
      <c r="B29" t="s">
        <v>97</v>
      </c>
      <c r="C29" t="s">
        <v>95</v>
      </c>
      <c r="D29">
        <f>COUNTIFS(DataRegularSeason20242025!$D$3:$D$1315,$A29,DataRegularSeason20242025!$R$3:$R$1315,1,DataRegularSeason20242025!$N$3:$N$1315,1) + COUNTIFS(DataRegularSeason20242025!$E$3:$E$1315,$A29,DataRegularSeason20242025!$R$3:$R$1315,1,DataRegularSeason20242025!$N$3:$N$1315,1)</f>
        <v>14</v>
      </c>
      <c r="E29" s="15">
        <f>Table3[[#This Row],[Watched]]/Table3[[#This Row],[GP]]</f>
        <v>0.77777777777777779</v>
      </c>
      <c r="F29">
        <f>COUNTIFS(DataRegularSeason20242025!$N$3:$N$1315,1,DataRegularSeason20242025!$D$3:$D$1315,$A29)</f>
        <v>9</v>
      </c>
      <c r="G29">
        <f>41-Table3[[#This Row],[GP_A]]</f>
        <v>32</v>
      </c>
      <c r="H29">
        <f>COUNTIFS(DataRegularSeason20242025!$E$3:$E$1315,$A29,DataRegularSeason20242025!$N$3:$N$1315,1)</f>
        <v>9</v>
      </c>
      <c r="I29">
        <f>41-Table3[[#This Row],[GP_H]]</f>
        <v>32</v>
      </c>
      <c r="J29">
        <f>F29+H29</f>
        <v>18</v>
      </c>
      <c r="K29">
        <f>82-Table3[[#This Row],[GP]]</f>
        <v>64</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2</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4</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5</v>
      </c>
      <c r="Y29">
        <f>COUNTIFS(DataRegularSeason20242025!$E$3:$E$1315,$A29, DataRegularSeason20242025!$S$3:$S$1315, $A29,DataRegularSeason20242025!$M$3:$M$1315,"REG")</f>
        <v>4</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7</v>
      </c>
      <c r="AC29">
        <f>Table3[[#This Row],[L_A]]+Table3[[#This Row],[L_H]]</f>
        <v>11</v>
      </c>
      <c r="AD29">
        <f>Table3[[#This Row],[RW_A]]+Table3[[#This Row],[RW_H]]</f>
        <v>4</v>
      </c>
      <c r="AE29">
        <f>Table3[[#This Row],[RL_A]]+Table3[[#This Row],[RL_H]]</f>
        <v>8</v>
      </c>
      <c r="AF29">
        <f>Table3[[#This Row],[OTW_A]]+Table3[[#This Row],[OTW_H]]</f>
        <v>3</v>
      </c>
      <c r="AG29">
        <f>Table3[[#This Row],[OTL_A]]+Table3[[#This Row],[OTL_H]]</f>
        <v>3</v>
      </c>
      <c r="AH29">
        <f>Table3[[#This Row],[SOW_A]]+Table3[[#This Row],[SOW_H]]</f>
        <v>0</v>
      </c>
      <c r="AI29">
        <f>Table3[[#This Row],[SOL_A]]+Table3[[#This Row],[SOL_H]]</f>
        <v>0</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21</v>
      </c>
      <c r="AL29" s="15">
        <f>Table3[[#This Row],[PTS]]/(2*Table3[[#This Row],[GP]])</f>
        <v>0.47222222222222221</v>
      </c>
      <c r="AM29" s="15">
        <f>Table3[[#This Row],[PTS2]]/(3*Table3[[#This Row],[GP]])</f>
        <v>0.3888888888888889</v>
      </c>
      <c r="AN29">
        <f>(2*Table3[[#This Row],[GR]])+Table3[[#This Row],[PTS]]</f>
        <v>145</v>
      </c>
      <c r="AO29">
        <f>(3*Table3[[#This Row],[GR]])+Table3[[#This Row],[PTS2]]</f>
        <v>213</v>
      </c>
      <c r="AP29">
        <f>Table3[[#This Row],[PTS]]+(2 * Table3[[#This Row],[GR]] * Table3[[#This Row],[PTS%]])</f>
        <v>77.444444444444443</v>
      </c>
      <c r="AQ29">
        <f>Table3[[#This Row],[PTS2]]+(3 * Table3[[#This Row],[GR]] * Table3[[#This Row],[PTS%2]])</f>
        <v>95.666666666666671</v>
      </c>
      <c r="AR29" s="20" t="str">
        <f>_xlfn.CONCAT(TEXT(Table3[[#This Row],[W]], "0"), "-", TEXT(Table3[[#This Row],[RL]],"0"), "-", TEXT(Table3[[#This Row],[OTL]]+Table3[[#This Row],[SOL]], "0"))</f>
        <v>7-8-3</v>
      </c>
      <c r="AS29">
        <f>COUNTIFS(DataRegularSeason20242025!$D$3:$D$1315,Table3[[#This Row],[Teams]],DataRegularSeason20242025!$K$3:$K$1315,0)</f>
        <v>0</v>
      </c>
      <c r="AT29">
        <f>SUMIF(DataRegularSeason20242025!$D$3:$D$1315,$A29, DataRegularSeason20242025!$J$3:$J$1315)</f>
        <v>24</v>
      </c>
      <c r="AU29">
        <f>SUMIF(DataRegularSeason20242025!$D$3:$D$1315,$A29, DataRegularSeason20242025!$K$3:$K$1315)</f>
        <v>33</v>
      </c>
      <c r="AV29">
        <f>AT29-AU29</f>
        <v>-9</v>
      </c>
      <c r="AW29">
        <f>COUNTIFS(DataRegularSeason20242025!$E$3:$E$1315,Table3[[#This Row],[Teams]],DataRegularSeason20242025!$J$3:$J$1315,0)</f>
        <v>0</v>
      </c>
      <c r="AX29">
        <f>SUMIF(DataRegularSeason20242025!$E$3:$E$1315,$A29,DataRegularSeason20242025!$K$3:$K$1315)</f>
        <v>25</v>
      </c>
      <c r="AY29">
        <f>SUMIF(DataRegularSeason20242025!$E$3:$E$1315,$A29,DataRegularSeason20242025!$J$3:$J$1315)</f>
        <v>29</v>
      </c>
      <c r="AZ29">
        <f>AX29-AY29</f>
        <v>-4</v>
      </c>
      <c r="BA29">
        <f>AT29+AX29</f>
        <v>49</v>
      </c>
      <c r="BB29">
        <f>AU29+AY29</f>
        <v>62</v>
      </c>
      <c r="BC29">
        <f>BA29-BB29</f>
        <v>-13</v>
      </c>
      <c r="BD29" s="17">
        <f>Table3[[#This Row],[GF]]/Table3[[#This Row],[GP]]</f>
        <v>2.7222222222222223</v>
      </c>
      <c r="BE29" s="17">
        <f>Table3[[#This Row],[GA]]/Table3[[#This Row],[GP]]</f>
        <v>3.4444444444444446</v>
      </c>
      <c r="BF29" s="17">
        <f>(Table3[[#This Row],[GF]]-Table3[[#This Row],[GA]])/Table3[[#This Row],[GP]]</f>
        <v>-0.72222222222222221</v>
      </c>
      <c r="BG29" s="50" t="str">
        <f>_xlfn.CONCAT(TEXT(Table3[[#This Row],[W_H]], "0"), "-", TEXT(Table3[[#This Row],[RL_H]],"0"), "-", TEXT(Table3[[#This Row],[OTL_H]]+Table3[[#This Row],[SOL_H]], "0"))</f>
        <v>4-4-1</v>
      </c>
      <c r="BH29" s="50" t="str">
        <f>_xlfn.CONCAT(TEXT(Table3[[#This Row],[W_A]], "0"), "-", TEXT(Table3[[#This Row],[RL_A]],"0"), "-", TEXT(Table3[[#This Row],[OTL_A]]+Table3[[#This Row],[SOL_A]], "0"))</f>
        <v>3-4-2</v>
      </c>
      <c r="BI29">
        <f>COUNTIFS(DataRegularSeason20242025!$D$3:$D$1315,$A29,DataRegularSeason20242025!$H$3:$H$1315, $A29)</f>
        <v>3</v>
      </c>
      <c r="BJ29">
        <f>COUNTIFS(DataRegularSeason20242025!$E$3:$E$1315,$A29,DataRegularSeason20242025!$H$3:$H$1315, $A29)</f>
        <v>5</v>
      </c>
      <c r="BK29">
        <f>BI29+BJ29</f>
        <v>8</v>
      </c>
      <c r="BL29">
        <f>F29-BI29</f>
        <v>6</v>
      </c>
      <c r="BM29">
        <f>H29-BJ29</f>
        <v>4</v>
      </c>
      <c r="BN29">
        <f>BL29+BM29</f>
        <v>10</v>
      </c>
    </row>
    <row r="30" spans="1:66" x14ac:dyDescent="0.25">
      <c r="A30" t="s">
        <v>45</v>
      </c>
      <c r="B30" t="s">
        <v>98</v>
      </c>
      <c r="C30" t="s">
        <v>99</v>
      </c>
      <c r="D30">
        <f>COUNTIFS(DataRegularSeason20242025!$D$3:$D$1315,$A30,DataRegularSeason20242025!$R$3:$R$1315,1,DataRegularSeason20242025!$N$3:$N$1315,1) + COUNTIFS(DataRegularSeason20242025!$E$3:$E$1315,$A30,DataRegularSeason20242025!$R$3:$R$1315,1,DataRegularSeason20242025!$N$3:$N$1315,1)</f>
        <v>13</v>
      </c>
      <c r="E30" s="15">
        <f>Table3[[#This Row],[Watched]]/Table3[[#This Row],[GP]]</f>
        <v>0.68421052631578949</v>
      </c>
      <c r="F30">
        <f>COUNTIFS(DataRegularSeason20242025!$N$3:$N$1315,1,DataRegularSeason20242025!$D$3:$D$1315,$A30)</f>
        <v>10</v>
      </c>
      <c r="G30">
        <f>41-Table3[[#This Row],[GP_A]]</f>
        <v>31</v>
      </c>
      <c r="H30">
        <f>COUNTIFS(DataRegularSeason20242025!$E$3:$E$1315,$A30,DataRegularSeason20242025!$N$3:$N$1315,1)</f>
        <v>9</v>
      </c>
      <c r="I30">
        <f>41-Table3[[#This Row],[GP_H]]</f>
        <v>32</v>
      </c>
      <c r="J30">
        <f>F30+H30</f>
        <v>19</v>
      </c>
      <c r="K30">
        <f>82-Table3[[#This Row],[GP]]</f>
        <v>63</v>
      </c>
      <c r="L30">
        <f>COUNTIFS(DataRegularSeason20242025!$D$3:$D$1315,$A30, DataRegularSeason20242025!$L$3:$L$1315, $A30,DataRegularSeason20242025!$N$3:$N$1315,1)</f>
        <v>4</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2</v>
      </c>
      <c r="P30">
        <f>F30-L30</f>
        <v>6</v>
      </c>
      <c r="Q30">
        <f>COUNTIFS(DataRegularSeason20242025!$D$3:$D$1315,$A30, DataRegularSeason20242025!$S$3:$S$1315, $A30,DataRegularSeason20242025!$M$3:$M$1315,"REG")</f>
        <v>4</v>
      </c>
      <c r="R30">
        <f>COUNTIFS(DataRegularSeason20242025!$D$3:$D$1315,$A30, DataRegularSeason20242025!$S$3:$S$1315, $A30,DataRegularSeason20242025!$M$3:$M$1315,"OT")</f>
        <v>1</v>
      </c>
      <c r="S30">
        <f>COUNTIFS(DataRegularSeason20242025!$D$3:$D$1315,$A30, DataRegularSeason20242025!$S$3:$S$1315, $A30,DataRegularSeason20242025!$M$3:$M$1315,"SO")</f>
        <v>1</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1</v>
      </c>
      <c r="X30">
        <f>H30-T30</f>
        <v>5</v>
      </c>
      <c r="Y30">
        <f>COUNTIFS(DataRegularSeason20242025!$E$3:$E$1315,$A30, DataRegularSeason20242025!$S$3:$S$1315, $A30,DataRegularSeason20242025!$M$3:$M$1315,"REG")</f>
        <v>5</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8</v>
      </c>
      <c r="AC30">
        <f>Table3[[#This Row],[L_A]]+Table3[[#This Row],[L_H]]</f>
        <v>11</v>
      </c>
      <c r="AD30">
        <f>Table3[[#This Row],[RW_A]]+Table3[[#This Row],[RW_H]]</f>
        <v>4</v>
      </c>
      <c r="AE30">
        <f>Table3[[#This Row],[RL_A]]+Table3[[#This Row],[RL_H]]</f>
        <v>9</v>
      </c>
      <c r="AF30">
        <f>Table3[[#This Row],[OTW_A]]+Table3[[#This Row],[OTW_H]]</f>
        <v>1</v>
      </c>
      <c r="AG30">
        <f>Table3[[#This Row],[OTL_A]]+Table3[[#This Row],[OTL_H]]</f>
        <v>1</v>
      </c>
      <c r="AH30">
        <f>Table3[[#This Row],[SOW_A]]+Table3[[#This Row],[SOW_H]]</f>
        <v>3</v>
      </c>
      <c r="AI30">
        <f>Table3[[#This Row],[SOL_A]]+Table3[[#This Row],[SOL_H]]</f>
        <v>1</v>
      </c>
      <c r="AJ30">
        <f>(2*(Table3[[#This Row],[W_A]]+Table3[[#This Row],[W_H]]))+Table3[[#This Row],[OTL_A]]+Table3[[#This Row],[SOL_A]]+Table3[[#This Row],[OTL_H]]+Table3[[#This Row],[SOL_H]]</f>
        <v>18</v>
      </c>
      <c r="AK30">
        <f>(3*(Table3[[#This Row],[RW_A]]+Table3[[#This Row],[RW_H]]))+(2*(Table3[[#This Row],[OTW_A]]+Table3[[#This Row],[SOW_A]]+Table3[[#This Row],[OTW_H]]+Table3[[#This Row],[SOW_H]]))+Table3[[#This Row],[OTL_A]]+Table3[[#This Row],[SOL_A]]+Table3[[#This Row],[OTL_H]]+Table3[[#This Row],[SOL_H]]</f>
        <v>22</v>
      </c>
      <c r="AL30" s="15">
        <f>Table3[[#This Row],[PTS]]/(2*Table3[[#This Row],[GP]])</f>
        <v>0.47368421052631576</v>
      </c>
      <c r="AM30" s="15">
        <f>Table3[[#This Row],[PTS2]]/(3*Table3[[#This Row],[GP]])</f>
        <v>0.38596491228070173</v>
      </c>
      <c r="AN30">
        <f>(2*Table3[[#This Row],[GR]])+Table3[[#This Row],[PTS]]</f>
        <v>144</v>
      </c>
      <c r="AO30">
        <f>(3*Table3[[#This Row],[GR]])+Table3[[#This Row],[PTS2]]</f>
        <v>211</v>
      </c>
      <c r="AP30">
        <f>Table3[[#This Row],[PTS]]+(2 * Table3[[#This Row],[GR]] * Table3[[#This Row],[PTS%]])</f>
        <v>77.68421052631578</v>
      </c>
      <c r="AQ30">
        <f>Table3[[#This Row],[PTS2]]+(3 * Table3[[#This Row],[GR]] * Table3[[#This Row],[PTS%2]])</f>
        <v>94.94736842105263</v>
      </c>
      <c r="AR30" s="20" t="str">
        <f>_xlfn.CONCAT(TEXT(Table3[[#This Row],[W]], "0"), "-", TEXT(Table3[[#This Row],[RL]],"0"), "-", TEXT(Table3[[#This Row],[OTL]]+Table3[[#This Row],[SOL]], "0"))</f>
        <v>8-9-2</v>
      </c>
      <c r="AS30">
        <f>COUNTIFS(DataRegularSeason20242025!$D$3:$D$1315,Table3[[#This Row],[Teams]],DataRegularSeason20242025!$K$3:$K$1315,0)</f>
        <v>1</v>
      </c>
      <c r="AT30">
        <f>SUMIF(DataRegularSeason20242025!$D$3:$D$1315,$A30, DataRegularSeason20242025!$J$3:$J$1315)</f>
        <v>32</v>
      </c>
      <c r="AU30">
        <f>SUMIF(DataRegularSeason20242025!$D$3:$D$1315,$A30, DataRegularSeason20242025!$K$3:$K$1315)</f>
        <v>39</v>
      </c>
      <c r="AV30">
        <f>AT30-AU30</f>
        <v>-7</v>
      </c>
      <c r="AW30">
        <f>COUNTIFS(DataRegularSeason20242025!$E$3:$E$1315,Table3[[#This Row],[Teams]],DataRegularSeason20242025!$J$3:$J$1315,0)</f>
        <v>0</v>
      </c>
      <c r="AX30">
        <f>SUMIF(DataRegularSeason20242025!$E$3:$E$1315,$A30,DataRegularSeason20242025!$K$3:$K$1315)</f>
        <v>24</v>
      </c>
      <c r="AY30">
        <f>SUMIF(DataRegularSeason20242025!$E$3:$E$1315,$A30,DataRegularSeason20242025!$J$3:$J$1315)</f>
        <v>28</v>
      </c>
      <c r="AZ30">
        <f>AX30-AY30</f>
        <v>-4</v>
      </c>
      <c r="BA30">
        <f>AT30+AX30</f>
        <v>56</v>
      </c>
      <c r="BB30">
        <f>AU30+AY30</f>
        <v>67</v>
      </c>
      <c r="BC30">
        <f>BA30-BB30</f>
        <v>-11</v>
      </c>
      <c r="BD30" s="17">
        <f>Table3[[#This Row],[GF]]/Table3[[#This Row],[GP]]</f>
        <v>2.9473684210526314</v>
      </c>
      <c r="BE30" s="17">
        <f>Table3[[#This Row],[GA]]/Table3[[#This Row],[GP]]</f>
        <v>3.5263157894736841</v>
      </c>
      <c r="BF30" s="17">
        <f>(Table3[[#This Row],[GF]]-Table3[[#This Row],[GA]])/Table3[[#This Row],[GP]]</f>
        <v>-0.57894736842105265</v>
      </c>
      <c r="BG30" s="50" t="str">
        <f>_xlfn.CONCAT(TEXT(Table3[[#This Row],[W_H]], "0"), "-", TEXT(Table3[[#This Row],[RL_H]],"0"), "-", TEXT(Table3[[#This Row],[OTL_H]]+Table3[[#This Row],[SOL_H]], "0"))</f>
        <v>4-5-0</v>
      </c>
      <c r="BH30" s="50" t="str">
        <f>_xlfn.CONCAT(TEXT(Table3[[#This Row],[W_A]], "0"), "-", TEXT(Table3[[#This Row],[RL_A]],"0"), "-", TEXT(Table3[[#This Row],[OTL_A]]+Table3[[#This Row],[SOL_A]], "0"))</f>
        <v>4-4-2</v>
      </c>
      <c r="BI30">
        <f>COUNTIFS(DataRegularSeason20242025!$D$3:$D$1315,$A30,DataRegularSeason20242025!$H$3:$H$1315, $A30)</f>
        <v>4</v>
      </c>
      <c r="BJ30">
        <f>COUNTIFS(DataRegularSeason20242025!$E$3:$E$1315,$A30,DataRegularSeason20242025!$H$3:$H$1315, $A30)</f>
        <v>2</v>
      </c>
      <c r="BK30">
        <f>BI30+BJ30</f>
        <v>6</v>
      </c>
      <c r="BL30">
        <f>F30-BI30</f>
        <v>6</v>
      </c>
      <c r="BM30">
        <f>H30-BJ30</f>
        <v>7</v>
      </c>
      <c r="BN30">
        <f>BL30+BM30</f>
        <v>13</v>
      </c>
    </row>
    <row r="31" spans="1:66"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18</v>
      </c>
      <c r="E31" s="15">
        <f>Table3[[#This Row],[Watched]]/Table3[[#This Row],[GP]]</f>
        <v>0.8571428571428571</v>
      </c>
      <c r="F31">
        <f>COUNTIFS(DataRegularSeason20242025!$N$3:$N$1315,1,DataRegularSeason20242025!$D$3:$D$1315,$A31)</f>
        <v>11</v>
      </c>
      <c r="G31">
        <f>41-Table3[[#This Row],[GP_A]]</f>
        <v>30</v>
      </c>
      <c r="H31">
        <f>COUNTIFS(DataRegularSeason20242025!$E$3:$E$1315,$A31,DataRegularSeason20242025!$N$3:$N$1315,1)</f>
        <v>10</v>
      </c>
      <c r="I31">
        <f>41-Table3[[#This Row],[GP_H]]</f>
        <v>31</v>
      </c>
      <c r="J31">
        <f>F31+H31</f>
        <v>21</v>
      </c>
      <c r="K31">
        <f>82-Table3[[#This Row],[GP]]</f>
        <v>61</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6</v>
      </c>
      <c r="Y31">
        <f>COUNTIFS(DataRegularSeason20242025!$E$3:$E$1315,$A31, DataRegularSeason20242025!$S$3:$S$1315, $A31,DataRegularSeason20242025!$M$3:$M$1315,"REG")</f>
        <v>4</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7</v>
      </c>
      <c r="AC31">
        <f>Table3[[#This Row],[L_A]]+Table3[[#This Row],[L_H]]</f>
        <v>14</v>
      </c>
      <c r="AD31">
        <f>Table3[[#This Row],[RW_A]]+Table3[[#This Row],[RW_H]]</f>
        <v>4</v>
      </c>
      <c r="AE31">
        <f>Table3[[#This Row],[RL_A]]+Table3[[#This Row],[RL_H]]</f>
        <v>10</v>
      </c>
      <c r="AF31">
        <f>Table3[[#This Row],[OTW_A]]+Table3[[#This Row],[OTW_H]]</f>
        <v>2</v>
      </c>
      <c r="AG31">
        <f>Table3[[#This Row],[OTL_A]]+Table3[[#This Row],[OTL_H]]</f>
        <v>2</v>
      </c>
      <c r="AH31">
        <f>Table3[[#This Row],[SOW_A]]+Table3[[#This Row],[SOW_H]]</f>
        <v>1</v>
      </c>
      <c r="AI31">
        <f>Table3[[#This Row],[SOL_A]]+Table3[[#This Row],[SOL_H]]</f>
        <v>2</v>
      </c>
      <c r="AJ31">
        <f>(2*(Table3[[#This Row],[W_A]]+Table3[[#This Row],[W_H]]))+Table3[[#This Row],[OTL_A]]+Table3[[#This Row],[SOL_A]]+Table3[[#This Row],[OTL_H]]+Table3[[#This Row],[SOL_H]]</f>
        <v>18</v>
      </c>
      <c r="AK31">
        <f>(3*(Table3[[#This Row],[RW_A]]+Table3[[#This Row],[RW_H]]))+(2*(Table3[[#This Row],[OTW_A]]+Table3[[#This Row],[SOW_A]]+Table3[[#This Row],[OTW_H]]+Table3[[#This Row],[SOW_H]]))+Table3[[#This Row],[OTL_A]]+Table3[[#This Row],[SOL_A]]+Table3[[#This Row],[OTL_H]]+Table3[[#This Row],[SOL_H]]</f>
        <v>22</v>
      </c>
      <c r="AL31" s="15">
        <f>Table3[[#This Row],[PTS]]/(2*Table3[[#This Row],[GP]])</f>
        <v>0.42857142857142855</v>
      </c>
      <c r="AM31" s="15">
        <f>Table3[[#This Row],[PTS2]]/(3*Table3[[#This Row],[GP]])</f>
        <v>0.34920634920634919</v>
      </c>
      <c r="AN31">
        <f>(2*Table3[[#This Row],[GR]])+Table3[[#This Row],[PTS]]</f>
        <v>140</v>
      </c>
      <c r="AO31">
        <f>(3*Table3[[#This Row],[GR]])+Table3[[#This Row],[PTS2]]</f>
        <v>205</v>
      </c>
      <c r="AP31">
        <f>Table3[[#This Row],[PTS]]+(2 * Table3[[#This Row],[GR]] * Table3[[#This Row],[PTS%]])</f>
        <v>70.285714285714278</v>
      </c>
      <c r="AQ31">
        <f>Table3[[#This Row],[PTS2]]+(3 * Table3[[#This Row],[GR]] * Table3[[#This Row],[PTS%2]])</f>
        <v>85.904761904761898</v>
      </c>
      <c r="AR31" s="20" t="str">
        <f>_xlfn.CONCAT(TEXT(Table3[[#This Row],[W]], "0"), "-", TEXT(Table3[[#This Row],[RL]],"0"), "-", TEXT(Table3[[#This Row],[OTL]]+Table3[[#This Row],[SOL]], "0"))</f>
        <v>7-10-4</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45</v>
      </c>
      <c r="AV31">
        <f>AT31-AU31</f>
        <v>-12</v>
      </c>
      <c r="AW31">
        <f>COUNTIFS(DataRegularSeason20242025!$E$3:$E$1315,Table3[[#This Row],[Teams]],DataRegularSeason20242025!$J$3:$J$1315,0)</f>
        <v>0</v>
      </c>
      <c r="AX31">
        <f>SUMIF(DataRegularSeason20242025!$E$3:$E$1315,$A31,DataRegularSeason20242025!$K$3:$K$1315)</f>
        <v>24</v>
      </c>
      <c r="AY31">
        <f>SUMIF(DataRegularSeason20242025!$E$3:$E$1315,$A31,DataRegularSeason20242025!$J$3:$J$1315)</f>
        <v>38</v>
      </c>
      <c r="AZ31">
        <f>AX31-AY31</f>
        <v>-14</v>
      </c>
      <c r="BA31">
        <f>AT31+AX31</f>
        <v>57</v>
      </c>
      <c r="BB31">
        <f>AU31+AY31</f>
        <v>83</v>
      </c>
      <c r="BC31">
        <f>BA31-BB31</f>
        <v>-26</v>
      </c>
      <c r="BD31" s="17">
        <f>Table3[[#This Row],[GF]]/Table3[[#This Row],[GP]]</f>
        <v>2.7142857142857144</v>
      </c>
      <c r="BE31" s="17">
        <f>Table3[[#This Row],[GA]]/Table3[[#This Row],[GP]]</f>
        <v>3.9523809523809526</v>
      </c>
      <c r="BF31" s="17">
        <f>(Table3[[#This Row],[GF]]-Table3[[#This Row],[GA]])/Table3[[#This Row],[GP]]</f>
        <v>-1.2380952380952381</v>
      </c>
      <c r="BG31" s="50" t="str">
        <f>_xlfn.CONCAT(TEXT(Table3[[#This Row],[W_H]], "0"), "-", TEXT(Table3[[#This Row],[RL_H]],"0"), "-", TEXT(Table3[[#This Row],[OTL_H]]+Table3[[#This Row],[SOL_H]], "0"))</f>
        <v>4-4-2</v>
      </c>
      <c r="BH31" s="50" t="str">
        <f>_xlfn.CONCAT(TEXT(Table3[[#This Row],[W_A]], "0"), "-", TEXT(Table3[[#This Row],[RL_A]],"0"), "-", TEXT(Table3[[#This Row],[OTL_A]]+Table3[[#This Row],[SOL_A]], "0"))</f>
        <v>3-6-2</v>
      </c>
      <c r="BI31">
        <f>COUNTIFS(DataRegularSeason20242025!$D$3:$D$1315,$A31,DataRegularSeason20242025!$H$3:$H$1315, $A31)</f>
        <v>4</v>
      </c>
      <c r="BJ31">
        <f>COUNTIFS(DataRegularSeason20242025!$E$3:$E$1315,$A31,DataRegularSeason20242025!$H$3:$H$1315, $A31)</f>
        <v>3</v>
      </c>
      <c r="BK31">
        <f>BI31+BJ31</f>
        <v>7</v>
      </c>
      <c r="BL31">
        <f>F31-BI31</f>
        <v>7</v>
      </c>
      <c r="BM31">
        <f>H31-BJ31</f>
        <v>7</v>
      </c>
      <c r="BN31">
        <f>BL31+BM31</f>
        <v>14</v>
      </c>
    </row>
    <row r="32" spans="1:66"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14</v>
      </c>
      <c r="E32" s="15">
        <f>Table3[[#This Row],[Watched]]/Table3[[#This Row],[GP]]</f>
        <v>0.73684210526315785</v>
      </c>
      <c r="F32">
        <f>COUNTIFS(DataRegularSeason20242025!$N$3:$N$1315,1,DataRegularSeason20242025!$D$3:$D$1315,$A32)</f>
        <v>12</v>
      </c>
      <c r="G32">
        <f>41-Table3[[#This Row],[GP_A]]</f>
        <v>29</v>
      </c>
      <c r="H32">
        <f>COUNTIFS(DataRegularSeason20242025!$E$3:$E$1315,$A32,DataRegularSeason20242025!$N$3:$N$1315,1)</f>
        <v>7</v>
      </c>
      <c r="I32">
        <f>41-Table3[[#This Row],[GP_H]]</f>
        <v>34</v>
      </c>
      <c r="J32">
        <f>F32+H32</f>
        <v>19</v>
      </c>
      <c r="K32">
        <f>82-Table3[[#This Row],[GP]]</f>
        <v>63</v>
      </c>
      <c r="L32">
        <f>COUNTIFS(DataRegularSeason20242025!$D$3:$D$1315,$A32, DataRegularSeason20242025!$L$3:$L$1315, $A32,DataRegularSeason20242025!$N$3:$N$1315,1)</f>
        <v>4</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8</v>
      </c>
      <c r="Q32">
        <f>COUNTIFS(DataRegularSeason20242025!$D$3:$D$1315,$A32, DataRegularSeason20242025!$S$3:$S$1315, $A32,DataRegularSeason20242025!$M$3:$M$1315,"REG")</f>
        <v>7</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2</v>
      </c>
      <c r="U32">
        <f>COUNTIFS(DataRegularSeason20242025!$E$3:$E$1315,$A32, DataRegularSeason20242025!$L$3:$L$1315, $A32,DataRegularSeason20242025!$N$3:$N$1315,1,DataRegularSeason20242025!$M$3:$M$1315,"REG")</f>
        <v>1</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5</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6</v>
      </c>
      <c r="AC32">
        <f>Table3[[#This Row],[L_A]]+Table3[[#This Row],[L_H]]</f>
        <v>13</v>
      </c>
      <c r="AD32">
        <f>Table3[[#This Row],[RW_A]]+Table3[[#This Row],[RW_H]]</f>
        <v>4</v>
      </c>
      <c r="AE32">
        <f>Table3[[#This Row],[RL_A]]+Table3[[#This Row],[RL_H]]</f>
        <v>12</v>
      </c>
      <c r="AF32">
        <f>Table3[[#This Row],[OTW_A]]+Table3[[#This Row],[OTW_H]]</f>
        <v>1</v>
      </c>
      <c r="AG32">
        <f>Table3[[#This Row],[OTL_A]]+Table3[[#This Row],[OTL_H]]</f>
        <v>1</v>
      </c>
      <c r="AH32">
        <f>Table3[[#This Row],[SOW_A]]+Table3[[#This Row],[SOW_H]]</f>
        <v>1</v>
      </c>
      <c r="AI32">
        <f>Table3[[#This Row],[SOL_A]]+Table3[[#This Row],[SOL_H]]</f>
        <v>0</v>
      </c>
      <c r="AJ32">
        <f>(2*(Table3[[#This Row],[W_A]]+Table3[[#This Row],[W_H]]))+Table3[[#This Row],[OTL_A]]+Table3[[#This Row],[SOL_A]]+Table3[[#This Row],[OTL_H]]+Table3[[#This Row],[SOL_H]]</f>
        <v>13</v>
      </c>
      <c r="AK32">
        <f>(3*(Table3[[#This Row],[RW_A]]+Table3[[#This Row],[RW_H]]))+(2*(Table3[[#This Row],[OTW_A]]+Table3[[#This Row],[SOW_A]]+Table3[[#This Row],[OTW_H]]+Table3[[#This Row],[SOW_H]]))+Table3[[#This Row],[OTL_A]]+Table3[[#This Row],[SOL_A]]+Table3[[#This Row],[OTL_H]]+Table3[[#This Row],[SOL_H]]</f>
        <v>17</v>
      </c>
      <c r="AL32" s="15">
        <f>Table3[[#This Row],[PTS]]/(2*Table3[[#This Row],[GP]])</f>
        <v>0.34210526315789475</v>
      </c>
      <c r="AM32" s="15">
        <f>Table3[[#This Row],[PTS2]]/(3*Table3[[#This Row],[GP]])</f>
        <v>0.2982456140350877</v>
      </c>
      <c r="AN32">
        <f>(2*Table3[[#This Row],[GR]])+Table3[[#This Row],[PTS]]</f>
        <v>139</v>
      </c>
      <c r="AO32">
        <f>(3*Table3[[#This Row],[GR]])+Table3[[#This Row],[PTS2]]</f>
        <v>206</v>
      </c>
      <c r="AP32">
        <f>Table3[[#This Row],[PTS]]+(2 * Table3[[#This Row],[GR]] * Table3[[#This Row],[PTS%]])</f>
        <v>56.10526315789474</v>
      </c>
      <c r="AQ32">
        <f>Table3[[#This Row],[PTS2]]+(3 * Table3[[#This Row],[GR]] * Table3[[#This Row],[PTS%2]])</f>
        <v>73.368421052631575</v>
      </c>
      <c r="AR32" s="20" t="str">
        <f>_xlfn.CONCAT(TEXT(Table3[[#This Row],[W]], "0"), "-", TEXT(Table3[[#This Row],[RL]],"0"), "-", TEXT(Table3[[#This Row],[OTL]]+Table3[[#This Row],[SOL]], "0"))</f>
        <v>6-12-1</v>
      </c>
      <c r="AS32">
        <f>COUNTIFS(DataRegularSeason20242025!$D$3:$D$1315,Table3[[#This Row],[Teams]],DataRegularSeason20242025!$K$3:$K$1315,0)</f>
        <v>0</v>
      </c>
      <c r="AT32">
        <f>SUMIF(DataRegularSeason20242025!$D$3:$D$1315,$A32, DataRegularSeason20242025!$J$3:$J$1315)</f>
        <v>29</v>
      </c>
      <c r="AU32">
        <f>SUMIF(DataRegularSeason20242025!$D$3:$D$1315,$A32, DataRegularSeason20242025!$K$3:$K$1315)</f>
        <v>36</v>
      </c>
      <c r="AV32">
        <f>AT32-AU32</f>
        <v>-7</v>
      </c>
      <c r="AW32">
        <f>COUNTIFS(DataRegularSeason20242025!$E$3:$E$1315,Table3[[#This Row],[Teams]],DataRegularSeason20242025!$J$3:$J$1315,0)</f>
        <v>0</v>
      </c>
      <c r="AX32">
        <f>SUMIF(DataRegularSeason20242025!$E$3:$E$1315,$A32,DataRegularSeason20242025!$K$3:$K$1315)</f>
        <v>16</v>
      </c>
      <c r="AY32">
        <f>SUMIF(DataRegularSeason20242025!$E$3:$E$1315,$A32,DataRegularSeason20242025!$J$3:$J$1315)</f>
        <v>23</v>
      </c>
      <c r="AZ32">
        <f>AX32-AY32</f>
        <v>-7</v>
      </c>
      <c r="BA32">
        <f>AT32+AX32</f>
        <v>45</v>
      </c>
      <c r="BB32">
        <f>AU32+AY32</f>
        <v>59</v>
      </c>
      <c r="BC32">
        <f>BA32-BB32</f>
        <v>-14</v>
      </c>
      <c r="BD32" s="17">
        <f>Table3[[#This Row],[GF]]/Table3[[#This Row],[GP]]</f>
        <v>2.3684210526315788</v>
      </c>
      <c r="BE32" s="17">
        <f>Table3[[#This Row],[GA]]/Table3[[#This Row],[GP]]</f>
        <v>3.1052631578947367</v>
      </c>
      <c r="BF32" s="17">
        <f>(Table3[[#This Row],[GF]]-Table3[[#This Row],[GA]])/Table3[[#This Row],[GP]]</f>
        <v>-0.73684210526315785</v>
      </c>
      <c r="BG32" s="50" t="str">
        <f>_xlfn.CONCAT(TEXT(Table3[[#This Row],[W_H]], "0"), "-", TEXT(Table3[[#This Row],[RL_H]],"0"), "-", TEXT(Table3[[#This Row],[OTL_H]]+Table3[[#This Row],[SOL_H]], "0"))</f>
        <v>2-5-0</v>
      </c>
      <c r="BH32" s="50" t="str">
        <f>_xlfn.CONCAT(TEXT(Table3[[#This Row],[W_A]], "0"), "-", TEXT(Table3[[#This Row],[RL_A]],"0"), "-", TEXT(Table3[[#This Row],[OTL_A]]+Table3[[#This Row],[SOL_A]], "0"))</f>
        <v>4-7-1</v>
      </c>
      <c r="BI32">
        <f>COUNTIFS(DataRegularSeason20242025!$D$3:$D$1315,$A32,DataRegularSeason20242025!$H$3:$H$1315, $A32)</f>
        <v>1</v>
      </c>
      <c r="BJ32">
        <f>COUNTIFS(DataRegularSeason20242025!$E$3:$E$1315,$A32,DataRegularSeason20242025!$H$3:$H$1315, $A32)</f>
        <v>2</v>
      </c>
      <c r="BK32">
        <f>BI32+BJ32</f>
        <v>3</v>
      </c>
      <c r="BL32">
        <f>F32-BI32</f>
        <v>11</v>
      </c>
      <c r="BM32">
        <f>H32-BJ32</f>
        <v>5</v>
      </c>
      <c r="BN32">
        <f>BL32+BM32</f>
        <v>16</v>
      </c>
    </row>
    <row r="33" spans="1:71"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13</v>
      </c>
      <c r="E33" s="15">
        <f>Table3[[#This Row],[Watched]]/Table3[[#This Row],[GP]]</f>
        <v>0.65</v>
      </c>
      <c r="F33">
        <f>COUNTIFS(DataRegularSeason20242025!$N$3:$N$1315,1,DataRegularSeason20242025!$D$3:$D$1315,$A33)</f>
        <v>11</v>
      </c>
      <c r="G33">
        <f>41-Table3[[#This Row],[GP_A]]</f>
        <v>30</v>
      </c>
      <c r="H33">
        <f>COUNTIFS(DataRegularSeason20242025!$E$3:$E$1315,$A33,DataRegularSeason20242025!$N$3:$N$1315,1)</f>
        <v>9</v>
      </c>
      <c r="I33">
        <f>41-Table3[[#This Row],[GP_H]]</f>
        <v>32</v>
      </c>
      <c r="J33">
        <f>F33+H33</f>
        <v>20</v>
      </c>
      <c r="K33">
        <f>82-Table3[[#This Row],[GP]]</f>
        <v>62</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9</v>
      </c>
      <c r="Q33">
        <f>COUNTIFS(DataRegularSeason20242025!$D$3:$D$1315,$A33, DataRegularSeason20242025!$S$3:$S$1315, $A33,DataRegularSeason20242025!$M$3:$M$1315,"REG")</f>
        <v>6</v>
      </c>
      <c r="R33">
        <f>COUNTIFS(DataRegularSeason20242025!$D$3:$D$1315,$A33, DataRegularSeason20242025!$S$3:$S$1315, $A33,DataRegularSeason20242025!$M$3:$M$1315,"OT")</f>
        <v>0</v>
      </c>
      <c r="S33">
        <f>COUNTIFS(DataRegularSeason20242025!$D$3:$D$1315,$A33, DataRegularSeason20242025!$S$3:$S$1315, $A33,DataRegularSeason20242025!$M$3:$M$1315,"SO")</f>
        <v>3</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6</v>
      </c>
      <c r="AC33">
        <f>Table3[[#This Row],[L_A]]+Table3[[#This Row],[L_H]]</f>
        <v>14</v>
      </c>
      <c r="AD33">
        <f>Table3[[#This Row],[RW_A]]+Table3[[#This Row],[RW_H]]</f>
        <v>3</v>
      </c>
      <c r="AE33">
        <f>Table3[[#This Row],[RL_A]]+Table3[[#This Row],[RL_H]]</f>
        <v>10</v>
      </c>
      <c r="AF33">
        <f>Table3[[#This Row],[OTW_A]]+Table3[[#This Row],[OTW_H]]</f>
        <v>3</v>
      </c>
      <c r="AG33">
        <f>Table3[[#This Row],[OTL_A]]+Table3[[#This Row],[OTL_H]]</f>
        <v>1</v>
      </c>
      <c r="AH33">
        <f>Table3[[#This Row],[SOW_A]]+Table3[[#This Row],[SOW_H]]</f>
        <v>0</v>
      </c>
      <c r="AI33">
        <f>Table3[[#This Row],[SOL_A]]+Table3[[#This Row],[SOL_H]]</f>
        <v>3</v>
      </c>
      <c r="AJ33">
        <f>(2*(Table3[[#This Row],[W_A]]+Table3[[#This Row],[W_H]]))+Table3[[#This Row],[OTL_A]]+Table3[[#This Row],[SOL_A]]+Table3[[#This Row],[OTL_H]]+Table3[[#This Row],[SOL_H]]</f>
        <v>16</v>
      </c>
      <c r="AK33">
        <f>(3*(Table3[[#This Row],[RW_A]]+Table3[[#This Row],[RW_H]]))+(2*(Table3[[#This Row],[OTW_A]]+Table3[[#This Row],[SOW_A]]+Table3[[#This Row],[OTW_H]]+Table3[[#This Row],[SOW_H]]))+Table3[[#This Row],[OTL_A]]+Table3[[#This Row],[SOL_A]]+Table3[[#This Row],[OTL_H]]+Table3[[#This Row],[SOL_H]]</f>
        <v>19</v>
      </c>
      <c r="AL33" s="15">
        <f>Table3[[#This Row],[PTS]]/(2*Table3[[#This Row],[GP]])</f>
        <v>0.4</v>
      </c>
      <c r="AM33" s="15">
        <f>Table3[[#This Row],[PTS2]]/(3*Table3[[#This Row],[GP]])</f>
        <v>0.31666666666666665</v>
      </c>
      <c r="AN33">
        <f>(2*Table3[[#This Row],[GR]])+Table3[[#This Row],[PTS]]</f>
        <v>140</v>
      </c>
      <c r="AO33">
        <f>(3*Table3[[#This Row],[GR]])+Table3[[#This Row],[PTS2]]</f>
        <v>205</v>
      </c>
      <c r="AP33">
        <f>Table3[[#This Row],[PTS]]+(2 * Table3[[#This Row],[GR]] * Table3[[#This Row],[PTS%]])</f>
        <v>65.599999999999994</v>
      </c>
      <c r="AQ33">
        <f>Table3[[#This Row],[PTS2]]+(3 * Table3[[#This Row],[GR]] * Table3[[#This Row],[PTS%2]])</f>
        <v>77.900000000000006</v>
      </c>
      <c r="AR33" s="20" t="str">
        <f>_xlfn.CONCAT(TEXT(Table3[[#This Row],[W]], "0"), "-", TEXT(Table3[[#This Row],[RL]],"0"), "-", TEXT(Table3[[#This Row],[OTL]]+Table3[[#This Row],[SOL]], "0"))</f>
        <v>6-10-4</v>
      </c>
      <c r="AS33">
        <f>COUNTIFS(DataRegularSeason20242025!$D$3:$D$1315,Table3[[#This Row],[Teams]],DataRegularSeason20242025!$K$3:$K$1315,0)</f>
        <v>1</v>
      </c>
      <c r="AT33">
        <f>SUMIF(DataRegularSeason20242025!$D$3:$D$1315,$A33, DataRegularSeason20242025!$J$3:$J$1315)</f>
        <v>27</v>
      </c>
      <c r="AU33">
        <f>SUMIF(DataRegularSeason20242025!$D$3:$D$1315,$A33, DataRegularSeason20242025!$K$3:$K$1315)</f>
        <v>43</v>
      </c>
      <c r="AV33">
        <f>AT33-AU33</f>
        <v>-16</v>
      </c>
      <c r="AW33">
        <f>COUNTIFS(DataRegularSeason20242025!$E$3:$E$1315,Table3[[#This Row],[Teams]],DataRegularSeason20242025!$J$3:$J$1315,0)</f>
        <v>0</v>
      </c>
      <c r="AX33">
        <f>SUMIF(DataRegularSeason20242025!$E$3:$E$1315,$A33,DataRegularSeason20242025!$K$3:$K$1315)</f>
        <v>23</v>
      </c>
      <c r="AY33">
        <f>SUMIF(DataRegularSeason20242025!$E$3:$E$1315,$A33,DataRegularSeason20242025!$J$3:$J$1315)</f>
        <v>28</v>
      </c>
      <c r="AZ33">
        <f>AX33-AY33</f>
        <v>-5</v>
      </c>
      <c r="BA33">
        <f>AT33+AX33</f>
        <v>50</v>
      </c>
      <c r="BB33">
        <f>AU33+AY33</f>
        <v>71</v>
      </c>
      <c r="BC33">
        <f>BA33-BB33</f>
        <v>-21</v>
      </c>
      <c r="BD33" s="17">
        <f>Table3[[#This Row],[GF]]/Table3[[#This Row],[GP]]</f>
        <v>2.5</v>
      </c>
      <c r="BE33" s="17">
        <f>Table3[[#This Row],[GA]]/Table3[[#This Row],[GP]]</f>
        <v>3.55</v>
      </c>
      <c r="BF33" s="17">
        <f>(Table3[[#This Row],[GF]]-Table3[[#This Row],[GA]])/Table3[[#This Row],[GP]]</f>
        <v>-1.05</v>
      </c>
      <c r="BG33" s="50" t="str">
        <f>_xlfn.CONCAT(TEXT(Table3[[#This Row],[W_H]], "0"), "-", TEXT(Table3[[#This Row],[RL_H]],"0"), "-", TEXT(Table3[[#This Row],[OTL_H]]+Table3[[#This Row],[SOL_H]], "0"))</f>
        <v>4-4-1</v>
      </c>
      <c r="BH33" s="50" t="str">
        <f>_xlfn.CONCAT(TEXT(Table3[[#This Row],[W_A]], "0"), "-", TEXT(Table3[[#This Row],[RL_A]],"0"), "-", TEXT(Table3[[#This Row],[OTL_A]]+Table3[[#This Row],[SOL_A]], "0"))</f>
        <v>2-6-3</v>
      </c>
      <c r="BI33">
        <f>COUNTIFS(DataRegularSeason20242025!$D$3:$D$1315,$A33,DataRegularSeason20242025!$H$3:$H$1315, $A33)</f>
        <v>1</v>
      </c>
      <c r="BJ33">
        <f>COUNTIFS(DataRegularSeason20242025!$E$3:$E$1315,$A33,DataRegularSeason20242025!$H$3:$H$1315, $A33)</f>
        <v>1</v>
      </c>
      <c r="BK33">
        <f>BI33+BJ33</f>
        <v>2</v>
      </c>
      <c r="BL33">
        <f>F33-BI33</f>
        <v>10</v>
      </c>
      <c r="BM33">
        <f>H33-BJ33</f>
        <v>8</v>
      </c>
      <c r="BN33">
        <f>BL33+BM33</f>
        <v>18</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1:E35 D38:E1048576">
    <cfRule type="colorScale" priority="25">
      <colorScale>
        <cfvo type="min"/>
        <cfvo type="percentile" val="50"/>
        <cfvo type="max"/>
        <color rgb="FFF8696B"/>
        <color rgb="FFFFEB84"/>
        <color rgb="FF63BE7B"/>
      </colorScale>
    </cfRule>
  </conditionalFormatting>
  <conditionalFormatting sqref="E1:E35 E38:E1048576">
    <cfRule type="colorScale" priority="15">
      <colorScale>
        <cfvo type="min"/>
        <cfvo type="percentile" val="50"/>
        <cfvo type="max"/>
        <color rgb="FFF8696B"/>
        <color rgb="FFFFEB84"/>
        <color rgb="FF63BE7B"/>
      </colorScale>
    </cfRule>
  </conditionalFormatting>
  <conditionalFormatting sqref="AJ1:AJ35 AJ38:AJ1048576">
    <cfRule type="colorScale" priority="24">
      <colorScale>
        <cfvo type="min"/>
        <cfvo type="percentile" val="50"/>
        <cfvo type="max"/>
        <color rgb="FFF8696B"/>
        <color rgb="FFFFEB84"/>
        <color rgb="FF63BE7B"/>
      </colorScale>
    </cfRule>
  </conditionalFormatting>
  <conditionalFormatting sqref="AK1:AK35 AK38:AK1048576">
    <cfRule type="colorScale" priority="53">
      <colorScale>
        <cfvo type="min"/>
        <cfvo type="percentile" val="50"/>
        <cfvo type="max"/>
        <color rgb="FFF8696B"/>
        <color rgb="FFFFEB84"/>
        <color rgb="FF63BE7B"/>
      </colorScale>
    </cfRule>
  </conditionalFormatting>
  <conditionalFormatting sqref="AL1:AM35 AL38:AM1048576">
    <cfRule type="colorScale" priority="22">
      <colorScale>
        <cfvo type="min"/>
        <cfvo type="percentile" val="50"/>
        <cfvo type="max"/>
        <color rgb="FFF8696B"/>
        <color rgb="FFFCFCFF"/>
        <color rgb="FF5A8AC6"/>
      </colorScale>
    </cfRule>
  </conditionalFormatting>
  <conditionalFormatting sqref="BA1:BA35 BA38:BA1048576">
    <cfRule type="colorScale" priority="20">
      <colorScale>
        <cfvo type="min"/>
        <cfvo type="max"/>
        <color rgb="FFFCFCFF"/>
        <color rgb="FF63BE7B"/>
      </colorScale>
    </cfRule>
  </conditionalFormatting>
  <conditionalFormatting sqref="BB1:BB35 BB38:BB1048576">
    <cfRule type="colorScale" priority="19">
      <colorScale>
        <cfvo type="min"/>
        <cfvo type="max"/>
        <color rgb="FFFCFCFF"/>
        <color rgb="FFF8696B"/>
      </colorScale>
    </cfRule>
  </conditionalFormatting>
  <conditionalFormatting sqref="BC1:BC35 BC38:BC1048576">
    <cfRule type="colorScale" priority="21">
      <colorScale>
        <cfvo type="min"/>
        <cfvo type="percentile" val="50"/>
        <cfvo type="max"/>
        <color rgb="FFF8696B"/>
        <color rgb="FFFFEB84"/>
        <color rgb="FF63BE7B"/>
      </colorScale>
    </cfRule>
  </conditionalFormatting>
  <conditionalFormatting sqref="BD1:BD35 BD38:BD1048576">
    <cfRule type="colorScale" priority="18">
      <colorScale>
        <cfvo type="min"/>
        <cfvo type="max"/>
        <color rgb="FFFCFCFF"/>
        <color rgb="FF63BE7B"/>
      </colorScale>
    </cfRule>
  </conditionalFormatting>
  <conditionalFormatting sqref="BE1:BE35 BE38:BE1048576">
    <cfRule type="colorScale" priority="17">
      <colorScale>
        <cfvo type="min"/>
        <cfvo type="max"/>
        <color rgb="FFFCFCFF"/>
        <color rgb="FFF8696B"/>
      </colorScale>
    </cfRule>
  </conditionalFormatting>
  <conditionalFormatting sqref="BF1:BH35 BF38:BH1048576">
    <cfRule type="colorScale" priority="16">
      <colorScale>
        <cfvo type="min"/>
        <cfvo type="percentile" val="50"/>
        <cfvo type="max"/>
        <color rgb="FFF8696B"/>
        <color rgb="FFFCFCFF"/>
        <color rgb="FF63BE7B"/>
      </colorScale>
    </cfRule>
  </conditionalFormatting>
  <conditionalFormatting sqref="AP1:AP1048576">
    <cfRule type="colorScale" priority="2">
      <colorScale>
        <cfvo type="min"/>
        <cfvo type="percentile" val="50"/>
        <cfvo type="max"/>
        <color rgb="FFF8696B"/>
        <color rgb="FFFFEB84"/>
        <color rgb="FF63BE7B"/>
      </colorScale>
    </cfRule>
  </conditionalFormatting>
  <conditionalFormatting sqref="AQ1:AQ104857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2024-11-20T23:48:05Z</dcterms:modified>
</cp:coreProperties>
</file>