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20CBC55C-2043-4C4E-971A-A564EEAC70E5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2" i="1" l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N76" i="1"/>
  <c r="N77" i="1"/>
  <c r="N78" i="1"/>
  <c r="N79" i="1"/>
  <c r="N80" i="1"/>
  <c r="N81" i="1"/>
  <c r="N82" i="1"/>
  <c r="N83" i="1"/>
  <c r="N84" i="1"/>
  <c r="N85" i="1"/>
  <c r="N86" i="1"/>
  <c r="N87" i="1"/>
  <c r="X76" i="1"/>
  <c r="X77" i="1"/>
  <c r="X78" i="1"/>
  <c r="X79" i="1"/>
  <c r="X80" i="1"/>
  <c r="X81" i="1"/>
  <c r="X82" i="1"/>
  <c r="X83" i="1"/>
  <c r="X84" i="1"/>
  <c r="X85" i="1"/>
  <c r="X86" i="1"/>
  <c r="X87" i="1"/>
  <c r="Y76" i="1"/>
  <c r="Y77" i="1"/>
  <c r="Y78" i="1"/>
  <c r="Y79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N75" i="1"/>
  <c r="W75" i="1"/>
  <c r="X75" i="1"/>
  <c r="Y75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8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W76" i="1"/>
  <c r="W77" i="1"/>
  <c r="W78" i="1"/>
  <c r="W79" i="1"/>
  <c r="W80" i="1"/>
  <c r="W81" i="1"/>
  <c r="W82" i="1"/>
  <c r="W83" i="1"/>
  <c r="W84" i="1"/>
  <c r="W85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<sst xmlns="http://schemas.openxmlformats.org/spreadsheetml/2006/main" count="785" uniqueCount="192">
  <si>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</si>
  <si>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</si>
  <si>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</si>
  <si>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</si>
  <si>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</si>
  <si>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</si>
  <si>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</si>
  <si>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</si>
  <si>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</si>
  <si>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</si>
  <si>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</si>
  <si>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</si>
  <si>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</si>
  <si>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</si>
  <si>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</si>
  <si>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</si>
  <si>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</si>
  <si>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</si>
  <si>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</si>
  <si>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</si>
  <si>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</si>
  <si>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</si>
  <si>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</si>
  <si>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</si>
  <si>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</si>
  <si>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</si>
  <si>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</si>
  <si>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</si>
  <si>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</si>
  <si>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</si>
  <si>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</si>
  <si>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</si>
  <si>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</si>
  <si>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</si>
  <si>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</si>
  <si>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</si>
  <si>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</si>
  <si>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</si>
  <si>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</si>
  <si>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</si>
  <si>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</si>
  <si>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</si>
  <si>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</si>
  <si>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</si>
  <si>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</si>
  <si>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</si>
  <si>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</si>
  <si>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</si>
  <si>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</si>
  <si>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</si>
  <si>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</si>
  <si>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</si>
  <si>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</si>
  <si>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</si>
  <si>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</si>
  <si>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</si>
  <si>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</si>
  <si>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</si>
  <si>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</si>
  <si>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</si>
  <si>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</si>
  <si>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</si>
  <si>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</si>
  <si>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</si>
  <si>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</si>
  <si>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</si>
  <si>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</si>
  <si>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</si>
  <si>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</si>
  <si>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</si>
  <si>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</si>
  <si>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</si>
  <si>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</si>
  <si>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</si>
  <si>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</si>
  <si>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</si>
  <si>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</si>
  <si>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</si>
  <si>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</si>
  <si>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</si>
  <si>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</si>
  <si>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</si>
  <si>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</si>
  <si>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</si>
  <si>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</si>
  <si>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</si>
  <si>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</si>
  <si>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</si>
  <si>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</si>
  <si>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</si>
  <si>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</si>
  <si>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</si>
  <si>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</si>
  <si>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</si>
  <si>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</si>
  <si>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</si>
  <si>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</si>
  <si>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</si>
  <si>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</si>
  <si>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</si>
  <si>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</si>
  <si>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</si>
  <si>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</si>
  <si>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</si>
  <si>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</si>
  <si>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</si>
  <si>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</si>
  <si>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</si>
  <si>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</si>
  <si>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</si>
  <si>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</si>
  <si>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</si>
  <si>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</si>
  <si>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</si>
  <si>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</si>
  <si>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</si>
  <si>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</si>
  <si>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</si>
  <si>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</si>
  <si>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</si>
  <si>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</si>
  <si>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</si>
  <si>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</si>
  <si>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</si>
  <si>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</si>
  <si>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</si>
  <si>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</si>
  <si>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</si>
  <si>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</si>
  <si>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</si>
  <si>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</si>
  <si>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</si>
  <si>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</si>
  <si>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</si>
  <si>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</si>
  <si>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</si>
  <si>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</si>
  <si>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</si>
  <si>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</si>
  <si>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</si>
  <si>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</si>
  <si>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</si>
  <si>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</si>
  <si>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</si>
  <si>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</si>
  <si>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</si>
  <si>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</si>
  <si>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</si>
  <si>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</si>
  <si>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</si>
  <si>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</si>
  <si>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</si>
  <si>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</si>
  <si>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</si>
  <si>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</si>
  <si>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</si>
  <si>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</si>
  <si>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</si>
  <si>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</si>
  <si>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</si>
  <si>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</si>
  <si>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</si>
  <si>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</si>
  <si>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</si>
  <si>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</si>
  <si>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</si>
  <si>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</si>
  <si>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</si>
  <si>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</si>
  <si>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</si>
  <si>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</si>
  <si>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</si>
  <si>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</si>
  <si>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</si>
  <si>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</si>
  <si>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</si>
  <si>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</si>
  <si>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</si>
  <si>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</si>
  <si>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</si>
  <si>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</si>
  <si>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</si>
  <si>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</si>
  <si>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</si>
  <si>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</si>
  <si>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</si>
  <si>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</si>
  <si>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</si>
  <si>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</si>
  <si>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</si>
  <si>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</si>
  <si>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During the game, there was only 1 penalty at the end of regulation,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</si>
</sst>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20" fontId="0" fillId="0" borderId="7" xfId="0" applyNumberFormat="1" applyFont="1" applyBorder="1" applyAlignment="1">
      <alignment horizontal="center"/>
    </xf>
    <xf numFmtId="14" fontId="0" fillId="0" borderId="7" xfId="0" applyNumberFormat="1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1" fontId="0" fillId="0" borderId="8" xfId="0" applyNumberFormat="1" applyFont="1" applyBorder="1" applyAlignment="1">
      <alignment horizontal="center"/>
    </xf>
    <xf numFmtId="20" fontId="0" fillId="2" borderId="9" xfId="0" applyNumberFormat="1" applyFont="1" applyFill="1" applyBorder="1" applyAlignment="1">
      <alignment horizontal="center"/>
    </xf>
    <xf numFmtId="14" fontId="0" fillId="2" borderId="9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49" fontId="0" fillId="2" borderId="9" xfId="0" applyNumberFormat="1" applyFont="1" applyFill="1" applyBorder="1" applyAlignment="1">
      <alignment horizontal="center"/>
    </xf>
    <xf numFmtId="1" fontId="0" fillId="2" borderId="5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2278"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2277">
      <calculatedColumnFormula>AN22</calculatedColumnFormula>
    </tableColumn>
    <tableColumn id="3" xr3:uid="{B7BD47C3-C6CD-433B-8763-2E7BF28F91A9}" name="GP H" dataDxfId="2276">
      <calculatedColumnFormula>AO22</calculatedColumnFormula>
    </tableColumn>
    <tableColumn id="4" xr3:uid="{A7C2CDB8-1006-4E42-85C9-739B917E0E3B}" name="GP A" dataDxfId="2275">
      <calculatedColumnFormula>AP22</calculatedColumnFormula>
    </tableColumn>
    <tableColumn id="5" xr3:uid="{FBF9C9A1-A231-4AC5-98EC-8575F964E9E7}" name="W TOT" dataDxfId="2274">
      <calculatedColumnFormula>AQ22</calculatedColumnFormula>
    </tableColumn>
    <tableColumn id="6" xr3:uid="{4F1AF376-3B42-4A7B-88AE-2AEB54C684FD}" name="L TOT" dataDxfId="2273">
      <calculatedColumnFormula>AR22</calculatedColumnFormula>
    </tableColumn>
    <tableColumn id="7" xr3:uid="{CD4CF37C-B565-4072-A8DF-97ABD75AC2BE}" name="W H" dataDxfId="2272">
      <calculatedColumnFormula>AS22</calculatedColumnFormula>
    </tableColumn>
    <tableColumn id="8" xr3:uid="{1F359623-5047-4AA5-8DFE-2A1235BD0244}" name="L H" dataDxfId="2271">
      <calculatedColumnFormula>AT22</calculatedColumnFormula>
    </tableColumn>
    <tableColumn id="9" xr3:uid="{F8112AD4-AB28-4E89-97C1-D0AD9007C7A5}" name="W A" dataDxfId="2270">
      <calculatedColumnFormula>AU22</calculatedColumnFormula>
    </tableColumn>
    <tableColumn id="10" xr3:uid="{E0BC1C3D-B833-4A33-A2F7-C67BE06DEDA1}" name="L A" dataDxfId="2269">
      <calculatedColumnFormula>AV22</calculatedColumnFormula>
    </tableColumn>
    <tableColumn id="11" xr3:uid="{B9A986DF-FE9E-415D-924B-8EB61CBE5CC3}" name="GF H" dataDxfId="2268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2267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2266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2265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2264">
      <calculatedColumnFormula>BY22-CA22</calculatedColumnFormula>
    </tableColumn>
    <tableColumn id="16" xr3:uid="{B9AF8DC9-F982-4D02-B43F-486449573036}" name="DIFF A" dataDxfId="2263">
      <calculatedColumnFormula>BZ22-CB22</calculatedColumnFormula>
    </tableColumn>
    <tableColumn id="17" xr3:uid="{E94B86FE-AA74-466B-A7F6-2C43B9EEA68A}" name="GF T" dataDxfId="2262">
      <calculatedColumnFormula>BY22+BZ22</calculatedColumnFormula>
    </tableColumn>
    <tableColumn id="18" xr3:uid="{437A09FB-7E7B-457E-AD72-B615E2FEC992}" name="GA T" dataDxfId="2261">
      <calculatedColumnFormula>CA22+CB22</calculatedColumnFormula>
    </tableColumn>
    <tableColumn id="19" xr3:uid="{D83A9D62-4017-4FF7-BA18-93B627CB0BEF}" name="DIFF T" dataDxfId="2260">
      <calculatedColumnFormula>(BY22+BZ22)-(CA22+CB22)</calculatedColumnFormula>
    </tableColumn>
    <tableColumn id="20" xr3:uid="{139C299F-4896-455D-A9B3-7CA4FF9ECE1D}" name="GFPG H" dataDxfId="2259">
      <calculatedColumnFormula>BY22/BQ22</calculatedColumnFormula>
    </tableColumn>
    <tableColumn id="21" xr3:uid="{5ED7F4F1-4524-4204-90BC-07DFE35665ED}" name="GFPG A" dataDxfId="2258">
      <calculatedColumnFormula>BZ22/BR22</calculatedColumnFormula>
    </tableColumn>
    <tableColumn id="22" xr3:uid="{3BAC0D7E-D609-46FC-BB96-6327BEC9045F}" name="GAPG H" dataDxfId="2257">
      <calculatedColumnFormula>CA22/BQ22</calculatedColumnFormula>
    </tableColumn>
    <tableColumn id="23" xr3:uid="{894AF6A4-2FD4-468F-8740-6E39104F12C5}" name="GAPG A" dataDxfId="2256">
      <calculatedColumnFormula>CB22/BR22</calculatedColumnFormula>
    </tableColumn>
    <tableColumn id="24" xr3:uid="{CFA1DE8E-0094-499E-B287-EEFFFC39239B}" name="GFPG " dataDxfId="2255">
      <calculatedColumnFormula>CE22/BP22</calculatedColumnFormula>
    </tableColumn>
    <tableColumn id="25" xr3:uid="{5723B53A-51E1-40DB-A91D-49D133C87D25}" name="GAPG " dataDxfId="2254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2253" headerRowBorderDxfId="2252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2251"/>
    <tableColumn id="3" xr3:uid="{6E19CA59-B6A3-4131-B285-CE1F7BAF3D31}" name="TIME" dataDxfId="2250"/>
    <tableColumn id="4" xr3:uid="{02F4D888-3BD5-4016-BA9A-EC8A0CBEA44E}" name="CONF" dataDxfId="2249"/>
    <tableColumn id="5" xr3:uid="{DEBF2CDE-9CD3-427B-90BB-33C4A230FDB2}" name="ROUNDNUM" dataDxfId="2248"/>
    <tableColumn id="6" xr3:uid="{0B2FA3E5-A739-4507-920E-FD6BD73D06FC}" name="SERIESCODE" dataDxfId="2247"/>
    <tableColumn id="7" xr3:uid="{E0FB355A-FF65-48EA-9A64-1208BDA18DEA}" name="GAMENUM" dataDxfId="2246"/>
    <tableColumn id="8" xr3:uid="{48075340-6AD4-4735-8D81-DCE8BDEA7894}" name="TOPSEED" dataDxfId="2245"/>
    <tableColumn id="9" xr3:uid="{47D97FCE-3C11-4B03-A932-BB3CCC5294A3}" name="LOWSEED" dataDxfId="2244"/>
    <tableColumn id="10" xr3:uid="{2657E2A1-FA3E-4247-AB77-0882735B5D98}" name="TOPSEEDWINS" dataDxfId="2243"/>
    <tableColumn id="11" xr3:uid="{F857D9CD-319A-4A1F-8A87-5B89AB0E3AE4}" name="LOWSEEDWINS" dataDxfId="2242"/>
    <tableColumn id="12" xr3:uid="{F49B8205-50A8-4D22-BDFA-A8C59906257D}" name="AWAYTEAM" dataDxfId="2241"/>
    <tableColumn id="13" xr3:uid="{10A989E8-E464-444A-B995-FE5CD8D50A3E}" name="HOMETEAM" dataDxfId="2240"/>
    <tableColumn id="14" xr3:uid="{BEBB472F-C00C-43D1-BA57-177EECF3D1A4}" name="MYCHOICE" dataDxfId="2239">
      <calculatedColumnFormula>IF(OR(ISBLANK(O2), ISBLANK($P2)), "", IF($O2&gt;$P2, $L2,$M2))</calculatedColumnFormula>
    </tableColumn>
    <tableColumn id="15" xr3:uid="{3265132F-9519-4D83-9071-5A806C9B66A7}" name="PAWAYSCORE" dataDxfId="2238"/>
    <tableColumn id="16" xr3:uid="{61D192BF-2F44-45CA-B41E-2E154B58B73C}" name="PHOMESCORE" dataDxfId="2237"/>
    <tableColumn id="17" xr3:uid="{4FBCD938-E47F-4A71-B757-19409794237B}" name="PResult" dataDxfId="2236"/>
    <tableColumn id="18" xr3:uid="{910345CE-2F3B-453D-B129-551EEF8A2ED1}" name="LOCKEDIN" dataDxfId="2235"/>
    <tableColumn id="19" xr3:uid="{B5B3650D-B08F-4959-92AE-19041FF77E90}" name="AAWAYSCORE" dataDxfId="2234"/>
    <tableColumn id="20" xr3:uid="{335FAADC-EF48-4918-8FC4-59E64D4FF575}" name="AHOMESCORE" dataDxfId="2233"/>
    <tableColumn id="21" xr3:uid="{D0C1DED2-3AB8-4A82-B413-410B2E943C31}" name="OTROUNDNUM" dataDxfId="2232"/>
    <tableColumn id="22" xr3:uid="{13F2CA6A-0805-4608-99D8-D82B730F1411}" name="CORRECT" dataDxfId="2231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2230">
      <calculatedColumnFormula>IF(OR(ISBLANK($S2), ISBLANK($T2), ISBLANK($U2)), "", IF(S2&gt;T2,L2,M2))</calculatedColumnFormula>
    </tableColumn>
    <tableColumn id="26" xr3:uid="{5D5BFFE0-4374-4A91-BEA2-4CDF401FCD34}" name="Column2" dataDxfId="2229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2228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2227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40" zoomScaleNormal="100" workbookViewId="0">
      <selection activeCell="R73" sqref="R73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>SUMIFS($V$2:$V$106,$F$2:$F$106,AH3)</f>
        <v>3</v>
      </c>
      <c r="AM3">
        <f t="shared" ref="AM3:AM17" si="3">AL3/AK3</f>
        <v>0.5</v>
      </c>
      <c r="AN3">
        <f>SUMIFS($T$2:$T$106,$M$2:$M$106,AI3,$E$2:$E$106,1) + SUMIFS($S$2:$S$106,$L$2:$L$106,AI3,$E$2:$E$106,1)</f>
        <v>19</v>
      </c>
      <c r="AO3">
        <f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>SUMIFS($V$2:$V$106,$F$2:$F$106,AH4)</f>
        <v>4</v>
      </c>
      <c r="AM4">
        <f t="shared" si="3"/>
        <v>0.8</v>
      </c>
      <c r="AN4">
        <f>SUMIFS($T$2:$T$105,$M$2:$M$105,AI4,$E$2:$E$105,1) + SUMIFS($S$2:$S$105,$L$2:$L$105,AI4,$E$2:$E$105,1)</f>
        <v>12</v>
      </c>
      <c r="AO4">
        <f>SUMIFS($T$2:$T$105,$M$2:$M$105,AJ4,$E$2:$E$105,1) + SUMIFS($S$2:$S$105,$L$2:$L$105,AJ4,$E$2:$E$105,1)</f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70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>SUMIFS($V$2:$V$106,$F$2:$F$106,AH5)</f>
        <v>2</v>
      </c>
      <c r="AM5">
        <f t="shared" si="3"/>
        <v>0.4</v>
      </c>
      <c r="AN5">
        <f>SUMIFS($T$2:$T$105,$M$2:$M$105,AI5,$E$2:$E$105,1) + SUMIFS($S$2:$S$105,$L$2:$L$105,AI5,$E$2:$E$105,1)</f>
        <v>18</v>
      </c>
      <c r="AO5">
        <f>SUMIFS($T$2:$T$105,$M$2:$M$105,AJ5,$E$2:$E$105,1) + SUMIFS($S$2:$S$105,$L$2:$L$105,AJ5,$E$2:$E$105,1)</f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33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>SUMIFS($V$2:$V$106,$F$2:$F$106,AH6)</f>
        <v>1</v>
      </c>
      <c r="AM6">
        <f t="shared" si="3"/>
        <v>0.2</v>
      </c>
      <c r="AN6">
        <f>SUMIFS($T$2:$T$105,$M$2:$M$105,AI6,$E$2:$E$105,1) + SUMIFS($S$2:$S$105,$L$2:$L$105,AI6,$E$2:$E$105,1)</f>
        <v>18</v>
      </c>
      <c r="AO6">
        <f>SUMIFS($T$2:$T$105,$M$2:$M$105,AJ6,$E$2:$E$105,1) + SUMIFS($S$2:$S$105,$L$2:$L$105,AJ6,$E$2:$E$105,1)</f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0.47142857142857142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>SUMIFS($V$2:$V$106,$F$2:$F$106,AH7)</f>
        <v>5</v>
      </c>
      <c r="AM7">
        <f t="shared" si="3"/>
        <v>0.83333333333333337</v>
      </c>
      <c r="AN7">
        <f>SUMIFS($T$2:$T$105,$M$2:$M$105,AI7,$E$2:$E$105,1) + SUMIFS($S$2:$S$105,$L$2:$L$105,AI7,$E$2:$E$105,1)</f>
        <v>18</v>
      </c>
      <c r="AO7">
        <f>SUMIFS($T$2:$T$105,$M$2:$M$105,AJ7,$E$2:$E$105,1) + SUMIFS($S$2:$S$105,$L$2:$L$105,AJ7,$E$2:$E$105,1)</f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>SUMIFS($V$2:$V$106,$F$2:$F$106,AH8)</f>
        <v>3</v>
      </c>
      <c r="AM8">
        <f t="shared" si="3"/>
        <v>0.5</v>
      </c>
      <c r="AN8">
        <f>SUMIFS($T$2:$T$105,$M$2:$M$105,AI8,$E$2:$E$105,1) + SUMIFS($S$2:$S$105,$L$2:$L$105,AI8,$E$2:$E$105,1)</f>
        <v>24</v>
      </c>
      <c r="AO8">
        <f>SUMIFS($T$2:$T$105,$M$2:$M$105,AJ8,$E$2:$E$105,1) + SUMIFS($S$2:$S$105,$L$2:$L$105,AJ8,$E$2:$E$105,1)</f>
        <v>27</v>
      </c>
    </row>
    <row r="9" spans="1:46" x14ac:dyDescent="0.25">
      <c r="A9" t="str">
        <f t="shared" ref="A9:A14" si="4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>SUMIFS($V$2:$V$106,$F$2:$F$106,AH9)</f>
        <v>4</v>
      </c>
      <c r="AM9">
        <f t="shared" si="3"/>
        <v>0.5714285714285714</v>
      </c>
      <c r="AN9">
        <f>SUMIFS($T$2:$T$105,$M$2:$M$105,AI9,$E$2:$E$105,1) + SUMIFS($S$2:$S$105,$L$2:$L$105,AI9,$E$2:$E$105,1)</f>
        <v>21</v>
      </c>
      <c r="AO9">
        <f>SUMIFS($T$2:$T$105,$M$2:$M$105,AJ9,$E$2:$E$105,1) + SUMIFS($S$2:$S$105,$L$2:$L$105,AJ9,$E$2:$E$105,1)</f>
        <v>24</v>
      </c>
    </row>
    <row r="10" spans="1:46" x14ac:dyDescent="0.25">
      <c r="A10" s="1" t="str">
        <f t="shared" si="4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>SUMIFS($V$2:$V$106,$F$2:$F$106,AH10)</f>
        <v>2</v>
      </c>
      <c r="AM10" s="1">
        <f t="shared" si="3"/>
        <v>0.2857142857142857</v>
      </c>
      <c r="AN10" s="1">
        <f>SUMIFS($T$2:$T$105,$M$2:$M$105,AI10,$E$2:$E$105,1) + SUMIFS($S$2:$S$105,$L$2:$L$105,AI10,$E$2:$E$105,1)</f>
        <v>21</v>
      </c>
      <c r="AO10" s="1">
        <f>SUMIFS($T$2:$T$105,$M$2:$M$105,AJ10,$E$2:$E$105,1) + SUMIFS($S$2:$S$105,$L$2:$L$105,AJ10,$E$2:$E$105,1)</f>
        <v>27</v>
      </c>
      <c r="AP10" s="1"/>
      <c r="AQ10" s="1"/>
      <c r="AR10" s="1"/>
      <c r="AS10" s="1"/>
      <c r="AT10" s="1"/>
    </row>
    <row r="11" spans="1:46" x14ac:dyDescent="0.25">
      <c r="A11" t="str">
        <f t="shared" si="4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>SUMIFS($V$2:$V$106,$F$2:$F$106,AH11)</f>
        <v>3</v>
      </c>
      <c r="AM11">
        <f t="shared" si="3"/>
        <v>0.6</v>
      </c>
      <c r="AN11">
        <f>SUMIFS($T$2:$T$105,$M$2:$M$105,AI11,$E$2:$E$105,2) + SUMIFS($S$2:$S$105,$L$2:$L$105,AI11,$E$2:$E$105,2)</f>
        <v>7</v>
      </c>
      <c r="AO11">
        <f>SUMIFS($T$2:$T$105,$M$2:$M$105,AJ11,$E$2:$E$105,2) + SUMIFS($S$2:$S$105,$L$2:$L$105,AJ11,$E$2:$E$105,2)</f>
        <v>15</v>
      </c>
    </row>
    <row r="12" spans="1:46" x14ac:dyDescent="0.25">
      <c r="A12" t="str">
        <f t="shared" si="4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>SUMIFS($V$2:$V$106,$F$2:$F$106,AH12)</f>
        <v>3</v>
      </c>
      <c r="AM12">
        <f t="shared" si="3"/>
        <v>0.42857142857142855</v>
      </c>
      <c r="AN12">
        <f>SUMIFS($T$2:$T$105,$M$2:$M$105,AI12,$E$2:$E$105,2) + SUMIFS($S$2:$S$105,$L$2:$L$105,AI12,$E$2:$E$105,2)</f>
        <v>17</v>
      </c>
      <c r="AO12">
        <f>SUMIFS($T$2:$T$105,$M$2:$M$105,AJ12,$E$2:$E$105,2) + SUMIFS($S$2:$S$105,$L$2:$L$105,AJ12,$E$2:$E$105,2)</f>
        <v>26</v>
      </c>
    </row>
    <row r="13" spans="1:46" x14ac:dyDescent="0.25">
      <c r="A13" t="str">
        <f t="shared" si="4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>SUMIFS($V$2:$V$106,$F$2:$F$106,AH13)</f>
        <v>3</v>
      </c>
      <c r="AM13">
        <f t="shared" si="3"/>
        <v>0.5</v>
      </c>
      <c r="AN13">
        <f>SUMIFS($T$2:$T$105,$M$2:$M$105,AI13,$E$2:$E$105,2) + SUMIFS($S$2:$S$105,$L$2:$L$105,AI13,$E$2:$E$105,2)</f>
        <v>14</v>
      </c>
      <c r="AO13">
        <f>SUMIFS($T$2:$T$105,$M$2:$M$105,AJ13,$E$2:$E$105,2) + SUMIFS($S$2:$S$105,$L$2:$L$105,AJ13,$E$2:$E$105,2)</f>
        <v>13</v>
      </c>
    </row>
    <row r="14" spans="1:46" x14ac:dyDescent="0.25">
      <c r="A14" s="1" t="str">
        <f t="shared" si="4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>SUMIFS($V$2:$V$106,$F$2:$F$106,AH14)</f>
        <v>0</v>
      </c>
      <c r="AM14" s="1">
        <f t="shared" si="3"/>
        <v>0</v>
      </c>
      <c r="AN14" s="1">
        <f>SUMIFS($T$2:$T$105,$M$2:$M$105,AI14,$E$2:$E$105,2) + SUMIFS($S$2:$S$105,$L$2:$L$105,AI14,$E$2:$E$105,2)</f>
        <v>10</v>
      </c>
      <c r="AO14" s="1">
        <f>SUMIFS($T$2:$T$105,$M$2:$M$105,AJ14,$E$2:$E$105,2) + SUMIFS($S$2:$S$105,$L$2:$L$105,AJ14,$E$2:$E$105,2)</f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4</v>
      </c>
      <c r="AL15">
        <f>SUMIFS($V$2:$V$106,$F$2:$F$106,AH15)</f>
        <v>0</v>
      </c>
      <c r="AM15">
        <f t="shared" si="3"/>
        <v>0</v>
      </c>
      <c r="AN15">
        <f>SUMIFS($T$2:$T$105,$M$2:$M$105,AI15,$E$2:$E$105,3) + SUMIFS($S$2:$S$105,$L$2:$L$105,AI15,$E$2:$E$105,3)</f>
        <v>0</v>
      </c>
      <c r="AO15">
        <f>SUMIFS($T$2:$T$105,$M$2:$M$105,AJ15,$E$2:$E$105,3) + SUMIFS($S$2:$S$105,$L$2:$L$105,AJ15,$E$2:$E$105,3)</f>
        <v>0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4</v>
      </c>
      <c r="AL16" s="1">
        <f>SUMIFS($V$2:$V$106,$F$2:$F$106,AH16)</f>
        <v>0</v>
      </c>
      <c r="AM16" s="1">
        <f t="shared" si="3"/>
        <v>0</v>
      </c>
      <c r="AN16" s="1">
        <f>SUMIFS($T$2:$T$105,$M$2:$M$105,AI16,$E$2:$E$105,3) + SUMIFS($S$2:$S$105,$L$2:$L$105,AI16,$E$2:$E$105,3)</f>
        <v>0</v>
      </c>
      <c r="AO16" s="1">
        <f>SUMIFS($T$2:$T$105,$M$2:$M$105,AJ16,$E$2:$E$105,3) + SUMIFS($S$2:$S$105,$L$2:$L$105,AJ16,$E$2:$E$105,3)</f>
        <v>0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>SUMIFS($V$2:$V$106,$F$2:$F$106,AH17)</f>
        <v>0</v>
      </c>
      <c r="AM17" s="19" t="e">
        <f t="shared" si="3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>COUNTIFS($L$2:$L$106, AI22, $E$2:$E$106, 1) + COUNTIFS($M$2:$M$106, AI22, $E$2:$E$106, 1)</f>
        <v>5</v>
      </c>
      <c r="AK22">
        <f>COUNTIFS($L$2:$L$106, AI22, $E$2:$E$106, 2) + COUNTIFS($M$2:$M$106, AI22, $E$2:$E$106, 2)</f>
        <v>5</v>
      </c>
      <c r="AL22">
        <f>COUNTIFS($L$2:$L$106, AI22, $E$2:$E$106, 3) + COUNTIFS($M$2:$M$106, AI22, $E$2:$E$106, 3)</f>
        <v>0</v>
      </c>
      <c r="AM22">
        <f>COUNTIFS($L$2:$L$106, AI22, $E$2:$E$106, 4) + COUNTIFS($M$2:$M$106, AI22, $E$2:$E$106, 4)</f>
        <v>0</v>
      </c>
      <c r="AN22">
        <f>AJ22+AK22+AL22+AM22</f>
        <v>10</v>
      </c>
      <c r="AO22">
        <f>COUNTIF($M$2:$M$106, AI22)</f>
        <v>6</v>
      </c>
      <c r="AP22">
        <f>COUNTIF($L$2:$L$106, AI22)</f>
        <v>4</v>
      </c>
      <c r="AQ22">
        <f t="shared" ref="AQ22:AQ37" si="5">AS22+AU22</f>
        <v>5</v>
      </c>
      <c r="AR22">
        <f t="shared" ref="AR22:AR37" si="6">AN22-AQ22</f>
        <v>5</v>
      </c>
      <c r="AS22">
        <f>SUMPRODUCT(($M$2:$M$106=AI22)*($T$2:$T$106&gt;$S$2:$S$106))</f>
        <v>4</v>
      </c>
      <c r="AT22">
        <f>SUMPRODUCT(($M$2:$M$106=AI22)*($T$2:$T$106&lt;$S$2:$S$106))</f>
        <v>2</v>
      </c>
      <c r="AU22">
        <f>SUMPRODUCT(($L$2:$L$106=AI22)*($T$2:$T$106&lt;$S$2:$S$106))</f>
        <v>1</v>
      </c>
      <c r="AV22">
        <f>SUMPRODUCT(($L$2:$L$106=AI22)*($T$2:$T$106&gt;$S$2:$S$106))</f>
        <v>3</v>
      </c>
      <c r="AW22">
        <f>COUNTIFS($M$2:$M$106,AI22,$E$2:$E$106,1)</f>
        <v>3</v>
      </c>
      <c r="AX22">
        <f>COUNTIFS($L$2:$L$106,AI22,$E$2:$E$106,1)</f>
        <v>2</v>
      </c>
      <c r="AY22">
        <f>SUMIFS($T$2:$T$106, $M$2:$M$106, AI22,$E$2:$E$106, 1)</f>
        <v>10</v>
      </c>
      <c r="AZ22">
        <f>SUMIFS($S$2:$S$106, $L$2:$L$106, AI22,$E$2:$E$106, 1)</f>
        <v>8</v>
      </c>
      <c r="BA22">
        <f>SUMIFS($S$2:$S$106, $M$2:$M$106, AI22,$E$2:$E$106, 1)</f>
        <v>4</v>
      </c>
      <c r="BB22">
        <f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7">BE22/AJ22</f>
        <v>3.6</v>
      </c>
      <c r="BM22">
        <f t="shared" ref="BM22:BM37" si="8">BF22/AJ22</f>
        <v>2.4</v>
      </c>
      <c r="BO22" t="str">
        <f t="shared" ref="BO22:BO37" si="9">AI22</f>
        <v>WSH</v>
      </c>
      <c r="BP22" s="15">
        <f t="shared" ref="BP22:BX37" si="10">AN22</f>
        <v>10</v>
      </c>
      <c r="BQ22" s="15">
        <f t="shared" si="10"/>
        <v>6</v>
      </c>
      <c r="BR22" s="15">
        <f t="shared" si="10"/>
        <v>4</v>
      </c>
      <c r="BS22" s="15">
        <f t="shared" si="10"/>
        <v>5</v>
      </c>
      <c r="BT22" s="15">
        <f t="shared" si="10"/>
        <v>5</v>
      </c>
      <c r="BU22" s="15">
        <f t="shared" si="10"/>
        <v>4</v>
      </c>
      <c r="BV22" s="15">
        <f t="shared" si="10"/>
        <v>2</v>
      </c>
      <c r="BW22" s="15">
        <f t="shared" si="10"/>
        <v>1</v>
      </c>
      <c r="BX22" s="15">
        <f t="shared" si="10"/>
        <v>3</v>
      </c>
      <c r="BY22" s="15">
        <f>SUMIFS($T$2:$T$106,$M$2:$M$106,AI22,$E$2:$E$106,1)+SUMIFS($T$2:$T$106,$M$2:$M$106,AI22,$E$2:$E$106,2)+SUMIFS($T$2:$T$106,$M$2:$M$106,AI22,$E$2:$E$106,3)+SUMIFS($T$2:$T$106,$M$2:$M$106,AI22,$E$2:$E$106,4)</f>
        <v>15</v>
      </c>
      <c r="BZ22" s="15">
        <f>SUMIFS($S$2:$S$106,$L$2:$L$106,AI22,$E$2:$E$106,1) + SUMIFS($S$2:$S$106,$L$2:$L$106,AI22,$E$2:$E$106,2)+SUMIFS($S$2:$S$106,$L$2:$L$106,AI22,$E$2:$E$106,3)+SUMIFS($S$2:$S$106,$L$2:$L$106,AI22,$E$2:$E$106,4)</f>
        <v>10</v>
      </c>
      <c r="CA22" s="15">
        <f>SUMIFS($S$2:$S$106,$M$2:$M$106,AI22,$E$2:$E$106,1)+SUMIFS($S$2:$S$106,$M$2:$M$106,AI22,$E$2:$E$106,2)+SUMIFS($S$2:$S$106,$M$2:$M$106,AI22,$E$2:$E$106,3)+SUMIFS($S$2:$S$106,$M$2:$M$106,AI22,$E$2:$E$106,4)</f>
        <v>10</v>
      </c>
      <c r="CB22" s="15">
        <f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11">BY22-CA22</f>
        <v>5</v>
      </c>
      <c r="CD22" s="15">
        <f t="shared" si="11"/>
        <v>-7</v>
      </c>
      <c r="CE22" s="15">
        <f t="shared" ref="CE22:CE37" si="12">BY22+BZ22</f>
        <v>25</v>
      </c>
      <c r="CF22" s="15">
        <f t="shared" ref="CF22:CF37" si="13">CA22+CB22</f>
        <v>27</v>
      </c>
      <c r="CG22" s="15">
        <f t="shared" ref="CG22:CG37" si="14">(BY22+BZ22)-(CA22+CB22)</f>
        <v>-2</v>
      </c>
      <c r="CH22" s="20">
        <f t="shared" ref="CH22:CI37" si="15">BY22/BQ22</f>
        <v>2.5</v>
      </c>
      <c r="CI22" s="20">
        <f t="shared" si="15"/>
        <v>2.5</v>
      </c>
      <c r="CJ22" s="20">
        <f t="shared" ref="CJ22:CK37" si="16">CA22/BQ22</f>
        <v>1.6666666666666667</v>
      </c>
      <c r="CK22" s="20">
        <f t="shared" si="16"/>
        <v>4.25</v>
      </c>
      <c r="CL22" s="20">
        <f t="shared" ref="CL22:CL37" si="17">CE22/BP22</f>
        <v>2.5</v>
      </c>
      <c r="CM22" s="20">
        <f t="shared" ref="CM22:CM37" si="18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>COUNTIFS($L$2:$L$106, AI23, $E$2:$E$106, 1) + COUNTIFS($M$2:$M$106, AI23, $E$2:$E$106, 1)</f>
        <v>5</v>
      </c>
      <c r="AK23">
        <f>COUNTIFS($L$2:$L$106, AI23, $E$2:$E$106, 2) + COUNTIFS($M$2:$M$106, AI23, $E$2:$E$106, 2)</f>
        <v>0</v>
      </c>
      <c r="AL23">
        <f>COUNTIFS($L$2:$L$106, AI23, $E$2:$E$106, 3) + COUNTIFS($M$2:$M$106, AI23, $E$2:$E$106, 3)</f>
        <v>0</v>
      </c>
      <c r="AM23">
        <f>COUNTIFS($L$2:$L$106, AI23, $E$2:$E$106, 4) + COUNTIFS($M$2:$M$106, AI23, $E$2:$E$106, 4)</f>
        <v>0</v>
      </c>
      <c r="AN23">
        <f t="shared" ref="AN23:AN37" si="19">AJ23+AK23+AL23+AM23</f>
        <v>5</v>
      </c>
      <c r="AO23">
        <f>COUNTIF($M$2:$M$106, AI23)</f>
        <v>2</v>
      </c>
      <c r="AP23">
        <f>COUNTIF($L$2:$L$106, AI23)</f>
        <v>3</v>
      </c>
      <c r="AQ23">
        <f t="shared" si="5"/>
        <v>1</v>
      </c>
      <c r="AR23">
        <f t="shared" si="6"/>
        <v>4</v>
      </c>
      <c r="AS23">
        <f>SUMPRODUCT(($M$2:$M$106=AI23)*($T$2:$T$106&gt;$S$2:$S$106))</f>
        <v>1</v>
      </c>
      <c r="AT23">
        <f>SUMPRODUCT(($M$2:$M$106=AI23)*($T$2:$T$106&lt;$S$2:$S$106))</f>
        <v>1</v>
      </c>
      <c r="AU23">
        <f>SUMPRODUCT(($L$2:$L$106=AI23)*($T$2:$T$106&lt;$S$2:$S$106))</f>
        <v>0</v>
      </c>
      <c r="AV23">
        <f>SUMPRODUCT(($L$2:$L$106=AI23)*($T$2:$T$106&gt;$S$2:$S$106))</f>
        <v>3</v>
      </c>
      <c r="AW23">
        <f>COUNTIFS($M$2:$M$106,AI23,$E$2:$E$106,1)</f>
        <v>2</v>
      </c>
      <c r="AX23">
        <f>COUNTIFS($L$2:$L$106,AI23,$E$2:$E$106,1)</f>
        <v>3</v>
      </c>
      <c r="AY23">
        <f>SUMIFS($T$2:$T$106, $M$2:$M$106, AI23,$E$2:$E$106, 1)</f>
        <v>8</v>
      </c>
      <c r="AZ23">
        <f>SUMIFS($S$2:$S$106, $L$2:$L$106, AI23,$E$2:$E$106, 1)</f>
        <v>4</v>
      </c>
      <c r="BA23">
        <f>SUMIFS($S$2:$S$106, $M$2:$M$106, AI23,$E$2:$E$106, 1)</f>
        <v>8</v>
      </c>
      <c r="BB23">
        <f>SUMIFS($T$2:$T$106, $L$2:$L$106, AI23,$E$2:$E$106, 1)</f>
        <v>10</v>
      </c>
      <c r="BC23">
        <f t="shared" ref="BC23:BD37" si="20">AY23-BA23</f>
        <v>0</v>
      </c>
      <c r="BD23">
        <f t="shared" si="20"/>
        <v>-6</v>
      </c>
      <c r="BE23">
        <f t="shared" ref="BE23:BE37" si="21">AY23+AZ23</f>
        <v>12</v>
      </c>
      <c r="BF23">
        <f t="shared" ref="BF23:BF37" si="22">BA23+BB23</f>
        <v>18</v>
      </c>
      <c r="BG23">
        <f t="shared" ref="BG23:BG37" si="23">(AY23+AZ23)-(BA23+BB23)</f>
        <v>-6</v>
      </c>
      <c r="BH23">
        <f t="shared" ref="BH23:BI37" si="24">AY23/AW23</f>
        <v>4</v>
      </c>
      <c r="BI23">
        <f t="shared" si="24"/>
        <v>1.3333333333333333</v>
      </c>
      <c r="BJ23">
        <f t="shared" ref="BJ23:BK37" si="25">BA23/AW23</f>
        <v>4</v>
      </c>
      <c r="BK23">
        <f t="shared" si="25"/>
        <v>3.3333333333333335</v>
      </c>
      <c r="BL23">
        <f t="shared" si="7"/>
        <v>2.4</v>
      </c>
      <c r="BM23">
        <f t="shared" si="8"/>
        <v>3.6</v>
      </c>
      <c r="BO23" t="str">
        <f t="shared" si="9"/>
        <v>MTL</v>
      </c>
      <c r="BP23" s="15">
        <f t="shared" si="10"/>
        <v>5</v>
      </c>
      <c r="BQ23" s="15">
        <f t="shared" si="10"/>
        <v>2</v>
      </c>
      <c r="BR23" s="15">
        <f t="shared" si="10"/>
        <v>3</v>
      </c>
      <c r="BS23" s="15">
        <f t="shared" si="10"/>
        <v>1</v>
      </c>
      <c r="BT23" s="15">
        <f t="shared" si="10"/>
        <v>4</v>
      </c>
      <c r="BU23" s="15">
        <f t="shared" si="10"/>
        <v>1</v>
      </c>
      <c r="BV23" s="15">
        <f t="shared" si="10"/>
        <v>1</v>
      </c>
      <c r="BW23" s="15">
        <f t="shared" si="10"/>
        <v>0</v>
      </c>
      <c r="BX23" s="15">
        <f t="shared" si="10"/>
        <v>3</v>
      </c>
      <c r="BY23" s="15">
        <f>SUMIFS($T$2:$T$106,$M$2:$M$106,AI23,$E$2:$E$106,1)+SUMIFS($T$2:$T$106,$M$2:$M$106,AI23,$E$2:$E$106,2)+SUMIFS($T$2:$T$106,$M$2:$M$106,AI23,$E$2:$E$106,3)+SUMIFS($T$2:$T$106,$M$2:$M$106,AI23,$E$2:$E$106,4)</f>
        <v>8</v>
      </c>
      <c r="BZ23" s="15">
        <f>SUMIFS($S$2:$S$106,$L$2:$L$106,AI23,$E$2:$E$106,1) + SUMIFS($S$2:$S$106,$L$2:$L$106,AI23,$E$2:$E$106,2)+SUMIFS($S$2:$S$106,$L$2:$L$106,AI23,$E$2:$E$106,3)+SUMIFS($S$2:$S$106,$L$2:$L$106,AI23,$E$2:$E$106,4)</f>
        <v>4</v>
      </c>
      <c r="CA23" s="15">
        <f>SUMIFS($S$2:$S$106,$M$2:$M$106,AI23,$E$2:$E$106,1)+SUMIFS($S$2:$S$106,$M$2:$M$106,AI23,$E$2:$E$106,2)+SUMIFS($S$2:$S$106,$M$2:$M$106,AI23,$E$2:$E$106,3)+SUMIFS($S$2:$S$106,$M$2:$M$106,AI23,$E$2:$E$106,4)</f>
        <v>8</v>
      </c>
      <c r="CB23" s="15">
        <f>SUMIFS($T$2:$T$106,$L$2:$L$106,AI23,$E$2:$E$106,1)+(SUMIFS($T$2:$T$106,$L$2:$L$106,AI23,$E$2:$E$106,2)+SUMIFS($T$2:$T$106,$L$2:$L$106,AI23,$E$2:$E$106,3)+SUMIFS($T$2:$T$106,$L$2:$L$106,AI23,$E$2:$E$106,4))</f>
        <v>10</v>
      </c>
      <c r="CC23" s="15">
        <f t="shared" si="11"/>
        <v>0</v>
      </c>
      <c r="CD23" s="15">
        <f t="shared" si="11"/>
        <v>-6</v>
      </c>
      <c r="CE23" s="15">
        <f t="shared" si="12"/>
        <v>12</v>
      </c>
      <c r="CF23" s="15">
        <f t="shared" si="13"/>
        <v>18</v>
      </c>
      <c r="CG23" s="15">
        <f t="shared" si="14"/>
        <v>-6</v>
      </c>
      <c r="CH23" s="20">
        <f t="shared" si="15"/>
        <v>4</v>
      </c>
      <c r="CI23" s="20">
        <f t="shared" si="15"/>
        <v>1.3333333333333333</v>
      </c>
      <c r="CJ23" s="20">
        <f t="shared" si="16"/>
        <v>4</v>
      </c>
      <c r="CK23" s="20">
        <f t="shared" si="16"/>
        <v>3.3333333333333335</v>
      </c>
      <c r="CL23" s="20">
        <f t="shared" si="17"/>
        <v>2.4</v>
      </c>
      <c r="CM23" s="20">
        <f t="shared" si="18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>COUNTIFS($L$2:$L$106, AI24, $E$2:$E$106, 1) + COUNTIFS($M$2:$M$106, AI24, $E$2:$E$106, 1)</f>
        <v>5</v>
      </c>
      <c r="AK24">
        <f>COUNTIFS($L$2:$L$106, AI24, $E$2:$E$106, 2) + COUNTIFS($M$2:$M$106, AI24, $E$2:$E$106, 2)</f>
        <v>5</v>
      </c>
      <c r="AL24">
        <f>COUNTIFS($L$2:$L$106, AI24, $E$2:$E$106, 3) + COUNTIFS($M$2:$M$106, AI24, $E$2:$E$106, 3)</f>
        <v>4</v>
      </c>
      <c r="AM24">
        <f>COUNTIFS($L$2:$L$106, AI24, $E$2:$E$106, 4) + COUNTIFS($M$2:$M$106, AI24, $E$2:$E$106, 4)</f>
        <v>0</v>
      </c>
      <c r="AN24">
        <f t="shared" si="19"/>
        <v>14</v>
      </c>
      <c r="AO24">
        <f>COUNTIF($M$2:$M$106, AI24)</f>
        <v>9</v>
      </c>
      <c r="AP24">
        <f>COUNTIF($L$2:$L$106, AI24)</f>
        <v>5</v>
      </c>
      <c r="AQ24">
        <f t="shared" si="5"/>
        <v>7</v>
      </c>
      <c r="AR24">
        <f t="shared" si="6"/>
        <v>7</v>
      </c>
      <c r="AS24">
        <f>SUMPRODUCT(($M$2:$M$106=AI24)*($T$2:$T$106&gt;$S$2:$S$106))</f>
        <v>4</v>
      </c>
      <c r="AT24">
        <f>SUMPRODUCT(($M$2:$M$106=AI24)*($T$2:$T$106&lt;$S$2:$S$106))</f>
        <v>1</v>
      </c>
      <c r="AU24">
        <f>SUMPRODUCT(($L$2:$L$106=AI24)*($T$2:$T$106&lt;$S$2:$S$106))</f>
        <v>3</v>
      </c>
      <c r="AV24">
        <f>SUMPRODUCT(($L$2:$L$106=AI24)*($T$2:$T$106&gt;$S$2:$S$106))</f>
        <v>2</v>
      </c>
      <c r="AW24">
        <f>COUNTIFS($M$2:$M$106,AI24,$E$2:$E$106,1)</f>
        <v>3</v>
      </c>
      <c r="AX24">
        <f>COUNTIFS($L$2:$L$106,AI24,$E$2:$E$106,1)</f>
        <v>2</v>
      </c>
      <c r="AY24">
        <f>SUMIFS($T$2:$T$106, $M$2:$M$106, AI24,$E$2:$E$106, 1)</f>
        <v>11</v>
      </c>
      <c r="AZ24">
        <f>SUMIFS($S$2:$S$106, $L$2:$L$106, AI24,$E$2:$E$106, 1)</f>
        <v>7</v>
      </c>
      <c r="BA24">
        <f>SUMIFS($S$2:$S$106, $M$2:$M$106, AI24,$E$2:$E$106, 1)</f>
        <v>7</v>
      </c>
      <c r="BB24">
        <f>SUMIFS($T$2:$T$106, $L$2:$L$106, AI24,$E$2:$E$106, 1)</f>
        <v>5</v>
      </c>
      <c r="BC24">
        <f t="shared" si="20"/>
        <v>4</v>
      </c>
      <c r="BD24">
        <f t="shared" si="20"/>
        <v>2</v>
      </c>
      <c r="BE24">
        <f t="shared" si="21"/>
        <v>18</v>
      </c>
      <c r="BF24">
        <f t="shared" si="22"/>
        <v>12</v>
      </c>
      <c r="BG24">
        <f t="shared" si="23"/>
        <v>6</v>
      </c>
      <c r="BH24">
        <f t="shared" si="24"/>
        <v>3.6666666666666665</v>
      </c>
      <c r="BI24">
        <f t="shared" si="24"/>
        <v>3.5</v>
      </c>
      <c r="BJ24">
        <f t="shared" si="25"/>
        <v>2.3333333333333335</v>
      </c>
      <c r="BK24">
        <f t="shared" si="25"/>
        <v>2.5</v>
      </c>
      <c r="BL24">
        <f t="shared" si="7"/>
        <v>3.6</v>
      </c>
      <c r="BM24">
        <f t="shared" si="8"/>
        <v>2.4</v>
      </c>
      <c r="BO24" t="str">
        <f t="shared" si="9"/>
        <v>CAR</v>
      </c>
      <c r="BP24" s="15">
        <f t="shared" si="10"/>
        <v>14</v>
      </c>
      <c r="BQ24" s="15">
        <f t="shared" si="10"/>
        <v>9</v>
      </c>
      <c r="BR24" s="15">
        <f t="shared" si="10"/>
        <v>5</v>
      </c>
      <c r="BS24" s="15">
        <f t="shared" si="10"/>
        <v>7</v>
      </c>
      <c r="BT24" s="15">
        <f t="shared" si="10"/>
        <v>7</v>
      </c>
      <c r="BU24" s="15">
        <f t="shared" si="10"/>
        <v>4</v>
      </c>
      <c r="BV24" s="15">
        <f t="shared" si="10"/>
        <v>1</v>
      </c>
      <c r="BW24" s="15">
        <f t="shared" si="10"/>
        <v>3</v>
      </c>
      <c r="BX24" s="15">
        <f t="shared" si="10"/>
        <v>2</v>
      </c>
      <c r="BY24" s="15">
        <f>SUMIFS($T$2:$T$106,$M$2:$M$106,AI24,$E$2:$E$106,1)+SUMIFS($T$2:$T$106,$M$2:$M$106,AI24,$E$2:$E$106,2)+SUMIFS($T$2:$T$106,$M$2:$M$106,AI24,$E$2:$E$106,3)+SUMIFS($T$2:$T$106,$M$2:$M$106,AI24,$E$2:$E$106,4)</f>
        <v>20</v>
      </c>
      <c r="BZ24" s="15">
        <f>SUMIFS($S$2:$S$106,$L$2:$L$106,AI24,$E$2:$E$106,1) + SUMIFS($S$2:$S$106,$L$2:$L$106,AI24,$E$2:$E$106,2)+SUMIFS($S$2:$S$106,$L$2:$L$106,AI24,$E$2:$E$106,3)+SUMIFS($S$2:$S$106,$L$2:$L$106,AI24,$E$2:$E$106,4)</f>
        <v>13</v>
      </c>
      <c r="CA24" s="15">
        <f>SUMIFS($S$2:$S$106,$M$2:$M$106,AI24,$E$2:$E$106,1)+SUMIFS($S$2:$S$106,$M$2:$M$106,AI24,$E$2:$E$106,2)+SUMIFS($S$2:$S$106,$M$2:$M$106,AI24,$E$2:$E$106,3)+SUMIFS($S$2:$S$106,$M$2:$M$106,AI24,$E$2:$E$106,4)</f>
        <v>9</v>
      </c>
      <c r="CB24" s="15">
        <f>SUMIFS($T$2:$T$106,$L$2:$L$106,AI24,$E$2:$E$106,1)+(SUMIFS($T$2:$T$106,$L$2:$L$106,AI24,$E$2:$E$106,2)+SUMIFS($T$2:$T$106,$L$2:$L$106,AI24,$E$2:$E$106,3)+SUMIFS($T$2:$T$106,$L$2:$L$106,AI24,$E$2:$E$106,4))</f>
        <v>10</v>
      </c>
      <c r="CC24" s="15">
        <f t="shared" si="11"/>
        <v>11</v>
      </c>
      <c r="CD24" s="15">
        <f t="shared" si="11"/>
        <v>3</v>
      </c>
      <c r="CE24" s="15">
        <f t="shared" si="12"/>
        <v>33</v>
      </c>
      <c r="CF24" s="15">
        <f t="shared" si="13"/>
        <v>19</v>
      </c>
      <c r="CG24" s="15">
        <f t="shared" si="14"/>
        <v>14</v>
      </c>
      <c r="CH24" s="20">
        <f t="shared" si="15"/>
        <v>2.2222222222222223</v>
      </c>
      <c r="CI24" s="20">
        <f t="shared" si="15"/>
        <v>2.6</v>
      </c>
      <c r="CJ24" s="20">
        <f t="shared" si="16"/>
        <v>1</v>
      </c>
      <c r="CK24" s="20">
        <f t="shared" si="16"/>
        <v>2</v>
      </c>
      <c r="CL24" s="20">
        <f t="shared" si="17"/>
        <v>2.3571428571428572</v>
      </c>
      <c r="CM24" s="20">
        <f t="shared" si="18"/>
        <v>1.3571428571428572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>COUNTIFS($L$2:$L$106, AI25, $E$2:$E$106, 1) + COUNTIFS($M$2:$M$106, AI25, $E$2:$E$106, 1)</f>
        <v>5</v>
      </c>
      <c r="AK25">
        <f>COUNTIFS($L$2:$L$106, AI25, $E$2:$E$106, 2) + COUNTIFS($M$2:$M$106, AI25, $E$2:$E$106, 2)</f>
        <v>0</v>
      </c>
      <c r="AL25">
        <f>COUNTIFS($L$2:$L$106, AI25, $E$2:$E$106, 3) + COUNTIFS($M$2:$M$106, AI25, $E$2:$E$106, 3)</f>
        <v>0</v>
      </c>
      <c r="AM25">
        <f>COUNTIFS($L$2:$L$106, AI25, $E$2:$E$106, 4) + COUNTIFS($M$2:$M$106, AI25, $E$2:$E$106, 4)</f>
        <v>0</v>
      </c>
      <c r="AN25">
        <f t="shared" si="19"/>
        <v>5</v>
      </c>
      <c r="AO25">
        <f>COUNTIF($M$2:$M$106, AI25)</f>
        <v>2</v>
      </c>
      <c r="AP25">
        <f>COUNTIF($L$2:$L$106, AI25)</f>
        <v>3</v>
      </c>
      <c r="AQ25">
        <f t="shared" si="5"/>
        <v>2</v>
      </c>
      <c r="AR25">
        <f t="shared" si="6"/>
        <v>3</v>
      </c>
      <c r="AS25">
        <f>SUMPRODUCT(($M$2:$M$106=AI25)*($T$2:$T$106&gt;$S$2:$S$106))</f>
        <v>1</v>
      </c>
      <c r="AT25">
        <f>SUMPRODUCT(($M$2:$M$106=AI25)*($T$2:$T$106&lt;$S$2:$S$106))</f>
        <v>1</v>
      </c>
      <c r="AU25">
        <f>SUMPRODUCT(($L$2:$L$106=AI25)*($T$2:$T$106&lt;$S$2:$S$106))</f>
        <v>1</v>
      </c>
      <c r="AV25">
        <f>SUMPRODUCT(($L$2:$L$106=AI25)*($T$2:$T$106&gt;$S$2:$S$106))</f>
        <v>2</v>
      </c>
      <c r="AW25">
        <f>COUNTIFS($M$2:$M$106,AI25,$E$2:$E$106,1)</f>
        <v>2</v>
      </c>
      <c r="AX25">
        <f>COUNTIFS($L$2:$L$106,AI25,$E$2:$E$106,1)</f>
        <v>3</v>
      </c>
      <c r="AY25">
        <f>SUMIFS($T$2:$T$106, $M$2:$M$106, AI25,$E$2:$E$106, 1)</f>
        <v>5</v>
      </c>
      <c r="AZ25">
        <f>SUMIFS($S$2:$S$106, $L$2:$L$106, AI25,$E$2:$E$106, 1)</f>
        <v>7</v>
      </c>
      <c r="BA25">
        <f>SUMIFS($S$2:$S$106, $M$2:$M$106, AI25,$E$2:$E$106, 1)</f>
        <v>7</v>
      </c>
      <c r="BB25">
        <f>SUMIFS($T$2:$T$106, $L$2:$L$106, AI25,$E$2:$E$106, 1)</f>
        <v>11</v>
      </c>
      <c r="BC25">
        <f t="shared" si="20"/>
        <v>-2</v>
      </c>
      <c r="BD25">
        <f t="shared" si="20"/>
        <v>-4</v>
      </c>
      <c r="BE25">
        <f t="shared" si="21"/>
        <v>12</v>
      </c>
      <c r="BF25">
        <f t="shared" si="22"/>
        <v>18</v>
      </c>
      <c r="BG25">
        <f t="shared" si="23"/>
        <v>-6</v>
      </c>
      <c r="BH25">
        <f t="shared" si="24"/>
        <v>2.5</v>
      </c>
      <c r="BI25">
        <f t="shared" si="24"/>
        <v>2.3333333333333335</v>
      </c>
      <c r="BJ25">
        <f t="shared" si="25"/>
        <v>3.5</v>
      </c>
      <c r="BK25">
        <f t="shared" si="25"/>
        <v>3.6666666666666665</v>
      </c>
      <c r="BL25">
        <f t="shared" si="7"/>
        <v>2.4</v>
      </c>
      <c r="BM25">
        <f t="shared" si="8"/>
        <v>3.6</v>
      </c>
      <c r="BO25" t="str">
        <f t="shared" si="9"/>
        <v>NJD</v>
      </c>
      <c r="BP25" s="15">
        <f t="shared" si="10"/>
        <v>5</v>
      </c>
      <c r="BQ25" s="15">
        <f t="shared" si="10"/>
        <v>2</v>
      </c>
      <c r="BR25" s="15">
        <f t="shared" si="10"/>
        <v>3</v>
      </c>
      <c r="BS25" s="15">
        <f t="shared" si="10"/>
        <v>2</v>
      </c>
      <c r="BT25" s="15">
        <f t="shared" si="10"/>
        <v>3</v>
      </c>
      <c r="BU25" s="15">
        <f t="shared" si="10"/>
        <v>1</v>
      </c>
      <c r="BV25" s="15">
        <f t="shared" si="10"/>
        <v>1</v>
      </c>
      <c r="BW25" s="15">
        <f t="shared" si="10"/>
        <v>1</v>
      </c>
      <c r="BX25" s="15">
        <f t="shared" si="10"/>
        <v>2</v>
      </c>
      <c r="BY25" s="15">
        <f>SUMIFS($T$2:$T$106,$M$2:$M$106,AI25,$E$2:$E$106,1)+SUMIFS($T$2:$T$106,$M$2:$M$106,AI25,$E$2:$E$106,2)+SUMIFS($T$2:$T$106,$M$2:$M$106,AI25,$E$2:$E$106,3)+SUMIFS($T$2:$T$106,$M$2:$M$106,AI25,$E$2:$E$106,4)</f>
        <v>5</v>
      </c>
      <c r="BZ25" s="15">
        <f>SUMIFS($S$2:$S$106,$L$2:$L$106,AI25,$E$2:$E$106,1) + SUMIFS($S$2:$S$106,$L$2:$L$106,AI25,$E$2:$E$106,2)+SUMIFS($S$2:$S$106,$L$2:$L$106,AI25,$E$2:$E$106,3)+SUMIFS($S$2:$S$106,$L$2:$L$106,AI25,$E$2:$E$106,4)</f>
        <v>7</v>
      </c>
      <c r="CA25" s="15">
        <f>SUMIFS($S$2:$S$106,$M$2:$M$106,AI25,$E$2:$E$106,1)+SUMIFS($S$2:$S$106,$M$2:$M$106,AI25,$E$2:$E$106,2)+SUMIFS($S$2:$S$106,$M$2:$M$106,AI25,$E$2:$E$106,3)+SUMIFS($S$2:$S$106,$M$2:$M$106,AI25,$E$2:$E$106,4)</f>
        <v>7</v>
      </c>
      <c r="CB25" s="15">
        <f>SUMIFS($T$2:$T$106,$L$2:$L$106,AI25,$E$2:$E$106,1)+(SUMIFS($T$2:$T$106,$L$2:$L$106,AI25,$E$2:$E$106,2)+SUMIFS($T$2:$T$106,$L$2:$L$106,AI25,$E$2:$E$106,3)+SUMIFS($T$2:$T$106,$L$2:$L$106,AI25,$E$2:$E$106,4))</f>
        <v>11</v>
      </c>
      <c r="CC25" s="15">
        <f t="shared" si="11"/>
        <v>-2</v>
      </c>
      <c r="CD25" s="15">
        <f t="shared" si="11"/>
        <v>-4</v>
      </c>
      <c r="CE25" s="15">
        <f t="shared" si="12"/>
        <v>12</v>
      </c>
      <c r="CF25" s="15">
        <f t="shared" si="13"/>
        <v>18</v>
      </c>
      <c r="CG25" s="15">
        <f t="shared" si="14"/>
        <v>-6</v>
      </c>
      <c r="CH25" s="20">
        <f t="shared" si="15"/>
        <v>2.5</v>
      </c>
      <c r="CI25" s="20">
        <f t="shared" si="15"/>
        <v>2.3333333333333335</v>
      </c>
      <c r="CJ25" s="20">
        <f t="shared" si="16"/>
        <v>3.5</v>
      </c>
      <c r="CK25" s="20">
        <f t="shared" si="16"/>
        <v>3.6666666666666665</v>
      </c>
      <c r="CL25" s="20">
        <f t="shared" si="17"/>
        <v>2.4</v>
      </c>
      <c r="CM25" s="20">
        <f t="shared" si="18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>COUNTIFS($L$2:$L$106, AI26, $E$2:$E$106, 1) + COUNTIFS($M$2:$M$106, AI26, $E$2:$E$106, 1)</f>
        <v>6</v>
      </c>
      <c r="AK26">
        <f>COUNTIFS($L$2:$L$106, AI26, $E$2:$E$106, 2) + COUNTIFS($M$2:$M$106, AI26, $E$2:$E$106, 2)</f>
        <v>7</v>
      </c>
      <c r="AL26">
        <f>COUNTIFS($L$2:$L$106, AI26, $E$2:$E$106, 3) + COUNTIFS($M$2:$M$106, AI26, $E$2:$E$106, 3)</f>
        <v>0</v>
      </c>
      <c r="AM26">
        <f>COUNTIFS($L$2:$L$106, AI26, $E$2:$E$106, 4) + COUNTIFS($M$2:$M$106, AI26, $E$2:$E$106, 4)</f>
        <v>0</v>
      </c>
      <c r="AN26">
        <f t="shared" si="19"/>
        <v>13</v>
      </c>
      <c r="AO26">
        <f>COUNTIF($M$2:$M$106, AI26)</f>
        <v>7</v>
      </c>
      <c r="AP26">
        <f>COUNTIF($L$2:$L$106, AI26)</f>
        <v>6</v>
      </c>
      <c r="AQ26">
        <f t="shared" si="5"/>
        <v>7</v>
      </c>
      <c r="AR26">
        <f t="shared" si="6"/>
        <v>6</v>
      </c>
      <c r="AS26">
        <f>SUMPRODUCT(($M$2:$M$106=AI26)*($T$2:$T$106&gt;$S$2:$S$106))</f>
        <v>4</v>
      </c>
      <c r="AT26">
        <f>SUMPRODUCT(($M$2:$M$106=AI26)*($T$2:$T$106&lt;$S$2:$S$106))</f>
        <v>3</v>
      </c>
      <c r="AU26">
        <f>SUMPRODUCT(($L$2:$L$106=AI26)*($T$2:$T$106&lt;$S$2:$S$106))</f>
        <v>3</v>
      </c>
      <c r="AV26">
        <f>SUMPRODUCT(($L$2:$L$106=AI26)*($T$2:$T$106&gt;$S$2:$S$106))</f>
        <v>3</v>
      </c>
      <c r="AW26">
        <f>COUNTIFS($M$2:$M$106,AI26,$E$2:$E$106,1)</f>
        <v>3</v>
      </c>
      <c r="AX26">
        <f>COUNTIFS($L$2:$L$106,AI26,$E$2:$E$106,1)</f>
        <v>3</v>
      </c>
      <c r="AY26">
        <f>SUMIFS($T$2:$T$106, $M$2:$M$106, AI26,$E$2:$E$106, 1)</f>
        <v>9</v>
      </c>
      <c r="AZ26">
        <f>SUMIFS($S$2:$S$106, $L$2:$L$106, AI26,$E$2:$E$106, 1)</f>
        <v>10</v>
      </c>
      <c r="BA26">
        <f>SUMIFS($S$2:$S$106, $M$2:$M$106, AI26,$E$2:$E$106, 1)</f>
        <v>8</v>
      </c>
      <c r="BB26">
        <f>SUMIFS($T$2:$T$106, $L$2:$L$106, AI26,$E$2:$E$106, 1)</f>
        <v>8</v>
      </c>
      <c r="BC26">
        <f t="shared" si="20"/>
        <v>1</v>
      </c>
      <c r="BD26">
        <f t="shared" si="20"/>
        <v>2</v>
      </c>
      <c r="BE26">
        <f t="shared" si="21"/>
        <v>19</v>
      </c>
      <c r="BF26">
        <f t="shared" si="22"/>
        <v>16</v>
      </c>
      <c r="BG26">
        <f t="shared" si="23"/>
        <v>3</v>
      </c>
      <c r="BH26">
        <f t="shared" si="24"/>
        <v>3</v>
      </c>
      <c r="BI26">
        <f t="shared" si="24"/>
        <v>3.3333333333333335</v>
      </c>
      <c r="BJ26">
        <f t="shared" si="25"/>
        <v>2.6666666666666665</v>
      </c>
      <c r="BK26">
        <f t="shared" si="25"/>
        <v>2.6666666666666665</v>
      </c>
      <c r="BL26">
        <f t="shared" si="7"/>
        <v>3.1666666666666665</v>
      </c>
      <c r="BM26">
        <f t="shared" si="8"/>
        <v>2.6666666666666665</v>
      </c>
      <c r="BO26" t="str">
        <f t="shared" si="9"/>
        <v>TOR</v>
      </c>
      <c r="BP26" s="15">
        <f t="shared" si="10"/>
        <v>13</v>
      </c>
      <c r="BQ26" s="15">
        <f t="shared" si="10"/>
        <v>7</v>
      </c>
      <c r="BR26" s="15">
        <f t="shared" si="10"/>
        <v>6</v>
      </c>
      <c r="BS26" s="15">
        <f t="shared" si="10"/>
        <v>7</v>
      </c>
      <c r="BT26" s="15">
        <f t="shared" si="10"/>
        <v>6</v>
      </c>
      <c r="BU26" s="15">
        <f t="shared" si="10"/>
        <v>4</v>
      </c>
      <c r="BV26" s="15">
        <f t="shared" si="10"/>
        <v>3</v>
      </c>
      <c r="BW26" s="15">
        <f t="shared" si="10"/>
        <v>3</v>
      </c>
      <c r="BX26" s="15">
        <f t="shared" si="10"/>
        <v>3</v>
      </c>
      <c r="BY26" s="15">
        <f>SUMIFS($T$2:$T$106,$M$2:$M$106,AI26,$E$2:$E$106,1)+SUMIFS($T$2:$T$106,$M$2:$M$106,AI26,$E$2:$E$106,2)+SUMIFS($T$2:$T$106,$M$2:$M$106,AI26,$E$2:$E$106,3)+SUMIFS($T$2:$T$106,$M$2:$M$106,AI26,$E$2:$E$106,4)</f>
        <v>20</v>
      </c>
      <c r="BZ26" s="15">
        <f>SUMIFS($S$2:$S$106,$L$2:$L$106,AI26,$E$2:$E$106,1) + SUMIFS($S$2:$S$106,$L$2:$L$106,AI26,$E$2:$E$106,2)+SUMIFS($S$2:$S$106,$L$2:$L$106,AI26,$E$2:$E$106,3)+SUMIFS($S$2:$S$106,$L$2:$L$106,AI26,$E$2:$E$106,4)</f>
        <v>16</v>
      </c>
      <c r="CA26" s="15">
        <f>SUMIFS($S$2:$S$106,$M$2:$M$106,AI26,$E$2:$E$106,1)+SUMIFS($S$2:$S$106,$M$2:$M$106,AI26,$E$2:$E$106,2)+SUMIFS($S$2:$S$106,$M$2:$M$106,AI26,$E$2:$E$106,3)+SUMIFS($S$2:$S$106,$M$2:$M$106,AI26,$E$2:$E$106,4)</f>
        <v>27</v>
      </c>
      <c r="CB26" s="15">
        <f>SUMIFS($T$2:$T$106,$L$2:$L$106,AI26,$E$2:$E$106,1)+(SUMIFS($T$2:$T$106,$L$2:$L$106,AI26,$E$2:$E$106,2)+SUMIFS($T$2:$T$106,$L$2:$L$106,AI26,$E$2:$E$106,3)+SUMIFS($T$2:$T$106,$L$2:$L$106,AI26,$E$2:$E$106,4))</f>
        <v>15</v>
      </c>
      <c r="CC26" s="15">
        <f t="shared" si="11"/>
        <v>-7</v>
      </c>
      <c r="CD26" s="15">
        <f t="shared" si="11"/>
        <v>1</v>
      </c>
      <c r="CE26" s="15">
        <f t="shared" si="12"/>
        <v>36</v>
      </c>
      <c r="CF26" s="15">
        <f t="shared" si="13"/>
        <v>42</v>
      </c>
      <c r="CG26" s="15">
        <f t="shared" si="14"/>
        <v>-6</v>
      </c>
      <c r="CH26" s="20">
        <f t="shared" si="15"/>
        <v>2.8571428571428572</v>
      </c>
      <c r="CI26" s="20">
        <f t="shared" si="15"/>
        <v>2.6666666666666665</v>
      </c>
      <c r="CJ26" s="20">
        <f t="shared" si="16"/>
        <v>3.8571428571428572</v>
      </c>
      <c r="CK26" s="20">
        <f t="shared" si="16"/>
        <v>2.5</v>
      </c>
      <c r="CL26" s="20">
        <f t="shared" si="17"/>
        <v>2.7692307692307692</v>
      </c>
      <c r="CM26" s="20">
        <f t="shared" si="18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>COUNTIFS($L$2:$L$106, AI27, $E$2:$E$106, 1) + COUNTIFS($M$2:$M$106, AI27, $E$2:$E$106, 1)</f>
        <v>6</v>
      </c>
      <c r="AK27">
        <f>COUNTIFS($L$2:$L$106, AI27, $E$2:$E$106, 2) + COUNTIFS($M$2:$M$106, AI27, $E$2:$E$106, 2)</f>
        <v>0</v>
      </c>
      <c r="AL27">
        <f>COUNTIFS($L$2:$L$106, AI27, $E$2:$E$106, 3) + COUNTIFS($M$2:$M$106, AI27, $E$2:$E$106, 3)</f>
        <v>0</v>
      </c>
      <c r="AM27">
        <f>COUNTIFS($L$2:$L$106, AI27, $E$2:$E$106, 4) + COUNTIFS($M$2:$M$106, AI27, $E$2:$E$106, 4)</f>
        <v>0</v>
      </c>
      <c r="AN27">
        <f t="shared" si="19"/>
        <v>6</v>
      </c>
      <c r="AO27">
        <f>COUNTIF($M$2:$M$106, AI27)</f>
        <v>3</v>
      </c>
      <c r="AP27">
        <f>COUNTIF($L$2:$L$106, AI27)</f>
        <v>3</v>
      </c>
      <c r="AQ27">
        <f t="shared" si="5"/>
        <v>2</v>
      </c>
      <c r="AR27">
        <f t="shared" si="6"/>
        <v>4</v>
      </c>
      <c r="AS27">
        <f>SUMPRODUCT(($M$2:$M$106=AI27)*($T$2:$T$106&gt;$S$2:$S$106))</f>
        <v>1</v>
      </c>
      <c r="AT27">
        <f>SUMPRODUCT(($M$2:$M$106=AI27)*($T$2:$T$106&lt;$S$2:$S$106))</f>
        <v>2</v>
      </c>
      <c r="AU27">
        <f>SUMPRODUCT(($L$2:$L$106=AI27)*($T$2:$T$106&lt;$S$2:$S$106))</f>
        <v>1</v>
      </c>
      <c r="AV27">
        <f>SUMPRODUCT(($L$2:$L$106=AI27)*($T$2:$T$106&gt;$S$2:$S$106))</f>
        <v>2</v>
      </c>
      <c r="AW27">
        <f>COUNTIFS($M$2:$M$106,AI27,$E$2:$E$106,1)</f>
        <v>3</v>
      </c>
      <c r="AX27">
        <f>COUNTIFS($L$2:$L$106,AI27,$E$2:$E$106,1)</f>
        <v>3</v>
      </c>
      <c r="AY27">
        <f>SUMIFS($T$2:$T$106, $M$2:$M$106, AI27,$E$2:$E$106, 1)</f>
        <v>8</v>
      </c>
      <c r="AZ27">
        <f>SUMIFS($S$2:$S$106, $L$2:$L$106, AI27,$E$2:$E$106, 1)</f>
        <v>8</v>
      </c>
      <c r="BA27">
        <f>SUMIFS($S$2:$S$106, $M$2:$M$106, AI27,$E$2:$E$106, 1)</f>
        <v>10</v>
      </c>
      <c r="BB27">
        <f>SUMIFS($T$2:$T$106, $L$2:$L$106, AI27,$E$2:$E$106, 1)</f>
        <v>9</v>
      </c>
      <c r="BC27">
        <f t="shared" si="20"/>
        <v>-2</v>
      </c>
      <c r="BD27">
        <f t="shared" si="20"/>
        <v>-1</v>
      </c>
      <c r="BE27">
        <f t="shared" si="21"/>
        <v>16</v>
      </c>
      <c r="BF27">
        <f t="shared" si="22"/>
        <v>19</v>
      </c>
      <c r="BG27">
        <f t="shared" si="23"/>
        <v>-3</v>
      </c>
      <c r="BH27">
        <f t="shared" si="24"/>
        <v>2.6666666666666665</v>
      </c>
      <c r="BI27">
        <f t="shared" si="24"/>
        <v>2.6666666666666665</v>
      </c>
      <c r="BJ27">
        <f t="shared" si="25"/>
        <v>3.3333333333333335</v>
      </c>
      <c r="BK27">
        <f t="shared" si="25"/>
        <v>3</v>
      </c>
      <c r="BL27">
        <f t="shared" si="7"/>
        <v>2.6666666666666665</v>
      </c>
      <c r="BM27">
        <f t="shared" si="8"/>
        <v>3.1666666666666665</v>
      </c>
      <c r="BO27" t="str">
        <f t="shared" si="9"/>
        <v>OTT</v>
      </c>
      <c r="BP27" s="15">
        <f t="shared" si="10"/>
        <v>6</v>
      </c>
      <c r="BQ27" s="15">
        <f t="shared" si="10"/>
        <v>3</v>
      </c>
      <c r="BR27" s="15">
        <f t="shared" si="10"/>
        <v>3</v>
      </c>
      <c r="BS27" s="15">
        <f t="shared" si="10"/>
        <v>2</v>
      </c>
      <c r="BT27" s="15">
        <f t="shared" si="10"/>
        <v>4</v>
      </c>
      <c r="BU27" s="15">
        <f t="shared" si="10"/>
        <v>1</v>
      </c>
      <c r="BV27" s="15">
        <f t="shared" si="10"/>
        <v>2</v>
      </c>
      <c r="BW27" s="15">
        <f t="shared" si="10"/>
        <v>1</v>
      </c>
      <c r="BX27" s="15">
        <f t="shared" si="10"/>
        <v>2</v>
      </c>
      <c r="BY27" s="15">
        <f>SUMIFS($T$2:$T$106,$M$2:$M$106,AI27,$E$2:$E$106,1)+SUMIFS($T$2:$T$106,$M$2:$M$106,AI27,$E$2:$E$106,2)+SUMIFS($T$2:$T$106,$M$2:$M$106,AI27,$E$2:$E$106,3)+SUMIFS($T$2:$T$106,$M$2:$M$106,AI27,$E$2:$E$106,4)</f>
        <v>8</v>
      </c>
      <c r="BZ27" s="15">
        <f>SUMIFS($S$2:$S$106,$L$2:$L$106,AI27,$E$2:$E$106,1) + SUMIFS($S$2:$S$106,$L$2:$L$106,AI27,$E$2:$E$106,2)+SUMIFS($S$2:$S$106,$L$2:$L$106,AI27,$E$2:$E$106,3)+SUMIFS($S$2:$S$106,$L$2:$L$106,AI27,$E$2:$E$106,4)</f>
        <v>8</v>
      </c>
      <c r="CA27" s="15">
        <f>SUMIFS($S$2:$S$106,$M$2:$M$106,AI27,$E$2:$E$106,1)+SUMIFS($S$2:$S$106,$M$2:$M$106,AI27,$E$2:$E$106,2)+SUMIFS($S$2:$S$106,$M$2:$M$106,AI27,$E$2:$E$106,3)+SUMIFS($S$2:$S$106,$M$2:$M$106,AI27,$E$2:$E$106,4)</f>
        <v>10</v>
      </c>
      <c r="CB27" s="15">
        <f>SUMIFS($T$2:$T$106,$L$2:$L$106,AI27,$E$2:$E$106,1)+(SUMIFS($T$2:$T$106,$L$2:$L$106,AI27,$E$2:$E$106,2)+SUMIFS($T$2:$T$106,$L$2:$L$106,AI27,$E$2:$E$106,3)+SUMIFS($T$2:$T$106,$L$2:$L$106,AI27,$E$2:$E$106,4))</f>
        <v>9</v>
      </c>
      <c r="CC27" s="15">
        <f t="shared" si="11"/>
        <v>-2</v>
      </c>
      <c r="CD27" s="15">
        <f t="shared" si="11"/>
        <v>-1</v>
      </c>
      <c r="CE27" s="15">
        <f t="shared" si="12"/>
        <v>16</v>
      </c>
      <c r="CF27" s="15">
        <f t="shared" si="13"/>
        <v>19</v>
      </c>
      <c r="CG27" s="15">
        <f t="shared" si="14"/>
        <v>-3</v>
      </c>
      <c r="CH27" s="20">
        <f t="shared" si="15"/>
        <v>2.6666666666666665</v>
      </c>
      <c r="CI27" s="20">
        <f t="shared" si="15"/>
        <v>2.6666666666666665</v>
      </c>
      <c r="CJ27" s="20">
        <f t="shared" si="16"/>
        <v>3.3333333333333335</v>
      </c>
      <c r="CK27" s="20">
        <f t="shared" si="16"/>
        <v>3</v>
      </c>
      <c r="CL27" s="20">
        <f t="shared" si="17"/>
        <v>2.6666666666666665</v>
      </c>
      <c r="CM27" s="20">
        <f t="shared" si="18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>COUNTIFS($L$2:$L$106, AI28, $E$2:$E$106, 1) + COUNTIFS($M$2:$M$106, AI28, $E$2:$E$106, 1)</f>
        <v>5</v>
      </c>
      <c r="AK28">
        <f>COUNTIFS($L$2:$L$106, AI28, $E$2:$E$106, 2) + COUNTIFS($M$2:$M$106, AI28, $E$2:$E$106, 2)</f>
        <v>0</v>
      </c>
      <c r="AL28">
        <f>COUNTIFS($L$2:$L$106, AI28, $E$2:$E$106, 3) + COUNTIFS($M$2:$M$106, AI28, $E$2:$E$106, 3)</f>
        <v>0</v>
      </c>
      <c r="AM28">
        <f>COUNTIFS($L$2:$L$106, AI28, $E$2:$E$106, 4) + COUNTIFS($M$2:$M$106, AI28, $E$2:$E$106, 4)</f>
        <v>0</v>
      </c>
      <c r="AN28">
        <f t="shared" si="19"/>
        <v>5</v>
      </c>
      <c r="AO28">
        <f>COUNTIF($M$2:$M$106, AI28)</f>
        <v>3</v>
      </c>
      <c r="AP28">
        <f>COUNTIF($L$2:$L$106, AI28)</f>
        <v>2</v>
      </c>
      <c r="AQ28">
        <f t="shared" si="5"/>
        <v>1</v>
      </c>
      <c r="AR28">
        <f t="shared" si="6"/>
        <v>4</v>
      </c>
      <c r="AS28">
        <f>SUMPRODUCT(($M$2:$M$106=AI28)*($T$2:$T$106&gt;$S$2:$S$106))</f>
        <v>0</v>
      </c>
      <c r="AT28">
        <f>SUMPRODUCT(($M$2:$M$106=AI28)*($T$2:$T$106&lt;$S$2:$S$106))</f>
        <v>3</v>
      </c>
      <c r="AU28">
        <f>SUMPRODUCT(($L$2:$L$106=AI28)*($T$2:$T$106&lt;$S$2:$S$106))</f>
        <v>1</v>
      </c>
      <c r="AV28">
        <f>SUMPRODUCT(($L$2:$L$106=AI28)*($T$2:$T$106&gt;$S$2:$S$106))</f>
        <v>1</v>
      </c>
      <c r="AW28">
        <f>COUNTIFS($M$2:$M$106,AI28,$E$2:$E$106,1)</f>
        <v>3</v>
      </c>
      <c r="AX28">
        <f>COUNTIFS($L$2:$L$106,AI28,$E$2:$E$106,1)</f>
        <v>2</v>
      </c>
      <c r="AY28">
        <f>SUMIFS($T$2:$T$106, $M$2:$M$106, AI28,$E$2:$E$106, 1)</f>
        <v>5</v>
      </c>
      <c r="AZ28">
        <f>SUMIFS($S$2:$S$106, $L$2:$L$106, AI28,$E$2:$E$106, 1)</f>
        <v>7</v>
      </c>
      <c r="BA28">
        <f>SUMIFS($S$2:$S$106, $M$2:$M$106, AI28,$E$2:$E$106, 1)</f>
        <v>14</v>
      </c>
      <c r="BB28">
        <f>SUMIFS($T$2:$T$106, $L$2:$L$106, AI28,$E$2:$E$106, 1)</f>
        <v>5</v>
      </c>
      <c r="BC28">
        <f t="shared" si="20"/>
        <v>-9</v>
      </c>
      <c r="BD28">
        <f t="shared" si="20"/>
        <v>2</v>
      </c>
      <c r="BE28">
        <f t="shared" si="21"/>
        <v>12</v>
      </c>
      <c r="BF28">
        <f t="shared" si="22"/>
        <v>19</v>
      </c>
      <c r="BG28">
        <f t="shared" si="23"/>
        <v>-7</v>
      </c>
      <c r="BH28">
        <f t="shared" si="24"/>
        <v>1.6666666666666667</v>
      </c>
      <c r="BI28">
        <f t="shared" si="24"/>
        <v>3.5</v>
      </c>
      <c r="BJ28">
        <f t="shared" si="25"/>
        <v>4.666666666666667</v>
      </c>
      <c r="BK28">
        <f t="shared" si="25"/>
        <v>2.5</v>
      </c>
      <c r="BL28">
        <f t="shared" si="7"/>
        <v>2.4</v>
      </c>
      <c r="BM28">
        <f t="shared" si="8"/>
        <v>3.8</v>
      </c>
      <c r="BO28" t="str">
        <f t="shared" si="9"/>
        <v>TBL</v>
      </c>
      <c r="BP28" s="15">
        <f t="shared" si="10"/>
        <v>5</v>
      </c>
      <c r="BQ28" s="15">
        <f t="shared" si="10"/>
        <v>3</v>
      </c>
      <c r="BR28" s="15">
        <f t="shared" si="10"/>
        <v>2</v>
      </c>
      <c r="BS28" s="15">
        <f t="shared" si="10"/>
        <v>1</v>
      </c>
      <c r="BT28" s="15">
        <f t="shared" si="10"/>
        <v>4</v>
      </c>
      <c r="BU28" s="15">
        <f t="shared" si="10"/>
        <v>0</v>
      </c>
      <c r="BV28" s="15">
        <f t="shared" si="10"/>
        <v>3</v>
      </c>
      <c r="BW28" s="15">
        <f t="shared" si="10"/>
        <v>1</v>
      </c>
      <c r="BX28" s="15">
        <f t="shared" si="10"/>
        <v>1</v>
      </c>
      <c r="BY28" s="15">
        <f>SUMIFS($T$2:$T$106,$M$2:$M$106,AI28,$E$2:$E$106,1)+SUMIFS($T$2:$T$106,$M$2:$M$106,AI28,$E$2:$E$106,2)+SUMIFS($T$2:$T$106,$M$2:$M$106,AI28,$E$2:$E$106,3)+SUMIFS($T$2:$T$106,$M$2:$M$106,AI28,$E$2:$E$106,4)</f>
        <v>5</v>
      </c>
      <c r="BZ28" s="15">
        <f>SUMIFS($S$2:$S$106,$L$2:$L$106,AI28,$E$2:$E$106,1) + SUMIFS($S$2:$S$106,$L$2:$L$106,AI28,$E$2:$E$106,2)+SUMIFS($S$2:$S$106,$L$2:$L$106,AI28,$E$2:$E$106,3)+SUMIFS($S$2:$S$106,$L$2:$L$106,AI28,$E$2:$E$106,4)</f>
        <v>7</v>
      </c>
      <c r="CA28" s="15">
        <f>SUMIFS($S$2:$S$106,$M$2:$M$106,AI28,$E$2:$E$106,1)+SUMIFS($S$2:$S$106,$M$2:$M$106,AI28,$E$2:$E$106,2)+SUMIFS($S$2:$S$106,$M$2:$M$106,AI28,$E$2:$E$106,3)+SUMIFS($S$2:$S$106,$M$2:$M$106,AI28,$E$2:$E$106,4)</f>
        <v>14</v>
      </c>
      <c r="CB28" s="15">
        <f>SUMIFS($T$2:$T$106,$L$2:$L$106,AI28,$E$2:$E$106,1)+(SUMIFS($T$2:$T$106,$L$2:$L$106,AI28,$E$2:$E$106,2)+SUMIFS($T$2:$T$106,$L$2:$L$106,AI28,$E$2:$E$106,3)+SUMIFS($T$2:$T$106,$L$2:$L$106,AI28,$E$2:$E$106,4))</f>
        <v>5</v>
      </c>
      <c r="CC28" s="15">
        <f t="shared" si="11"/>
        <v>-9</v>
      </c>
      <c r="CD28" s="15">
        <f t="shared" si="11"/>
        <v>2</v>
      </c>
      <c r="CE28" s="15">
        <f t="shared" si="12"/>
        <v>12</v>
      </c>
      <c r="CF28" s="15">
        <f t="shared" si="13"/>
        <v>19</v>
      </c>
      <c r="CG28" s="15">
        <f t="shared" si="14"/>
        <v>-7</v>
      </c>
      <c r="CH28" s="20">
        <f t="shared" si="15"/>
        <v>1.6666666666666667</v>
      </c>
      <c r="CI28" s="20">
        <f t="shared" si="15"/>
        <v>3.5</v>
      </c>
      <c r="CJ28" s="20">
        <f t="shared" si="16"/>
        <v>4.666666666666667</v>
      </c>
      <c r="CK28" s="20">
        <f t="shared" si="16"/>
        <v>2.5</v>
      </c>
      <c r="CL28" s="20">
        <f t="shared" si="17"/>
        <v>2.4</v>
      </c>
      <c r="CM28" s="20">
        <f t="shared" si="18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>COUNTIFS($L$2:$L$106, AI29, $E$2:$E$106, 1) + COUNTIFS($M$2:$M$106, AI29, $E$2:$E$106, 1)</f>
        <v>5</v>
      </c>
      <c r="AK29">
        <f>COUNTIFS($L$2:$L$106, AI29, $E$2:$E$106, 2) + COUNTIFS($M$2:$M$106, AI29, $E$2:$E$106, 2)</f>
        <v>7</v>
      </c>
      <c r="AL29">
        <f>COUNTIFS($L$2:$L$106, AI29, $E$2:$E$106, 3) + COUNTIFS($M$2:$M$106, AI29, $E$2:$E$106, 3)</f>
        <v>4</v>
      </c>
      <c r="AM29">
        <f>COUNTIFS($L$2:$L$106, AI29, $E$2:$E$106, 4) + COUNTIFS($M$2:$M$106, AI29, $E$2:$E$106, 4)</f>
        <v>0</v>
      </c>
      <c r="AN29">
        <f t="shared" si="19"/>
        <v>16</v>
      </c>
      <c r="AO29">
        <f>COUNTIF($M$2:$M$106, AI29)</f>
        <v>5</v>
      </c>
      <c r="AP29">
        <f>COUNTIF($L$2:$L$106, AI29)</f>
        <v>11</v>
      </c>
      <c r="AQ29">
        <f t="shared" si="5"/>
        <v>8</v>
      </c>
      <c r="AR29">
        <f t="shared" si="6"/>
        <v>8</v>
      </c>
      <c r="AS29">
        <f>SUMPRODUCT(($M$2:$M$106=AI29)*($T$2:$T$106&gt;$S$2:$S$106))</f>
        <v>3</v>
      </c>
      <c r="AT29">
        <f>SUMPRODUCT(($M$2:$M$106=AI29)*($T$2:$T$106&lt;$S$2:$S$106))</f>
        <v>2</v>
      </c>
      <c r="AU29">
        <f>SUMPRODUCT(($L$2:$L$106=AI29)*($T$2:$T$106&lt;$S$2:$S$106))</f>
        <v>5</v>
      </c>
      <c r="AV29">
        <f>SUMPRODUCT(($L$2:$L$106=AI29)*($T$2:$T$106&gt;$S$2:$S$106))</f>
        <v>2</v>
      </c>
      <c r="AW29">
        <f>COUNTIFS($M$2:$M$106,AI29,$E$2:$E$106,1)</f>
        <v>2</v>
      </c>
      <c r="AX29">
        <f>COUNTIFS($L$2:$L$106,AI29,$E$2:$E$106,1)</f>
        <v>3</v>
      </c>
      <c r="AY29">
        <f>SUMIFS($T$2:$T$106, $M$2:$M$106, AI29,$E$2:$E$106, 1)</f>
        <v>5</v>
      </c>
      <c r="AZ29">
        <f>SUMIFS($S$2:$S$106, $L$2:$L$106, AI29,$E$2:$E$106, 1)</f>
        <v>14</v>
      </c>
      <c r="BA29">
        <f>SUMIFS($S$2:$S$106, $M$2:$M$106, AI29,$E$2:$E$106, 1)</f>
        <v>7</v>
      </c>
      <c r="BB29">
        <f>SUMIFS($T$2:$T$106, $L$2:$L$106, AI29,$E$2:$E$106, 1)</f>
        <v>5</v>
      </c>
      <c r="BC29">
        <f t="shared" si="20"/>
        <v>-2</v>
      </c>
      <c r="BD29">
        <f t="shared" si="20"/>
        <v>9</v>
      </c>
      <c r="BE29">
        <f t="shared" si="21"/>
        <v>19</v>
      </c>
      <c r="BF29">
        <f t="shared" si="22"/>
        <v>12</v>
      </c>
      <c r="BG29">
        <f t="shared" si="23"/>
        <v>7</v>
      </c>
      <c r="BH29">
        <f t="shared" si="24"/>
        <v>2.5</v>
      </c>
      <c r="BI29">
        <f t="shared" si="24"/>
        <v>4.666666666666667</v>
      </c>
      <c r="BJ29">
        <f t="shared" si="25"/>
        <v>3.5</v>
      </c>
      <c r="BK29">
        <f t="shared" si="25"/>
        <v>1.6666666666666667</v>
      </c>
      <c r="BL29">
        <f t="shared" si="7"/>
        <v>3.8</v>
      </c>
      <c r="BM29">
        <f t="shared" si="8"/>
        <v>2.4</v>
      </c>
      <c r="BO29" t="str">
        <f t="shared" si="9"/>
        <v>FLA</v>
      </c>
      <c r="BP29" s="15">
        <f t="shared" si="10"/>
        <v>16</v>
      </c>
      <c r="BQ29" s="15">
        <f t="shared" si="10"/>
        <v>5</v>
      </c>
      <c r="BR29" s="15">
        <f t="shared" si="10"/>
        <v>11</v>
      </c>
      <c r="BS29" s="15">
        <f t="shared" si="10"/>
        <v>8</v>
      </c>
      <c r="BT29" s="15">
        <f t="shared" si="10"/>
        <v>8</v>
      </c>
      <c r="BU29" s="15">
        <f t="shared" si="10"/>
        <v>3</v>
      </c>
      <c r="BV29" s="15">
        <f t="shared" si="10"/>
        <v>2</v>
      </c>
      <c r="BW29" s="15">
        <f t="shared" si="10"/>
        <v>5</v>
      </c>
      <c r="BX29" s="15">
        <f t="shared" si="10"/>
        <v>2</v>
      </c>
      <c r="BY29" s="15">
        <f>SUMIFS($T$2:$T$106,$M$2:$M$106,AI29,$E$2:$E$106,1)+SUMIFS($T$2:$T$106,$M$2:$M$106,AI29,$E$2:$E$106,2)+SUMIFS($T$2:$T$106,$M$2:$M$106,AI29,$E$2:$E$106,3)+SUMIFS($T$2:$T$106,$M$2:$M$106,AI29,$E$2:$E$106,4)</f>
        <v>12</v>
      </c>
      <c r="BZ29" s="15">
        <f>SUMIFS($S$2:$S$106,$L$2:$L$106,AI29,$E$2:$E$106,1) + SUMIFS($S$2:$S$106,$L$2:$L$106,AI29,$E$2:$E$106,2)+SUMIFS($S$2:$S$106,$L$2:$L$106,AI29,$E$2:$E$106,3)+SUMIFS($S$2:$S$106,$L$2:$L$106,AI29,$E$2:$E$106,4)</f>
        <v>33</v>
      </c>
      <c r="CA29" s="15">
        <f>SUMIFS($S$2:$S$106,$M$2:$M$106,AI29,$E$2:$E$106,1)+SUMIFS($S$2:$S$106,$M$2:$M$106,AI29,$E$2:$E$106,2)+SUMIFS($S$2:$S$106,$M$2:$M$106,AI29,$E$2:$E$106,3)+SUMIFS($S$2:$S$106,$M$2:$M$106,AI29,$E$2:$E$106,4)</f>
        <v>13</v>
      </c>
      <c r="CB29" s="15">
        <f>SUMIFS($T$2:$T$106,$L$2:$L$106,AI29,$E$2:$E$106,1)+(SUMIFS($T$2:$T$106,$L$2:$L$106,AI29,$E$2:$E$106,2)+SUMIFS($T$2:$T$106,$L$2:$L$106,AI29,$E$2:$E$106,3)+SUMIFS($T$2:$T$106,$L$2:$L$106,AI29,$E$2:$E$106,4))</f>
        <v>16</v>
      </c>
      <c r="CC29" s="15">
        <f t="shared" si="11"/>
        <v>-1</v>
      </c>
      <c r="CD29" s="15">
        <f t="shared" si="11"/>
        <v>17</v>
      </c>
      <c r="CE29" s="15">
        <f t="shared" si="12"/>
        <v>45</v>
      </c>
      <c r="CF29" s="15">
        <f t="shared" si="13"/>
        <v>29</v>
      </c>
      <c r="CG29" s="15">
        <f t="shared" si="14"/>
        <v>16</v>
      </c>
      <c r="CH29" s="20">
        <f t="shared" si="15"/>
        <v>2.4</v>
      </c>
      <c r="CI29" s="20">
        <f t="shared" si="15"/>
        <v>3</v>
      </c>
      <c r="CJ29" s="20">
        <f t="shared" si="16"/>
        <v>2.6</v>
      </c>
      <c r="CK29" s="20">
        <f t="shared" si="16"/>
        <v>1.4545454545454546</v>
      </c>
      <c r="CL29" s="20">
        <f t="shared" si="17"/>
        <v>2.8125</v>
      </c>
      <c r="CM29" s="20">
        <f t="shared" si="18"/>
        <v>1.8125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>COUNTIFS($L$2:$L$106, AI30, $E$2:$E$106, 1) + COUNTIFS($M$2:$M$106, AI30, $E$2:$E$106, 1)</f>
        <v>7</v>
      </c>
      <c r="AK30">
        <f>COUNTIFS($L$2:$L$106, AI30, $E$2:$E$106, 2) + COUNTIFS($M$2:$M$106, AI30, $E$2:$E$106, 2)</f>
        <v>6</v>
      </c>
      <c r="AL30">
        <f>COUNTIFS($L$2:$L$106, AI30, $E$2:$E$106, 3) + COUNTIFS($M$2:$M$106, AI30, $E$2:$E$106, 3)</f>
        <v>0</v>
      </c>
      <c r="AM30">
        <f>COUNTIFS($L$2:$L$106, AI30, $E$2:$E$106, 4) + COUNTIFS($M$2:$M$106, AI30, $E$2:$E$106, 4)</f>
        <v>0</v>
      </c>
      <c r="AN30">
        <f t="shared" si="19"/>
        <v>13</v>
      </c>
      <c r="AO30">
        <f>COUNTIF($M$2:$M$106, AI30)</f>
        <v>7</v>
      </c>
      <c r="AP30">
        <f>COUNTIF($L$2:$L$106, AI30)</f>
        <v>6</v>
      </c>
      <c r="AQ30">
        <f t="shared" si="5"/>
        <v>6</v>
      </c>
      <c r="AR30">
        <f t="shared" si="6"/>
        <v>7</v>
      </c>
      <c r="AS30">
        <f>SUMPRODUCT(($M$2:$M$106=AI30)*($T$2:$T$106&gt;$S$2:$S$106))</f>
        <v>6</v>
      </c>
      <c r="AT30">
        <f>SUMPRODUCT(($M$2:$M$106=AI30)*($T$2:$T$106&lt;$S$2:$S$106))</f>
        <v>1</v>
      </c>
      <c r="AU30">
        <f>SUMPRODUCT(($L$2:$L$106=AI30)*($T$2:$T$106&lt;$S$2:$S$106))</f>
        <v>0</v>
      </c>
      <c r="AV30">
        <f>SUMPRODUCT(($L$2:$L$106=AI30)*($T$2:$T$106&gt;$S$2:$S$106))</f>
        <v>6</v>
      </c>
      <c r="AW30">
        <f>COUNTIFS($M$2:$M$106,AI30,$E$2:$E$106,1)</f>
        <v>4</v>
      </c>
      <c r="AX30">
        <f>COUNTIFS($L$2:$L$106,AI30,$E$2:$E$106,1)</f>
        <v>3</v>
      </c>
      <c r="AY30">
        <f>SUMIFS($T$2:$T$106, $M$2:$M$106, AI30,$E$2:$E$106, 1)</f>
        <v>16</v>
      </c>
      <c r="AZ30">
        <f>SUMIFS($S$2:$S$106, $L$2:$L$106, AI30,$E$2:$E$106, 1)</f>
        <v>5</v>
      </c>
      <c r="BA30">
        <f>SUMIFS($S$2:$S$106, $M$2:$M$106, AI30,$E$2:$E$106, 1)</f>
        <v>10</v>
      </c>
      <c r="BB30">
        <f>SUMIFS($T$2:$T$106, $L$2:$L$106, AI30,$E$2:$E$106, 1)</f>
        <v>17</v>
      </c>
      <c r="BC30">
        <f t="shared" si="20"/>
        <v>6</v>
      </c>
      <c r="BD30">
        <f t="shared" si="20"/>
        <v>-12</v>
      </c>
      <c r="BE30">
        <f t="shared" si="21"/>
        <v>21</v>
      </c>
      <c r="BF30">
        <f t="shared" si="22"/>
        <v>27</v>
      </c>
      <c r="BG30">
        <f t="shared" si="23"/>
        <v>-6</v>
      </c>
      <c r="BH30">
        <f t="shared" si="24"/>
        <v>4</v>
      </c>
      <c r="BI30">
        <f t="shared" si="24"/>
        <v>1.6666666666666667</v>
      </c>
      <c r="BJ30">
        <f t="shared" si="25"/>
        <v>2.5</v>
      </c>
      <c r="BK30">
        <f t="shared" si="25"/>
        <v>5.666666666666667</v>
      </c>
      <c r="BL30">
        <f t="shared" si="7"/>
        <v>3</v>
      </c>
      <c r="BM30">
        <f t="shared" si="8"/>
        <v>3.8571428571428572</v>
      </c>
      <c r="BO30" t="str">
        <f t="shared" si="9"/>
        <v>WPG</v>
      </c>
      <c r="BP30" s="15">
        <f t="shared" si="10"/>
        <v>13</v>
      </c>
      <c r="BQ30" s="15">
        <f t="shared" si="10"/>
        <v>7</v>
      </c>
      <c r="BR30" s="15">
        <f t="shared" si="10"/>
        <v>6</v>
      </c>
      <c r="BS30" s="15">
        <f t="shared" si="10"/>
        <v>6</v>
      </c>
      <c r="BT30" s="15">
        <f t="shared" si="10"/>
        <v>7</v>
      </c>
      <c r="BU30" s="15">
        <f t="shared" si="10"/>
        <v>6</v>
      </c>
      <c r="BV30" s="15">
        <f t="shared" si="10"/>
        <v>1</v>
      </c>
      <c r="BW30" s="15">
        <f t="shared" si="10"/>
        <v>0</v>
      </c>
      <c r="BX30" s="15">
        <f t="shared" si="10"/>
        <v>6</v>
      </c>
      <c r="BY30" s="15">
        <f>SUMIFS($T$2:$T$106,$M$2:$M$106,AI30,$E$2:$E$106,1)+SUMIFS($T$2:$T$106,$M$2:$M$106,AI30,$E$2:$E$106,2)+SUMIFS($T$2:$T$106,$M$2:$M$106,AI30,$E$2:$E$106,3)+SUMIFS($T$2:$T$106,$M$2:$M$106,AI30,$E$2:$E$106,4)</f>
        <v>26</v>
      </c>
      <c r="BZ30" s="15">
        <f>SUMIFS($S$2:$S$106,$L$2:$L$106,AI30,$E$2:$E$106,1) + SUMIFS($S$2:$S$106,$L$2:$L$106,AI30,$E$2:$E$106,2)+SUMIFS($S$2:$S$106,$L$2:$L$106,AI30,$E$2:$E$106,3)+SUMIFS($S$2:$S$106,$L$2:$L$106,AI30,$E$2:$E$106,4)</f>
        <v>9</v>
      </c>
      <c r="CA30" s="15">
        <f>SUMIFS($S$2:$S$106,$M$2:$M$106,AI30,$E$2:$E$106,1)+SUMIFS($S$2:$S$106,$M$2:$M$106,AI30,$E$2:$E$106,2)+SUMIFS($S$2:$S$106,$M$2:$M$106,AI30,$E$2:$E$106,3)+SUMIFS($S$2:$S$106,$M$2:$M$106,AI30,$E$2:$E$106,4)</f>
        <v>13</v>
      </c>
      <c r="CB30" s="15">
        <f>SUMIFS($T$2:$T$106,$L$2:$L$106,AI30,$E$2:$E$106,1)+(SUMIFS($T$2:$T$106,$L$2:$L$106,AI30,$E$2:$E$106,2)+SUMIFS($T$2:$T$106,$L$2:$L$106,AI30,$E$2:$E$106,3)+SUMIFS($T$2:$T$106,$L$2:$L$106,AI30,$E$2:$E$106,4))</f>
        <v>27</v>
      </c>
      <c r="CC30" s="15">
        <f t="shared" si="11"/>
        <v>13</v>
      </c>
      <c r="CD30" s="15">
        <f t="shared" si="11"/>
        <v>-18</v>
      </c>
      <c r="CE30" s="15">
        <f t="shared" si="12"/>
        <v>35</v>
      </c>
      <c r="CF30" s="15">
        <f t="shared" si="13"/>
        <v>40</v>
      </c>
      <c r="CG30" s="15">
        <f t="shared" si="14"/>
        <v>-5</v>
      </c>
      <c r="CH30" s="20">
        <f t="shared" si="15"/>
        <v>3.7142857142857144</v>
      </c>
      <c r="CI30" s="20">
        <f t="shared" si="15"/>
        <v>1.5</v>
      </c>
      <c r="CJ30" s="20">
        <f t="shared" si="16"/>
        <v>1.8571428571428572</v>
      </c>
      <c r="CK30" s="20">
        <f t="shared" si="16"/>
        <v>4.5</v>
      </c>
      <c r="CL30" s="20">
        <f t="shared" si="17"/>
        <v>2.6923076923076925</v>
      </c>
      <c r="CM30" s="20">
        <f t="shared" si="18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>COUNTIFS($L$2:$L$106, AI31, $E$2:$E$106, 1) + COUNTIFS($M$2:$M$106, AI31, $E$2:$E$106, 1)</f>
        <v>7</v>
      </c>
      <c r="AK31">
        <f>COUNTIFS($L$2:$L$106, AI31, $E$2:$E$106, 2) + COUNTIFS($M$2:$M$106, AI31, $E$2:$E$106, 2)</f>
        <v>0</v>
      </c>
      <c r="AL31">
        <f>COUNTIFS($L$2:$L$106, AI31, $E$2:$E$106, 3) + COUNTIFS($M$2:$M$106, AI31, $E$2:$E$106, 3)</f>
        <v>0</v>
      </c>
      <c r="AM31">
        <f>COUNTIFS($L$2:$L$106, AI31, $E$2:$E$106, 4) + COUNTIFS($M$2:$M$106, AI31, $E$2:$E$106, 4)</f>
        <v>0</v>
      </c>
      <c r="AN31">
        <f t="shared" si="19"/>
        <v>7</v>
      </c>
      <c r="AO31">
        <f>COUNTIF($M$2:$M$106, AI31)</f>
        <v>3</v>
      </c>
      <c r="AP31">
        <f>COUNTIF($L$2:$L$106, AI31)</f>
        <v>4</v>
      </c>
      <c r="AQ31">
        <f t="shared" si="5"/>
        <v>3</v>
      </c>
      <c r="AR31">
        <f t="shared" si="6"/>
        <v>4</v>
      </c>
      <c r="AS31">
        <f>SUMPRODUCT(($M$2:$M$106=AI31)*($T$2:$T$106&gt;$S$2:$S$106))</f>
        <v>3</v>
      </c>
      <c r="AT31">
        <f>SUMPRODUCT(($M$2:$M$106=AI31)*($T$2:$T$106&lt;$S$2:$S$106))</f>
        <v>0</v>
      </c>
      <c r="AU31">
        <f>SUMPRODUCT(($L$2:$L$106=AI31)*($T$2:$T$106&lt;$S$2:$S$106))</f>
        <v>0</v>
      </c>
      <c r="AV31">
        <f>SUMPRODUCT(($L$2:$L$106=AI31)*($T$2:$T$106&gt;$S$2:$S$106))</f>
        <v>4</v>
      </c>
      <c r="AW31">
        <f>COUNTIFS($M$2:$M$106,AI31,$E$2:$E$106,1)</f>
        <v>3</v>
      </c>
      <c r="AX31">
        <f>COUNTIFS($L$2:$L$106,AI31,$E$2:$E$106,1)</f>
        <v>4</v>
      </c>
      <c r="AY31">
        <f>SUMIFS($T$2:$T$106, $M$2:$M$106, AI31,$E$2:$E$106, 1)</f>
        <v>17</v>
      </c>
      <c r="AZ31">
        <f>SUMIFS($S$2:$S$106, $L$2:$L$106, AI31,$E$2:$E$106, 1)</f>
        <v>10</v>
      </c>
      <c r="BA31">
        <f>SUMIFS($S$2:$S$106, $M$2:$M$106, AI31,$E$2:$E$106, 1)</f>
        <v>5</v>
      </c>
      <c r="BB31">
        <f>SUMIFS($T$2:$T$106, $L$2:$L$106, AI31,$E$2:$E$106, 1)</f>
        <v>16</v>
      </c>
      <c r="BC31">
        <f t="shared" si="20"/>
        <v>12</v>
      </c>
      <c r="BD31">
        <f t="shared" si="20"/>
        <v>-6</v>
      </c>
      <c r="BE31">
        <f t="shared" si="21"/>
        <v>27</v>
      </c>
      <c r="BF31">
        <f t="shared" si="22"/>
        <v>21</v>
      </c>
      <c r="BG31">
        <f t="shared" si="23"/>
        <v>6</v>
      </c>
      <c r="BH31">
        <f t="shared" si="24"/>
        <v>5.666666666666667</v>
      </c>
      <c r="BI31">
        <f t="shared" si="24"/>
        <v>2.5</v>
      </c>
      <c r="BJ31">
        <f t="shared" si="25"/>
        <v>1.6666666666666667</v>
      </c>
      <c r="BK31">
        <f t="shared" si="25"/>
        <v>4</v>
      </c>
      <c r="BL31">
        <f t="shared" si="7"/>
        <v>3.8571428571428572</v>
      </c>
      <c r="BM31">
        <f t="shared" si="8"/>
        <v>3</v>
      </c>
      <c r="BO31" t="str">
        <f t="shared" si="9"/>
        <v>STL</v>
      </c>
      <c r="BP31" s="15">
        <f t="shared" si="10"/>
        <v>7</v>
      </c>
      <c r="BQ31" s="15">
        <f t="shared" si="10"/>
        <v>3</v>
      </c>
      <c r="BR31" s="15">
        <f t="shared" si="10"/>
        <v>4</v>
      </c>
      <c r="BS31" s="15">
        <f t="shared" si="10"/>
        <v>3</v>
      </c>
      <c r="BT31" s="15">
        <f t="shared" si="10"/>
        <v>4</v>
      </c>
      <c r="BU31" s="15">
        <f t="shared" si="10"/>
        <v>3</v>
      </c>
      <c r="BV31" s="15">
        <f t="shared" si="10"/>
        <v>0</v>
      </c>
      <c r="BW31" s="15">
        <f t="shared" si="10"/>
        <v>0</v>
      </c>
      <c r="BX31" s="15">
        <f t="shared" si="10"/>
        <v>4</v>
      </c>
      <c r="BY31" s="15">
        <f>SUMIFS($T$2:$T$106,$M$2:$M$106,AI31,$E$2:$E$106,1)+SUMIFS($T$2:$T$106,$M$2:$M$106,AI31,$E$2:$E$106,2)+SUMIFS($T$2:$T$106,$M$2:$M$106,AI31,$E$2:$E$106,3)+SUMIFS($T$2:$T$106,$M$2:$M$106,AI31,$E$2:$E$106,4)</f>
        <v>17</v>
      </c>
      <c r="BZ31" s="15">
        <f>SUMIFS($S$2:$S$106,$L$2:$L$106,AI31,$E$2:$E$106,1) + SUMIFS($S$2:$S$106,$L$2:$L$106,AI31,$E$2:$E$106,2)+SUMIFS($S$2:$S$106,$L$2:$L$106,AI31,$E$2:$E$106,3)+SUMIFS($S$2:$S$106,$L$2:$L$106,AI31,$E$2:$E$106,4)</f>
        <v>10</v>
      </c>
      <c r="CA31" s="15">
        <f>SUMIFS($S$2:$S$106,$M$2:$M$106,AI31,$E$2:$E$106,1)+SUMIFS($S$2:$S$106,$M$2:$M$106,AI31,$E$2:$E$106,2)+SUMIFS($S$2:$S$106,$M$2:$M$106,AI31,$E$2:$E$106,3)+SUMIFS($S$2:$S$106,$M$2:$M$106,AI31,$E$2:$E$106,4)</f>
        <v>5</v>
      </c>
      <c r="CB31" s="15">
        <f>SUMIFS($T$2:$T$106,$L$2:$L$106,AI31,$E$2:$E$106,1)+(SUMIFS($T$2:$T$106,$L$2:$L$106,AI31,$E$2:$E$106,2)+SUMIFS($T$2:$T$106,$L$2:$L$106,AI31,$E$2:$E$106,3)+SUMIFS($T$2:$T$106,$L$2:$L$106,AI31,$E$2:$E$106,4))</f>
        <v>16</v>
      </c>
      <c r="CC31" s="15">
        <f t="shared" si="11"/>
        <v>12</v>
      </c>
      <c r="CD31" s="15">
        <f t="shared" si="11"/>
        <v>-6</v>
      </c>
      <c r="CE31" s="15">
        <f t="shared" si="12"/>
        <v>27</v>
      </c>
      <c r="CF31" s="15">
        <f t="shared" si="13"/>
        <v>21</v>
      </c>
      <c r="CG31" s="15">
        <f t="shared" si="14"/>
        <v>6</v>
      </c>
      <c r="CH31" s="20">
        <f t="shared" si="15"/>
        <v>5.666666666666667</v>
      </c>
      <c r="CI31" s="20">
        <f t="shared" si="15"/>
        <v>2.5</v>
      </c>
      <c r="CJ31" s="20">
        <f t="shared" si="16"/>
        <v>1.6666666666666667</v>
      </c>
      <c r="CK31" s="20">
        <f t="shared" si="16"/>
        <v>4</v>
      </c>
      <c r="CL31" s="20">
        <f t="shared" si="17"/>
        <v>3.8571428571428572</v>
      </c>
      <c r="CM31" s="20">
        <f t="shared" si="18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>COUNTIFS($L$2:$L$106, AI32, $E$2:$E$106, 1) + COUNTIFS($M$2:$M$106, AI32, $E$2:$E$106, 1)</f>
        <v>7</v>
      </c>
      <c r="AK32">
        <f>COUNTIFS($L$2:$L$106, AI32, $E$2:$E$106, 2) + COUNTIFS($M$2:$M$106, AI32, $E$2:$E$106, 2)</f>
        <v>6</v>
      </c>
      <c r="AL32">
        <f>COUNTIFS($L$2:$L$106, AI32, $E$2:$E$106, 3) + COUNTIFS($M$2:$M$106, AI32, $E$2:$E$106, 3)</f>
        <v>4</v>
      </c>
      <c r="AM32">
        <f>COUNTIFS($L$2:$L$106, AI32, $E$2:$E$106, 4) + COUNTIFS($M$2:$M$106, AI32, $E$2:$E$106, 4)</f>
        <v>0</v>
      </c>
      <c r="AN32">
        <f t="shared" si="19"/>
        <v>17</v>
      </c>
      <c r="AO32">
        <f>COUNTIF($M$2:$M$106, AI32)</f>
        <v>11</v>
      </c>
      <c r="AP32">
        <f>COUNTIF($L$2:$L$106, AI32)</f>
        <v>6</v>
      </c>
      <c r="AQ32">
        <f t="shared" si="5"/>
        <v>8</v>
      </c>
      <c r="AR32">
        <f t="shared" si="6"/>
        <v>9</v>
      </c>
      <c r="AS32">
        <f>SUMPRODUCT(($M$2:$M$106=AI32)*($T$2:$T$106&gt;$S$2:$S$106))</f>
        <v>6</v>
      </c>
      <c r="AT32">
        <f>SUMPRODUCT(($M$2:$M$106=AI32)*($T$2:$T$106&lt;$S$2:$S$106))</f>
        <v>1</v>
      </c>
      <c r="AU32">
        <f>SUMPRODUCT(($L$2:$L$106=AI32)*($T$2:$T$106&lt;$S$2:$S$106))</f>
        <v>2</v>
      </c>
      <c r="AV32">
        <f>SUMPRODUCT(($L$2:$L$106=AI32)*($T$2:$T$106&gt;$S$2:$S$106))</f>
        <v>4</v>
      </c>
      <c r="AW32">
        <f>COUNTIFS($M$2:$M$106,AI32,$E$2:$E$106,1)</f>
        <v>4</v>
      </c>
      <c r="AX32">
        <f>COUNTIFS($L$2:$L$106,AI32,$E$2:$E$106,1)</f>
        <v>3</v>
      </c>
      <c r="AY32">
        <f>SUMIFS($T$2:$T$106, $M$2:$M$106, AI32,$E$2:$E$106, 1)</f>
        <v>15</v>
      </c>
      <c r="AZ32">
        <f>SUMIFS($S$2:$S$106, $L$2:$L$106, AI32,$E$2:$E$106, 1)</f>
        <v>6</v>
      </c>
      <c r="BA32">
        <f>SUMIFS($S$2:$S$106, $M$2:$M$106, AI32,$E$2:$E$106, 1)</f>
        <v>12</v>
      </c>
      <c r="BB32">
        <f>SUMIFS($T$2:$T$106, $L$2:$L$106, AI32,$E$2:$E$106, 1)</f>
        <v>12</v>
      </c>
      <c r="BC32">
        <f t="shared" si="20"/>
        <v>3</v>
      </c>
      <c r="BD32">
        <f t="shared" si="20"/>
        <v>-6</v>
      </c>
      <c r="BE32">
        <f t="shared" si="21"/>
        <v>21</v>
      </c>
      <c r="BF32">
        <f t="shared" si="22"/>
        <v>24</v>
      </c>
      <c r="BG32">
        <f t="shared" si="23"/>
        <v>-3</v>
      </c>
      <c r="BH32">
        <f t="shared" si="24"/>
        <v>3.75</v>
      </c>
      <c r="BI32">
        <f t="shared" si="24"/>
        <v>2</v>
      </c>
      <c r="BJ32">
        <f t="shared" si="25"/>
        <v>3</v>
      </c>
      <c r="BK32">
        <f t="shared" si="25"/>
        <v>4</v>
      </c>
      <c r="BL32">
        <f t="shared" si="7"/>
        <v>3</v>
      </c>
      <c r="BM32">
        <f t="shared" si="8"/>
        <v>3.4285714285714284</v>
      </c>
      <c r="BO32" t="str">
        <f t="shared" si="9"/>
        <v>DAL</v>
      </c>
      <c r="BP32" s="15">
        <f t="shared" si="10"/>
        <v>17</v>
      </c>
      <c r="BQ32" s="15">
        <f t="shared" si="10"/>
        <v>11</v>
      </c>
      <c r="BR32" s="15">
        <f t="shared" si="10"/>
        <v>6</v>
      </c>
      <c r="BS32" s="15">
        <f t="shared" si="10"/>
        <v>8</v>
      </c>
      <c r="BT32" s="15">
        <f t="shared" si="10"/>
        <v>9</v>
      </c>
      <c r="BU32" s="15">
        <f t="shared" si="10"/>
        <v>6</v>
      </c>
      <c r="BV32" s="15">
        <f t="shared" si="10"/>
        <v>1</v>
      </c>
      <c r="BW32" s="15">
        <f t="shared" si="10"/>
        <v>2</v>
      </c>
      <c r="BX32" s="15">
        <f t="shared" si="10"/>
        <v>4</v>
      </c>
      <c r="BY32" s="15">
        <f>SUMIFS($T$2:$T$106,$M$2:$M$106,AI32,$E$2:$E$106,1)+SUMIFS($T$2:$T$106,$M$2:$M$106,AI32,$E$2:$E$106,2)+SUMIFS($T$2:$T$106,$M$2:$M$106,AI32,$E$2:$E$106,3)+SUMIFS($T$2:$T$106,$M$2:$M$106,AI32,$E$2:$E$106,4)</f>
        <v>25</v>
      </c>
      <c r="BZ32" s="15">
        <f>SUMIFS($S$2:$S$106,$L$2:$L$106,AI32,$E$2:$E$106,1) + SUMIFS($S$2:$S$106,$L$2:$L$106,AI32,$E$2:$E$106,2)+SUMIFS($S$2:$S$106,$L$2:$L$106,AI32,$E$2:$E$106,3)+SUMIFS($S$2:$S$106,$L$2:$L$106,AI32,$E$2:$E$106,4)</f>
        <v>9</v>
      </c>
      <c r="CA32" s="15">
        <f>SUMIFS($S$2:$S$106,$M$2:$M$106,AI32,$E$2:$E$106,1)+SUMIFS($S$2:$S$106,$M$2:$M$106,AI32,$E$2:$E$106,2)+SUMIFS($S$2:$S$106,$M$2:$M$106,AI32,$E$2:$E$106,3)+SUMIFS($S$2:$S$106,$M$2:$M$106,AI32,$E$2:$E$106,4)</f>
        <v>16</v>
      </c>
      <c r="CB32" s="15">
        <f>SUMIFS($T$2:$T$106,$L$2:$L$106,AI32,$E$2:$E$106,1)+(SUMIFS($T$2:$T$106,$L$2:$L$106,AI32,$E$2:$E$106,2)+SUMIFS($T$2:$T$106,$L$2:$L$106,AI32,$E$2:$E$106,3)+SUMIFS($T$2:$T$106,$L$2:$L$106,AI32,$E$2:$E$106,4))</f>
        <v>22</v>
      </c>
      <c r="CC32" s="15">
        <f t="shared" si="11"/>
        <v>9</v>
      </c>
      <c r="CD32" s="15">
        <f t="shared" si="11"/>
        <v>-13</v>
      </c>
      <c r="CE32" s="15">
        <f t="shared" si="12"/>
        <v>34</v>
      </c>
      <c r="CF32" s="15">
        <f t="shared" si="13"/>
        <v>38</v>
      </c>
      <c r="CG32" s="15">
        <f t="shared" si="14"/>
        <v>-4</v>
      </c>
      <c r="CH32" s="20">
        <f t="shared" si="15"/>
        <v>2.2727272727272729</v>
      </c>
      <c r="CI32" s="20">
        <f t="shared" si="15"/>
        <v>1.5</v>
      </c>
      <c r="CJ32" s="20">
        <f t="shared" si="16"/>
        <v>1.4545454545454546</v>
      </c>
      <c r="CK32" s="20">
        <f t="shared" si="16"/>
        <v>3.6666666666666665</v>
      </c>
      <c r="CL32" s="20">
        <f t="shared" si="17"/>
        <v>2</v>
      </c>
      <c r="CM32" s="20">
        <f t="shared" si="18"/>
        <v>2.2352941176470589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>COUNTIFS($L$2:$L$106, AI33, $E$2:$E$106, 1) + COUNTIFS($M$2:$M$106, AI33, $E$2:$E$106, 1)</f>
        <v>7</v>
      </c>
      <c r="AK33">
        <f>COUNTIFS($L$2:$L$106, AI33, $E$2:$E$106, 2) + COUNTIFS($M$2:$M$106, AI33, $E$2:$E$106, 2)</f>
        <v>0</v>
      </c>
      <c r="AL33">
        <f>COUNTIFS($L$2:$L$106, AI33, $E$2:$E$106, 3) + COUNTIFS($M$2:$M$106, AI33, $E$2:$E$106, 3)</f>
        <v>0</v>
      </c>
      <c r="AM33">
        <f>COUNTIFS($L$2:$L$106, AI33, $E$2:$E$106, 4) + COUNTIFS($M$2:$M$106, AI33, $E$2:$E$106, 4)</f>
        <v>0</v>
      </c>
      <c r="AN33">
        <f t="shared" si="19"/>
        <v>7</v>
      </c>
      <c r="AO33">
        <f>COUNTIF($M$2:$M$106, AI33)</f>
        <v>3</v>
      </c>
      <c r="AP33">
        <f>COUNTIF($L$2:$L$106, AI33)</f>
        <v>4</v>
      </c>
      <c r="AQ33">
        <f t="shared" si="5"/>
        <v>3</v>
      </c>
      <c r="AR33">
        <f t="shared" si="6"/>
        <v>4</v>
      </c>
      <c r="AS33">
        <f>SUMPRODUCT(($M$2:$M$106=AI33)*($T$2:$T$106&gt;$S$2:$S$106))</f>
        <v>2</v>
      </c>
      <c r="AT33">
        <f>SUMPRODUCT(($M$2:$M$106=AI33)*($T$2:$T$106&lt;$S$2:$S$106))</f>
        <v>1</v>
      </c>
      <c r="AU33">
        <f>SUMPRODUCT(($L$2:$L$106=AI33)*($T$2:$T$106&lt;$S$2:$S$106))</f>
        <v>1</v>
      </c>
      <c r="AV33">
        <f>SUMPRODUCT(($L$2:$L$106=AI33)*($T$2:$T$106&gt;$S$2:$S$106))</f>
        <v>3</v>
      </c>
      <c r="AW33">
        <f>COUNTIFS($M$2:$M$106,AI33,$E$2:$E$106,1)</f>
        <v>3</v>
      </c>
      <c r="AX33">
        <f>COUNTIFS($L$2:$L$106,AI33,$E$2:$E$106,1)</f>
        <v>4</v>
      </c>
      <c r="AY33">
        <f>SUMIFS($T$2:$T$106, $M$2:$M$106, AI33,$E$2:$E$106, 1)</f>
        <v>12</v>
      </c>
      <c r="AZ33">
        <f>SUMIFS($S$2:$S$106, $L$2:$L$106, AI33,$E$2:$E$106, 1)</f>
        <v>12</v>
      </c>
      <c r="BA33">
        <f>SUMIFS($S$2:$S$106, $M$2:$M$106, AI33,$E$2:$E$106, 1)</f>
        <v>6</v>
      </c>
      <c r="BB33">
        <f>SUMIFS($T$2:$T$106, $L$2:$L$106, AI33,$E$2:$E$106, 1)</f>
        <v>15</v>
      </c>
      <c r="BC33">
        <f t="shared" si="20"/>
        <v>6</v>
      </c>
      <c r="BD33">
        <f t="shared" si="20"/>
        <v>-3</v>
      </c>
      <c r="BE33">
        <f t="shared" si="21"/>
        <v>24</v>
      </c>
      <c r="BF33">
        <f t="shared" si="22"/>
        <v>21</v>
      </c>
      <c r="BG33">
        <f t="shared" si="23"/>
        <v>3</v>
      </c>
      <c r="BH33">
        <f t="shared" si="24"/>
        <v>4</v>
      </c>
      <c r="BI33">
        <f t="shared" si="24"/>
        <v>3</v>
      </c>
      <c r="BJ33">
        <f t="shared" si="25"/>
        <v>2</v>
      </c>
      <c r="BK33">
        <f t="shared" si="25"/>
        <v>3.75</v>
      </c>
      <c r="BL33">
        <f t="shared" si="7"/>
        <v>3.4285714285714284</v>
      </c>
      <c r="BM33">
        <f t="shared" si="8"/>
        <v>3</v>
      </c>
      <c r="BO33" t="str">
        <f t="shared" si="9"/>
        <v>COL</v>
      </c>
      <c r="BP33" s="15">
        <f t="shared" si="10"/>
        <v>7</v>
      </c>
      <c r="BQ33" s="15">
        <f t="shared" si="10"/>
        <v>3</v>
      </c>
      <c r="BR33" s="15">
        <f t="shared" si="10"/>
        <v>4</v>
      </c>
      <c r="BS33" s="15">
        <f t="shared" si="10"/>
        <v>3</v>
      </c>
      <c r="BT33" s="15">
        <f t="shared" si="10"/>
        <v>4</v>
      </c>
      <c r="BU33" s="15">
        <f t="shared" si="10"/>
        <v>2</v>
      </c>
      <c r="BV33" s="15">
        <f t="shared" si="10"/>
        <v>1</v>
      </c>
      <c r="BW33" s="15">
        <f t="shared" si="10"/>
        <v>1</v>
      </c>
      <c r="BX33" s="15">
        <f t="shared" si="10"/>
        <v>3</v>
      </c>
      <c r="BY33" s="15">
        <f>SUMIFS($T$2:$T$106,$M$2:$M$106,AI33,$E$2:$E$106,1)+SUMIFS($T$2:$T$106,$M$2:$M$106,AI33,$E$2:$E$106,2)+SUMIFS($T$2:$T$106,$M$2:$M$106,AI33,$E$2:$E$106,3)+SUMIFS($T$2:$T$106,$M$2:$M$106,AI33,$E$2:$E$106,4)</f>
        <v>12</v>
      </c>
      <c r="BZ33" s="15">
        <f>SUMIFS($S$2:$S$106,$L$2:$L$106,AI33,$E$2:$E$106,1) + SUMIFS($S$2:$S$106,$L$2:$L$106,AI33,$E$2:$E$106,2)+SUMIFS($S$2:$S$106,$L$2:$L$106,AI33,$E$2:$E$106,3)+SUMIFS($S$2:$S$106,$L$2:$L$106,AI33,$E$2:$E$106,4)</f>
        <v>12</v>
      </c>
      <c r="CA33" s="15">
        <f>SUMIFS($S$2:$S$106,$M$2:$M$106,AI33,$E$2:$E$106,1)+SUMIFS($S$2:$S$106,$M$2:$M$106,AI33,$E$2:$E$106,2)+SUMIFS($S$2:$S$106,$M$2:$M$106,AI33,$E$2:$E$106,3)+SUMIFS($S$2:$S$106,$M$2:$M$106,AI33,$E$2:$E$106,4)</f>
        <v>6</v>
      </c>
      <c r="CB33" s="15">
        <f>SUMIFS($T$2:$T$106,$L$2:$L$106,AI33,$E$2:$E$106,1)+(SUMIFS($T$2:$T$106,$L$2:$L$106,AI33,$E$2:$E$106,2)+SUMIFS($T$2:$T$106,$L$2:$L$106,AI33,$E$2:$E$106,3)+SUMIFS($T$2:$T$106,$L$2:$L$106,AI33,$E$2:$E$106,4))</f>
        <v>15</v>
      </c>
      <c r="CC33" s="15">
        <f t="shared" si="11"/>
        <v>6</v>
      </c>
      <c r="CD33" s="15">
        <f t="shared" si="11"/>
        <v>-3</v>
      </c>
      <c r="CE33" s="15">
        <f t="shared" si="12"/>
        <v>24</v>
      </c>
      <c r="CF33" s="15">
        <f t="shared" si="13"/>
        <v>21</v>
      </c>
      <c r="CG33" s="15">
        <f t="shared" si="14"/>
        <v>3</v>
      </c>
      <c r="CH33" s="20">
        <f t="shared" si="15"/>
        <v>4</v>
      </c>
      <c r="CI33" s="20">
        <f t="shared" si="15"/>
        <v>3</v>
      </c>
      <c r="CJ33" s="20">
        <f t="shared" si="16"/>
        <v>2</v>
      </c>
      <c r="CK33" s="20">
        <f t="shared" si="16"/>
        <v>3.75</v>
      </c>
      <c r="CL33" s="20">
        <f t="shared" si="17"/>
        <v>3.4285714285714284</v>
      </c>
      <c r="CM33" s="20">
        <f t="shared" si="18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26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>COUNTIFS($L$2:$L$106, AI34, $E$2:$E$106, 1) + COUNTIFS($M$2:$M$106, AI34, $E$2:$E$106, 1)</f>
        <v>6</v>
      </c>
      <c r="AK34">
        <f>COUNTIFS($L$2:$L$106, AI34, $E$2:$E$106, 2) + COUNTIFS($M$2:$M$106, AI34, $E$2:$E$106, 2)</f>
        <v>5</v>
      </c>
      <c r="AL34">
        <f>COUNTIFS($L$2:$L$106, AI34, $E$2:$E$106, 3) + COUNTIFS($M$2:$M$106, AI34, $E$2:$E$106, 3)</f>
        <v>0</v>
      </c>
      <c r="AM34">
        <f>COUNTIFS($L$2:$L$106, AI34, $E$2:$E$106, 4) + COUNTIFS($M$2:$M$106, AI34, $E$2:$E$106, 4)</f>
        <v>0</v>
      </c>
      <c r="AN34">
        <f t="shared" si="19"/>
        <v>11</v>
      </c>
      <c r="AO34">
        <f>COUNTIF($M$2:$M$106, AI34)</f>
        <v>6</v>
      </c>
      <c r="AP34">
        <f>COUNTIF($L$2:$L$106, AI34)</f>
        <v>5</v>
      </c>
      <c r="AQ34">
        <f t="shared" si="5"/>
        <v>5</v>
      </c>
      <c r="AR34">
        <f t="shared" si="6"/>
        <v>6</v>
      </c>
      <c r="AS34">
        <f>SUMPRODUCT(($M$2:$M$106=AI34)*($T$2:$T$106&gt;$S$2:$S$106))</f>
        <v>2</v>
      </c>
      <c r="AT34">
        <f>SUMPRODUCT(($M$2:$M$106=AI34)*($T$2:$T$106&lt;$S$2:$S$106))</f>
        <v>4</v>
      </c>
      <c r="AU34">
        <f>SUMPRODUCT(($L$2:$L$106=AI34)*($T$2:$T$106&lt;$S$2:$S$106))</f>
        <v>3</v>
      </c>
      <c r="AV34">
        <f>SUMPRODUCT(($L$2:$L$106=AI34)*($T$2:$T$106&gt;$S$2:$S$106))</f>
        <v>2</v>
      </c>
      <c r="AW34">
        <f>COUNTIFS($M$2:$M$106,AI34,$E$2:$E$106,1)</f>
        <v>3</v>
      </c>
      <c r="AX34">
        <f>COUNTIFS($L$2:$L$106,AI34,$E$2:$E$106,1)</f>
        <v>3</v>
      </c>
      <c r="AY34">
        <f>SUMIFS($T$2:$T$106, $M$2:$M$106, AI34,$E$2:$E$106, 1)</f>
        <v>9</v>
      </c>
      <c r="AZ34">
        <f>SUMIFS($S$2:$S$106, $L$2:$L$106, AI34,$E$2:$E$106, 1)</f>
        <v>9</v>
      </c>
      <c r="BA34">
        <f>SUMIFS($S$2:$S$106, $M$2:$M$106, AI34,$E$2:$E$106, 1)</f>
        <v>9</v>
      </c>
      <c r="BB34">
        <f>SUMIFS($T$2:$T$106, $L$2:$L$106, AI34,$E$2:$E$106, 1)</f>
        <v>10</v>
      </c>
      <c r="BC34">
        <f t="shared" si="20"/>
        <v>0</v>
      </c>
      <c r="BD34">
        <f t="shared" si="20"/>
        <v>-1</v>
      </c>
      <c r="BE34">
        <f t="shared" si="21"/>
        <v>18</v>
      </c>
      <c r="BF34">
        <f t="shared" si="22"/>
        <v>19</v>
      </c>
      <c r="BG34">
        <f t="shared" si="23"/>
        <v>-1</v>
      </c>
      <c r="BH34">
        <f t="shared" si="24"/>
        <v>3</v>
      </c>
      <c r="BI34">
        <f t="shared" si="24"/>
        <v>3</v>
      </c>
      <c r="BJ34">
        <f t="shared" si="25"/>
        <v>3</v>
      </c>
      <c r="BK34">
        <f t="shared" si="25"/>
        <v>3.3333333333333335</v>
      </c>
      <c r="BL34">
        <f t="shared" si="7"/>
        <v>3</v>
      </c>
      <c r="BM34">
        <f t="shared" si="8"/>
        <v>3.1666666666666665</v>
      </c>
      <c r="BO34" t="str">
        <f t="shared" si="9"/>
        <v>VGK</v>
      </c>
      <c r="BP34" s="15">
        <f t="shared" si="10"/>
        <v>11</v>
      </c>
      <c r="BQ34" s="15">
        <f t="shared" si="10"/>
        <v>6</v>
      </c>
      <c r="BR34" s="15">
        <f t="shared" si="10"/>
        <v>5</v>
      </c>
      <c r="BS34" s="15">
        <f t="shared" si="10"/>
        <v>5</v>
      </c>
      <c r="BT34" s="15">
        <f t="shared" si="10"/>
        <v>6</v>
      </c>
      <c r="BU34" s="15">
        <f t="shared" si="10"/>
        <v>2</v>
      </c>
      <c r="BV34" s="15">
        <f t="shared" si="10"/>
        <v>4</v>
      </c>
      <c r="BW34" s="15">
        <f t="shared" si="10"/>
        <v>3</v>
      </c>
      <c r="BX34" s="15">
        <f t="shared" si="10"/>
        <v>2</v>
      </c>
      <c r="BY34" s="15">
        <f>SUMIFS($T$2:$T$106,$M$2:$M$106,AI34,$E$2:$E$106,1)+SUMIFS($T$2:$T$106,$M$2:$M$106,AI34,$E$2:$E$106,2)+SUMIFS($T$2:$T$106,$M$2:$M$106,AI34,$E$2:$E$106,3)+SUMIFS($T$2:$T$106,$M$2:$M$106,AI34,$E$2:$E$106,4)</f>
        <v>15</v>
      </c>
      <c r="BZ34" s="15">
        <f>SUMIFS($S$2:$S$106,$L$2:$L$106,AI34,$E$2:$E$106,1) + SUMIFS($S$2:$S$106,$L$2:$L$106,AI34,$E$2:$E$106,2)+SUMIFS($S$2:$S$106,$L$2:$L$106,AI34,$E$2:$E$106,3)+SUMIFS($S$2:$S$106,$L$2:$L$106,AI34,$E$2:$E$106,4)</f>
        <v>13</v>
      </c>
      <c r="CA34" s="15">
        <f>SUMIFS($S$2:$S$106,$M$2:$M$106,AI34,$E$2:$E$106,1)+SUMIFS($S$2:$S$106,$M$2:$M$106,AI34,$E$2:$E$106,2)+SUMIFS($S$2:$S$106,$M$2:$M$106,AI34,$E$2:$E$106,3)+SUMIFS($S$2:$S$106,$M$2:$M$106,AI34,$E$2:$E$106,4)</f>
        <v>19</v>
      </c>
      <c r="CB34" s="15">
        <f>SUMIFS($T$2:$T$106,$L$2:$L$106,AI34,$E$2:$E$106,1)+(SUMIFS($T$2:$T$106,$L$2:$L$106,AI34,$E$2:$E$106,2)+SUMIFS($T$2:$T$106,$L$2:$L$106,AI34,$E$2:$E$106,3)+SUMIFS($T$2:$T$106,$L$2:$L$106,AI34,$E$2:$E$106,4))</f>
        <v>16</v>
      </c>
      <c r="CC34" s="15">
        <f t="shared" si="11"/>
        <v>-4</v>
      </c>
      <c r="CD34" s="15">
        <f t="shared" si="11"/>
        <v>-3</v>
      </c>
      <c r="CE34" s="15">
        <f t="shared" si="12"/>
        <v>28</v>
      </c>
      <c r="CF34" s="15">
        <f t="shared" si="13"/>
        <v>35</v>
      </c>
      <c r="CG34" s="15">
        <f t="shared" si="14"/>
        <v>-7</v>
      </c>
      <c r="CH34" s="20">
        <f t="shared" si="15"/>
        <v>2.5</v>
      </c>
      <c r="CI34" s="20">
        <f t="shared" si="15"/>
        <v>2.6</v>
      </c>
      <c r="CJ34" s="20">
        <f t="shared" si="16"/>
        <v>3.1666666666666665</v>
      </c>
      <c r="CK34" s="20">
        <f t="shared" si="16"/>
        <v>3.2</v>
      </c>
      <c r="CL34" s="20">
        <f t="shared" si="17"/>
        <v>2.5454545454545454</v>
      </c>
      <c r="CM34" s="20">
        <f t="shared" si="18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26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>COUNTIFS($L$2:$L$106, AI35, $E$2:$E$106, 1) + COUNTIFS($M$2:$M$106, AI35, $E$2:$E$106, 1)</f>
        <v>6</v>
      </c>
      <c r="AK35">
        <f>COUNTIFS($L$2:$L$106, AI35, $E$2:$E$106, 2) + COUNTIFS($M$2:$M$106, AI35, $E$2:$E$106, 2)</f>
        <v>0</v>
      </c>
      <c r="AL35">
        <f>COUNTIFS($L$2:$L$106, AI35, $E$2:$E$106, 3) + COUNTIFS($M$2:$M$106, AI35, $E$2:$E$106, 3)</f>
        <v>0</v>
      </c>
      <c r="AM35">
        <f>COUNTIFS($L$2:$L$106, AI35, $E$2:$E$106, 4) + COUNTIFS($M$2:$M$106, AI35, $E$2:$E$106, 4)</f>
        <v>0</v>
      </c>
      <c r="AN35">
        <f t="shared" si="19"/>
        <v>6</v>
      </c>
      <c r="AO35">
        <f>COUNTIF($M$2:$M$106, AI35)</f>
        <v>3</v>
      </c>
      <c r="AP35">
        <f>COUNTIF($L$2:$L$106, AI35)</f>
        <v>3</v>
      </c>
      <c r="AQ35">
        <f t="shared" si="5"/>
        <v>2</v>
      </c>
      <c r="AR35">
        <f t="shared" si="6"/>
        <v>4</v>
      </c>
      <c r="AS35">
        <f>SUMPRODUCT(($M$2:$M$106=AI35)*($T$2:$T$106&gt;$S$2:$S$106))</f>
        <v>1</v>
      </c>
      <c r="AT35">
        <f>SUMPRODUCT(($M$2:$M$106=AI35)*($T$2:$T$106&lt;$S$2:$S$106))</f>
        <v>2</v>
      </c>
      <c r="AU35">
        <f>SUMPRODUCT(($L$2:$L$106=AI35)*($T$2:$T$106&lt;$S$2:$S$106))</f>
        <v>1</v>
      </c>
      <c r="AV35">
        <f>SUMPRODUCT(($L$2:$L$106=AI35)*($T$2:$T$106&gt;$S$2:$S$106))</f>
        <v>2</v>
      </c>
      <c r="AW35">
        <f>COUNTIFS($M$2:$M$106,AI35,$E$2:$E$106,1)</f>
        <v>3</v>
      </c>
      <c r="AX35">
        <f>COUNTIFS($L$2:$L$106,AI35,$E$2:$E$106,1)</f>
        <v>3</v>
      </c>
      <c r="AY35">
        <f>SUMIFS($T$2:$T$106, $M$2:$M$106, AI35,$E$2:$E$106, 1)</f>
        <v>10</v>
      </c>
      <c r="AZ35">
        <f>SUMIFS($S$2:$S$106, $L$2:$L$106, AI35,$E$2:$E$106, 1)</f>
        <v>9</v>
      </c>
      <c r="BA35">
        <f>SUMIFS($S$2:$S$106, $M$2:$M$106, AI35,$E$2:$E$106, 1)</f>
        <v>9</v>
      </c>
      <c r="BB35">
        <f>SUMIFS($T$2:$T$106, $L$2:$L$106, AI35,$E$2:$E$106, 1)</f>
        <v>9</v>
      </c>
      <c r="BC35">
        <f t="shared" si="20"/>
        <v>1</v>
      </c>
      <c r="BD35">
        <f t="shared" si="20"/>
        <v>0</v>
      </c>
      <c r="BE35">
        <f t="shared" si="21"/>
        <v>19</v>
      </c>
      <c r="BF35">
        <f t="shared" si="22"/>
        <v>18</v>
      </c>
      <c r="BG35">
        <f t="shared" si="23"/>
        <v>1</v>
      </c>
      <c r="BH35">
        <f t="shared" si="24"/>
        <v>3.3333333333333335</v>
      </c>
      <c r="BI35">
        <f t="shared" si="24"/>
        <v>3</v>
      </c>
      <c r="BJ35">
        <f t="shared" si="25"/>
        <v>3</v>
      </c>
      <c r="BK35">
        <f t="shared" si="25"/>
        <v>3</v>
      </c>
      <c r="BL35">
        <f t="shared" si="7"/>
        <v>3.1666666666666665</v>
      </c>
      <c r="BM35">
        <f t="shared" si="8"/>
        <v>3</v>
      </c>
      <c r="BO35" t="str">
        <f t="shared" si="9"/>
        <v>MIN</v>
      </c>
      <c r="BP35" s="15">
        <f t="shared" si="10"/>
        <v>6</v>
      </c>
      <c r="BQ35" s="15">
        <f t="shared" si="10"/>
        <v>3</v>
      </c>
      <c r="BR35" s="15">
        <f t="shared" si="10"/>
        <v>3</v>
      </c>
      <c r="BS35" s="15">
        <f t="shared" si="10"/>
        <v>2</v>
      </c>
      <c r="BT35" s="15">
        <f t="shared" si="10"/>
        <v>4</v>
      </c>
      <c r="BU35" s="15">
        <f t="shared" si="10"/>
        <v>1</v>
      </c>
      <c r="BV35" s="15">
        <f t="shared" si="10"/>
        <v>2</v>
      </c>
      <c r="BW35" s="15">
        <f t="shared" si="10"/>
        <v>1</v>
      </c>
      <c r="BX35" s="15">
        <f t="shared" si="10"/>
        <v>2</v>
      </c>
      <c r="BY35" s="15">
        <f>SUMIFS($T$2:$T$106,$M$2:$M$106,AI35,$E$2:$E$106,1)+SUMIFS($T$2:$T$106,$M$2:$M$106,AI35,$E$2:$E$106,2)+SUMIFS($T$2:$T$106,$M$2:$M$106,AI35,$E$2:$E$106,3)+SUMIFS($T$2:$T$106,$M$2:$M$106,AI35,$E$2:$E$106,4)</f>
        <v>10</v>
      </c>
      <c r="BZ35" s="15">
        <f>SUMIFS($S$2:$S$106,$L$2:$L$106,AI35,$E$2:$E$106,1) + SUMIFS($S$2:$S$106,$L$2:$L$106,AI35,$E$2:$E$106,2)+SUMIFS($S$2:$S$106,$L$2:$L$106,AI35,$E$2:$E$106,3)+SUMIFS($S$2:$S$106,$L$2:$L$106,AI35,$E$2:$E$106,4)</f>
        <v>9</v>
      </c>
      <c r="CA35" s="15">
        <f>SUMIFS($S$2:$S$106,$M$2:$M$106,AI35,$E$2:$E$106,1)+SUMIFS($S$2:$S$106,$M$2:$M$106,AI35,$E$2:$E$106,2)+SUMIFS($S$2:$S$106,$M$2:$M$106,AI35,$E$2:$E$106,3)+SUMIFS($S$2:$S$106,$M$2:$M$106,AI35,$E$2:$E$106,4)</f>
        <v>9</v>
      </c>
      <c r="CB35" s="15">
        <f>SUMIFS($T$2:$T$106,$L$2:$L$106,AI35,$E$2:$E$106,1)+(SUMIFS($T$2:$T$106,$L$2:$L$106,AI35,$E$2:$E$106,2)+SUMIFS($T$2:$T$106,$L$2:$L$106,AI35,$E$2:$E$106,3)+SUMIFS($T$2:$T$106,$L$2:$L$106,AI35,$E$2:$E$106,4))</f>
        <v>9</v>
      </c>
      <c r="CC35" s="15">
        <f t="shared" si="11"/>
        <v>1</v>
      </c>
      <c r="CD35" s="15">
        <f t="shared" si="11"/>
        <v>0</v>
      </c>
      <c r="CE35" s="15">
        <f t="shared" si="12"/>
        <v>19</v>
      </c>
      <c r="CF35" s="15">
        <f t="shared" si="13"/>
        <v>18</v>
      </c>
      <c r="CG35" s="15">
        <f t="shared" si="14"/>
        <v>1</v>
      </c>
      <c r="CH35" s="20">
        <f t="shared" si="15"/>
        <v>3.3333333333333335</v>
      </c>
      <c r="CI35" s="20">
        <f t="shared" si="15"/>
        <v>3</v>
      </c>
      <c r="CJ35" s="20">
        <f t="shared" si="16"/>
        <v>3</v>
      </c>
      <c r="CK35" s="20">
        <f t="shared" si="16"/>
        <v>3</v>
      </c>
      <c r="CL35" s="20">
        <f t="shared" si="17"/>
        <v>3.1666666666666665</v>
      </c>
      <c r="CM35" s="20">
        <f t="shared" si="18"/>
        <v>3</v>
      </c>
    </row>
    <row r="36" spans="1:91" x14ac:dyDescent="0.25">
      <c r="A36" t="str">
        <f t="shared" ref="A36:A55" si="27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28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26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>COUNTIFS($L$2:$L$106, AI36, $E$2:$E$106, 1) + COUNTIFS($M$2:$M$106, AI36, $E$2:$E$106, 1)</f>
        <v>6</v>
      </c>
      <c r="AK36">
        <f>COUNTIFS($L$2:$L$106, AI36, $E$2:$E$106, 2) + COUNTIFS($M$2:$M$106, AI36, $E$2:$E$106, 2)</f>
        <v>0</v>
      </c>
      <c r="AL36">
        <f>COUNTIFS($L$2:$L$106, AI36, $E$2:$E$106, 3) + COUNTIFS($M$2:$M$106, AI36, $E$2:$E$106, 3)</f>
        <v>0</v>
      </c>
      <c r="AM36">
        <f>COUNTIFS($L$2:$L$106, AI36, $E$2:$E$106, 4) + COUNTIFS($M$2:$M$106, AI36, $E$2:$E$106, 4)</f>
        <v>0</v>
      </c>
      <c r="AN36">
        <f t="shared" si="19"/>
        <v>6</v>
      </c>
      <c r="AO36">
        <f>COUNTIF($M$2:$M$106, AI36)</f>
        <v>3</v>
      </c>
      <c r="AP36">
        <f>COUNTIF($L$2:$L$106, AI36)</f>
        <v>3</v>
      </c>
      <c r="AQ36">
        <f t="shared" si="5"/>
        <v>2</v>
      </c>
      <c r="AR36">
        <f t="shared" si="6"/>
        <v>4</v>
      </c>
      <c r="AS36">
        <f>SUMPRODUCT(($M$2:$M$106=AI36)*($T$2:$T$106&gt;$S$2:$S$106))</f>
        <v>2</v>
      </c>
      <c r="AT36">
        <f>SUMPRODUCT(($M$2:$M$106=AI36)*($T$2:$T$106&lt;$S$2:$S$106))</f>
        <v>1</v>
      </c>
      <c r="AU36">
        <f>SUMPRODUCT(($L$2:$L$106=AI36)*($T$2:$T$106&lt;$S$2:$S$106))</f>
        <v>0</v>
      </c>
      <c r="AV36">
        <f>SUMPRODUCT(($L$2:$L$106=AI36)*($T$2:$T$106&gt;$S$2:$S$106))</f>
        <v>3</v>
      </c>
      <c r="AW36">
        <f>COUNTIFS($M$2:$M$106,AI36,$E$2:$E$106,1)</f>
        <v>3</v>
      </c>
      <c r="AX36">
        <f>COUNTIFS($L$2:$L$106,AI36,$E$2:$E$106,1)</f>
        <v>3</v>
      </c>
      <c r="AY36">
        <f>SUMIFS($T$2:$T$106, $M$2:$M$106, AI36,$E$2:$E$106, 1)</f>
        <v>13</v>
      </c>
      <c r="AZ36">
        <f>SUMIFS($S$2:$S$106, $L$2:$L$106, AI36,$E$2:$E$106, 1)</f>
        <v>11</v>
      </c>
      <c r="BA36">
        <f>SUMIFS($S$2:$S$106, $M$2:$M$106, AI36,$E$2:$E$106, 1)</f>
        <v>10</v>
      </c>
      <c r="BB36">
        <f>SUMIFS($T$2:$T$106, $L$2:$L$106, AI36,$E$2:$E$106, 1)</f>
        <v>17</v>
      </c>
      <c r="BC36">
        <f t="shared" si="20"/>
        <v>3</v>
      </c>
      <c r="BD36">
        <f t="shared" si="20"/>
        <v>-6</v>
      </c>
      <c r="BE36">
        <f t="shared" si="21"/>
        <v>24</v>
      </c>
      <c r="BF36">
        <f t="shared" si="22"/>
        <v>27</v>
      </c>
      <c r="BG36">
        <f t="shared" si="23"/>
        <v>-3</v>
      </c>
      <c r="BH36">
        <f t="shared" si="24"/>
        <v>4.333333333333333</v>
      </c>
      <c r="BI36">
        <f t="shared" si="24"/>
        <v>3.6666666666666665</v>
      </c>
      <c r="BJ36">
        <f t="shared" si="25"/>
        <v>3.3333333333333335</v>
      </c>
      <c r="BK36">
        <f t="shared" si="25"/>
        <v>5.666666666666667</v>
      </c>
      <c r="BL36">
        <f t="shared" si="7"/>
        <v>4</v>
      </c>
      <c r="BM36">
        <f t="shared" si="8"/>
        <v>4.5</v>
      </c>
      <c r="BO36" t="str">
        <f t="shared" si="9"/>
        <v>LAK</v>
      </c>
      <c r="BP36" s="15">
        <f t="shared" si="10"/>
        <v>6</v>
      </c>
      <c r="BQ36" s="15">
        <f t="shared" si="10"/>
        <v>3</v>
      </c>
      <c r="BR36" s="15">
        <f t="shared" si="10"/>
        <v>3</v>
      </c>
      <c r="BS36" s="15">
        <f t="shared" si="10"/>
        <v>2</v>
      </c>
      <c r="BT36" s="15">
        <f t="shared" si="10"/>
        <v>4</v>
      </c>
      <c r="BU36" s="15">
        <f t="shared" si="10"/>
        <v>2</v>
      </c>
      <c r="BV36" s="15">
        <f t="shared" si="10"/>
        <v>1</v>
      </c>
      <c r="BW36" s="15">
        <f t="shared" si="10"/>
        <v>0</v>
      </c>
      <c r="BX36" s="15">
        <f t="shared" si="10"/>
        <v>3</v>
      </c>
      <c r="BY36" s="15">
        <f>SUMIFS($T$2:$T$106,$M$2:$M$106,AI36,$E$2:$E$106,1)+SUMIFS($T$2:$T$106,$M$2:$M$106,AI36,$E$2:$E$106,2)+SUMIFS($T$2:$T$106,$M$2:$M$106,AI36,$E$2:$E$106,3)+SUMIFS($T$2:$T$106,$M$2:$M$106,AI36,$E$2:$E$106,4)</f>
        <v>13</v>
      </c>
      <c r="BZ36" s="15">
        <f>SUMIFS($S$2:$S$106,$L$2:$L$106,AI36,$E$2:$E$106,1) + SUMIFS($S$2:$S$106,$L$2:$L$106,AI36,$E$2:$E$106,2)+SUMIFS($S$2:$S$106,$L$2:$L$106,AI36,$E$2:$E$106,3)+SUMIFS($S$2:$S$106,$L$2:$L$106,AI36,$E$2:$E$106,4)</f>
        <v>11</v>
      </c>
      <c r="CA36" s="15">
        <f>SUMIFS($S$2:$S$106,$M$2:$M$106,AI36,$E$2:$E$106,1)+SUMIFS($S$2:$S$106,$M$2:$M$106,AI36,$E$2:$E$106,2)+SUMIFS($S$2:$S$106,$M$2:$M$106,AI36,$E$2:$E$106,3)+SUMIFS($S$2:$S$106,$M$2:$M$106,AI36,$E$2:$E$106,4)</f>
        <v>10</v>
      </c>
      <c r="CB36" s="15">
        <f>SUMIFS($T$2:$T$106,$L$2:$L$106,AI36,$E$2:$E$106,1)+(SUMIFS($T$2:$T$106,$L$2:$L$106,AI36,$E$2:$E$106,2)+SUMIFS($T$2:$T$106,$L$2:$L$106,AI36,$E$2:$E$106,3)+SUMIFS($T$2:$T$106,$L$2:$L$106,AI36,$E$2:$E$106,4))</f>
        <v>17</v>
      </c>
      <c r="CC36" s="15">
        <f t="shared" si="11"/>
        <v>3</v>
      </c>
      <c r="CD36" s="15">
        <f t="shared" si="11"/>
        <v>-6</v>
      </c>
      <c r="CE36" s="15">
        <f t="shared" si="12"/>
        <v>24</v>
      </c>
      <c r="CF36" s="15">
        <f t="shared" si="13"/>
        <v>27</v>
      </c>
      <c r="CG36" s="15">
        <f t="shared" si="14"/>
        <v>-3</v>
      </c>
      <c r="CH36" s="20">
        <f t="shared" si="15"/>
        <v>4.333333333333333</v>
      </c>
      <c r="CI36" s="20">
        <f t="shared" si="15"/>
        <v>3.6666666666666665</v>
      </c>
      <c r="CJ36" s="20">
        <f t="shared" si="16"/>
        <v>3.3333333333333335</v>
      </c>
      <c r="CK36" s="20">
        <f t="shared" si="16"/>
        <v>5.666666666666667</v>
      </c>
      <c r="CL36" s="20">
        <f t="shared" si="17"/>
        <v>4</v>
      </c>
      <c r="CM36" s="20">
        <f t="shared" si="18"/>
        <v>4.5</v>
      </c>
    </row>
    <row r="37" spans="1:91" x14ac:dyDescent="0.25">
      <c r="A37" t="str">
        <f t="shared" si="27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28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26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>COUNTIFS($L$2:$L$106, AI37, $E$2:$E$106, 1) + COUNTIFS($M$2:$M$106, AI37, $E$2:$E$106, 1)</f>
        <v>6</v>
      </c>
      <c r="AK37">
        <f>COUNTIFS($L$2:$L$106, AI37, $E$2:$E$106, 2) + COUNTIFS($M$2:$M$106, AI37, $E$2:$E$106, 2)</f>
        <v>5</v>
      </c>
      <c r="AL37">
        <f>COUNTIFS($L$2:$L$106, AI37, $E$2:$E$106, 3) + COUNTIFS($M$2:$M$106, AI37, $E$2:$E$106, 3)</f>
        <v>4</v>
      </c>
      <c r="AM37">
        <f>COUNTIFS($L$2:$L$106, AI37, $E$2:$E$106, 4) + COUNTIFS($M$2:$M$106, AI37, $E$2:$E$106, 4)</f>
        <v>0</v>
      </c>
      <c r="AN37">
        <f t="shared" si="19"/>
        <v>15</v>
      </c>
      <c r="AO37">
        <f>COUNTIF($M$2:$M$106, AI37)</f>
        <v>5</v>
      </c>
      <c r="AP37">
        <f>COUNTIF($L$2:$L$106, AI37)</f>
        <v>10</v>
      </c>
      <c r="AQ37">
        <f t="shared" si="5"/>
        <v>8</v>
      </c>
      <c r="AR37">
        <f t="shared" si="6"/>
        <v>7</v>
      </c>
      <c r="AS37">
        <f>SUMPRODUCT(($M$2:$M$106=AI37)*($T$2:$T$106&gt;$S$2:$S$106))</f>
        <v>4</v>
      </c>
      <c r="AT37">
        <f>SUMPRODUCT(($M$2:$M$106=AI37)*($T$2:$T$106&lt;$S$2:$S$106))</f>
        <v>1</v>
      </c>
      <c r="AU37">
        <f>SUMPRODUCT(($L$2:$L$106=AI37)*($T$2:$T$106&lt;$S$2:$S$106))</f>
        <v>4</v>
      </c>
      <c r="AV37">
        <f>SUMPRODUCT(($L$2:$L$106=AI37)*($T$2:$T$106&gt;$S$2:$S$106))</f>
        <v>2</v>
      </c>
      <c r="AW37">
        <f>COUNTIFS($M$2:$M$106,AI37,$E$2:$E$106,1)</f>
        <v>3</v>
      </c>
      <c r="AX37">
        <f>COUNTIFS($L$2:$L$106,AI37,$E$2:$E$106,1)</f>
        <v>3</v>
      </c>
      <c r="AY37">
        <f>SUMIFS($T$2:$T$106, $M$2:$M$106, AI37,$E$2:$E$106, 1)</f>
        <v>17</v>
      </c>
      <c r="AZ37">
        <f>SUMIFS($S$2:$S$106, $L$2:$L$106, AI37,$E$2:$E$106, 1)</f>
        <v>10</v>
      </c>
      <c r="BA37">
        <f>SUMIFS($S$2:$S$106, $M$2:$M$106, AI37,$E$2:$E$106, 1)</f>
        <v>11</v>
      </c>
      <c r="BB37">
        <f>SUMIFS($T$2:$T$106, $L$2:$L$106, AI37,$E$2:$E$106, 1)</f>
        <v>13</v>
      </c>
      <c r="BC37">
        <f t="shared" si="20"/>
        <v>6</v>
      </c>
      <c r="BD37">
        <f t="shared" si="20"/>
        <v>-3</v>
      </c>
      <c r="BE37">
        <f t="shared" si="21"/>
        <v>27</v>
      </c>
      <c r="BF37">
        <f t="shared" si="22"/>
        <v>24</v>
      </c>
      <c r="BG37">
        <f t="shared" si="23"/>
        <v>3</v>
      </c>
      <c r="BH37">
        <f t="shared" si="24"/>
        <v>5.666666666666667</v>
      </c>
      <c r="BI37">
        <f t="shared" si="24"/>
        <v>3.3333333333333335</v>
      </c>
      <c r="BJ37">
        <f t="shared" si="25"/>
        <v>3.6666666666666665</v>
      </c>
      <c r="BK37">
        <f t="shared" si="25"/>
        <v>4.333333333333333</v>
      </c>
      <c r="BL37">
        <f t="shared" si="7"/>
        <v>4.5</v>
      </c>
      <c r="BM37">
        <f t="shared" si="8"/>
        <v>4</v>
      </c>
      <c r="BO37" t="str">
        <f t="shared" si="9"/>
        <v>EDM</v>
      </c>
      <c r="BP37" s="15">
        <f t="shared" si="10"/>
        <v>15</v>
      </c>
      <c r="BQ37" s="15">
        <f t="shared" si="10"/>
        <v>5</v>
      </c>
      <c r="BR37" s="15">
        <f t="shared" si="10"/>
        <v>10</v>
      </c>
      <c r="BS37" s="15">
        <f t="shared" si="10"/>
        <v>8</v>
      </c>
      <c r="BT37" s="15">
        <f t="shared" si="10"/>
        <v>7</v>
      </c>
      <c r="BU37" s="15">
        <f t="shared" si="10"/>
        <v>4</v>
      </c>
      <c r="BV37" s="15">
        <f t="shared" si="10"/>
        <v>1</v>
      </c>
      <c r="BW37" s="15">
        <f t="shared" si="10"/>
        <v>4</v>
      </c>
      <c r="BX37" s="15">
        <f t="shared" si="10"/>
        <v>2</v>
      </c>
      <c r="BY37" s="15">
        <f>SUMIFS($T$2:$T$106,$M$2:$M$106,AI37,$E$2:$E$106,1)+SUMIFS($T$2:$T$106,$M$2:$M$106,AI37,$E$2:$E$106,2)+SUMIFS($T$2:$T$106,$M$2:$M$106,AI37,$E$2:$E$106,3)+SUMIFS($T$2:$T$106,$M$2:$M$106,AI37,$E$2:$E$106,4)</f>
        <v>23</v>
      </c>
      <c r="BZ37" s="15">
        <f>SUMIFS($S$2:$S$106,$L$2:$L$106,AI37,$E$2:$E$106,1) + SUMIFS($S$2:$S$106,$L$2:$L$106,AI37,$E$2:$E$106,2)+SUMIFS($S$2:$S$106,$L$2:$L$106,AI37,$E$2:$E$106,3)+SUMIFS($S$2:$S$106,$L$2:$L$106,AI37,$E$2:$E$106,4)</f>
        <v>20</v>
      </c>
      <c r="CA37" s="15">
        <f>SUMIFS($S$2:$S$106,$M$2:$M$106,AI37,$E$2:$E$106,1)+SUMIFS($S$2:$S$106,$M$2:$M$106,AI37,$E$2:$E$106,2)+SUMIFS($S$2:$S$106,$M$2:$M$106,AI37,$E$2:$E$106,3)+SUMIFS($S$2:$S$106,$M$2:$M$106,AI37,$E$2:$E$106,4)</f>
        <v>15</v>
      </c>
      <c r="CB37" s="15">
        <f>SUMIFS($T$2:$T$106,$L$2:$L$106,AI37,$E$2:$E$106,1)+(SUMIFS($T$2:$T$106,$L$2:$L$106,AI37,$E$2:$E$106,2)+SUMIFS($T$2:$T$106,$L$2:$L$106,AI37,$E$2:$E$106,3)+SUMIFS($T$2:$T$106,$L$2:$L$106,AI37,$E$2:$E$106,4))</f>
        <v>19</v>
      </c>
      <c r="CC37" s="15">
        <f t="shared" si="11"/>
        <v>8</v>
      </c>
      <c r="CD37" s="15">
        <f t="shared" si="11"/>
        <v>1</v>
      </c>
      <c r="CE37" s="15">
        <f t="shared" si="12"/>
        <v>43</v>
      </c>
      <c r="CF37" s="15">
        <f t="shared" si="13"/>
        <v>34</v>
      </c>
      <c r="CG37" s="15">
        <f t="shared" si="14"/>
        <v>9</v>
      </c>
      <c r="CH37" s="20">
        <f t="shared" si="15"/>
        <v>4.5999999999999996</v>
      </c>
      <c r="CI37" s="20">
        <f t="shared" si="15"/>
        <v>2</v>
      </c>
      <c r="CJ37" s="20">
        <f t="shared" si="16"/>
        <v>3</v>
      </c>
      <c r="CK37" s="20">
        <f t="shared" si="16"/>
        <v>1.9</v>
      </c>
      <c r="CL37" s="20">
        <f t="shared" si="17"/>
        <v>2.8666666666666667</v>
      </c>
      <c r="CM37" s="20">
        <f t="shared" si="18"/>
        <v>2.2666666666666666</v>
      </c>
    </row>
    <row r="38" spans="1:91" x14ac:dyDescent="0.25">
      <c r="A38" s="1" t="str">
        <f t="shared" si="27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28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26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27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28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26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27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28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26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27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28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26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>COUNTIFS($L$2:$L$106, AI41, $E$2:$E$106, 1) + COUNTIFS($M$2:$M$106, AI41, $E$2:$E$106, 1)</f>
        <v>5</v>
      </c>
      <c r="AK41">
        <f>COUNTIFS($L$2:$L$106, AI41, $E$2:$E$106, 2) + COUNTIFS($M$2:$M$106, AI41, $E$2:$E$106, 2)</f>
        <v>5</v>
      </c>
      <c r="AL41">
        <f>COUNTIFS($L$2:$L$106, AI41, $E$2:$E$106, 3) + COUNTIFS($M$2:$M$106, AI41, $E$2:$E$106, 3)</f>
        <v>0</v>
      </c>
      <c r="AM41">
        <f>COUNTIFS($L$2:$L$106, AI41, $E$2:$E$106, 4) + COUNTIFS($M$2:$M$106, AI41, $E$2:$E$106, 4)</f>
        <v>0</v>
      </c>
      <c r="AN41">
        <f>AJ41+AK41+AL41+AM41</f>
        <v>10</v>
      </c>
      <c r="AO41">
        <f>COUNTIF($M$2:$M$106, AI41)</f>
        <v>6</v>
      </c>
      <c r="AP41">
        <f>COUNTIF($L$2:$L$106, AI41)</f>
        <v>4</v>
      </c>
      <c r="AQ41">
        <f>AS41+AU41</f>
        <v>5</v>
      </c>
      <c r="AR41">
        <f>AN41-AQ41</f>
        <v>5</v>
      </c>
      <c r="AS41">
        <f>SUMPRODUCT(($M$2:$M$106=AI41)*($T$2:$T$106&gt;$S$2:$S$106))</f>
        <v>4</v>
      </c>
      <c r="AT41">
        <f>SUMPRODUCT(($M$2:$M$106=AI22)*($T$2:$T$106&lt;$S$2:$S$106))</f>
        <v>2</v>
      </c>
      <c r="AU41">
        <f>SUMPRODUCT(($L$2:$L$106=AI41)*($T$2:$T$106&lt;$S$2:$S$106))</f>
        <v>1</v>
      </c>
      <c r="AV41">
        <f>SUMPRODUCT(($L$2:$L$106=AI41)*($T$2:$T$106&gt;$S$2:$S$106))</f>
        <v>3</v>
      </c>
      <c r="AW41">
        <f>COUNTIFS($M$2:$M$106,AI41,$E$2:$E$106,2)</f>
        <v>3</v>
      </c>
      <c r="AX41">
        <f>COUNTIFS($L$2:$L$106,AI41,$E$2:$E$106,2)</f>
        <v>2</v>
      </c>
      <c r="AY41">
        <f>SUMIFS($T$2:$T$106, $M$2:$M$106, AI41,$E$2:$E$106, 2)</f>
        <v>5</v>
      </c>
      <c r="AZ41">
        <f>SUMIFS($S$2:$S$106, $L$2:$L$106, AI41,$E$2:$E$106, 2)</f>
        <v>2</v>
      </c>
      <c r="BA41">
        <f>SUMIFS($S$2:$S$106, $M$2:$M$106, AI41,$E$2:$E$106, 2)</f>
        <v>6</v>
      </c>
      <c r="BB41">
        <f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27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28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2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>COUNTIFS($L$2:$L$106, AI42, $E$2:$E$106, 1) + COUNTIFS($M$2:$M$106, AI42, $E$2:$E$106, 1)</f>
        <v>5</v>
      </c>
      <c r="AK42">
        <f>COUNTIFS($L$2:$L$106, AI42, $E$2:$E$106, 2) + COUNTIFS($M$2:$M$106, AI42, $E$2:$E$106, 2)</f>
        <v>5</v>
      </c>
      <c r="AL42">
        <f>COUNTIFS($L$2:$L$106, AI42, $E$2:$E$106, 3) + COUNTIFS($M$2:$M$106, AI42, $E$2:$E$106, 3)</f>
        <v>4</v>
      </c>
      <c r="AM42">
        <f>COUNTIFS($L$2:$L$106, AI42, $E$2:$E$106, 4) + COUNTIFS($M$2:$M$106, AI42, $E$2:$E$106, 4)</f>
        <v>0</v>
      </c>
      <c r="AN42">
        <f t="shared" ref="AN42:AN48" si="30">AJ42+AK42+AL42+AM42</f>
        <v>14</v>
      </c>
      <c r="AO42">
        <f>COUNTIF($M$2:$M$106, AI42)</f>
        <v>9</v>
      </c>
      <c r="AP42">
        <f>COUNTIF($L$2:$L$106, AI42)</f>
        <v>5</v>
      </c>
      <c r="AQ42">
        <f t="shared" ref="AQ42:AQ48" si="31">AS42+AU42</f>
        <v>7</v>
      </c>
      <c r="AR42">
        <f t="shared" ref="AR42:AR48" si="32">AN42-AQ42</f>
        <v>7</v>
      </c>
      <c r="AS42">
        <f>SUMPRODUCT(($M$2:$M$106=AI42)*($T$2:$T$106&gt;$S$2:$S$106))</f>
        <v>4</v>
      </c>
      <c r="AT42">
        <f>SUMPRODUCT(($M$2:$M$106=AI23)*($T$2:$T$106&lt;$S$2:$S$106))</f>
        <v>1</v>
      </c>
      <c r="AU42">
        <f>SUMPRODUCT(($L$2:$L$106=AI42)*($T$2:$T$106&lt;$S$2:$S$106))</f>
        <v>3</v>
      </c>
      <c r="AV42">
        <f>SUMPRODUCT(($L$2:$L$106=AI42)*($T$2:$T$106&gt;$S$2:$S$106))</f>
        <v>2</v>
      </c>
      <c r="AW42">
        <f>COUNTIFS($M$2:$M$106,AI42,$E$2:$E$106,2)</f>
        <v>2</v>
      </c>
      <c r="AX42">
        <f>COUNTIFS($L$2:$L$106,AI42,$E$2:$E$106,2)</f>
        <v>3</v>
      </c>
      <c r="AY42">
        <f>SUMIFS($T$2:$T$106, $M$2:$M$106, AI42,$E$2:$E$106, 2)</f>
        <v>9</v>
      </c>
      <c r="AZ42">
        <f>SUMIFS($S$2:$S$106, $L$2:$L$106, AI42,$E$2:$E$106, 2)</f>
        <v>6</v>
      </c>
      <c r="BA42">
        <f>SUMIFS($S$2:$S$106, $M$2:$M$106, AI42,$E$2:$E$106, 2)</f>
        <v>2</v>
      </c>
      <c r="BB42">
        <f>SUMIFS($T$2:$T$106, $L$2:$L$106, AI42,$E$2:$E$106, 2)</f>
        <v>5</v>
      </c>
      <c r="BC42">
        <f t="shared" ref="BC42:BD48" si="33">AY42-BA42</f>
        <v>7</v>
      </c>
      <c r="BD42">
        <f t="shared" si="33"/>
        <v>1</v>
      </c>
      <c r="BE42">
        <f t="shared" ref="BE42:BE48" si="34">AY42+AZ42</f>
        <v>15</v>
      </c>
      <c r="BF42">
        <f t="shared" ref="BF42:BF48" si="35">BA42+BB42</f>
        <v>7</v>
      </c>
      <c r="BG42">
        <f t="shared" ref="BG42:BG48" si="36">(AY42+AZ42)-(BA42+BB42)</f>
        <v>8</v>
      </c>
      <c r="BH42">
        <f t="shared" ref="BH42:BI48" si="37">AY42/AW42</f>
        <v>4.5</v>
      </c>
      <c r="BI42">
        <f t="shared" si="37"/>
        <v>2</v>
      </c>
      <c r="BJ42">
        <f t="shared" ref="BJ42:BK48" si="38">BA42/AW42</f>
        <v>1</v>
      </c>
      <c r="BK42">
        <f t="shared" si="38"/>
        <v>1.6666666666666667</v>
      </c>
      <c r="BL42">
        <f t="shared" ref="BL42:BL48" si="39">BE42/AJ42</f>
        <v>3</v>
      </c>
      <c r="BM42">
        <f t="shared" ref="BM42:BM48" si="40">BF42/AJ42</f>
        <v>1.4</v>
      </c>
    </row>
    <row r="43" spans="1:91" x14ac:dyDescent="0.25">
      <c r="A43" t="str">
        <f t="shared" si="27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28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2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>COUNTIFS($L$2:$L$106, AI43, $E$2:$E$106, 1) + COUNTIFS($M$2:$M$106, AI43, $E$2:$E$106, 1)</f>
        <v>6</v>
      </c>
      <c r="AK43">
        <f>COUNTIFS($L$2:$L$106, AI43, $E$2:$E$106, 2) + COUNTIFS($M$2:$M$106, AI43, $E$2:$E$106, 2)</f>
        <v>7</v>
      </c>
      <c r="AL43">
        <f>COUNTIFS($L$2:$L$106, AI43, $E$2:$E$106, 3) + COUNTIFS($M$2:$M$106, AI43, $E$2:$E$106, 3)</f>
        <v>0</v>
      </c>
      <c r="AM43">
        <f>COUNTIFS($L$2:$L$106, AI43, $E$2:$E$106, 4) + COUNTIFS($M$2:$M$106, AI43, $E$2:$E$106, 4)</f>
        <v>0</v>
      </c>
      <c r="AN43">
        <f t="shared" si="30"/>
        <v>13</v>
      </c>
      <c r="AO43">
        <f>COUNTIF($M$2:$M$106, AI43)</f>
        <v>7</v>
      </c>
      <c r="AP43">
        <f>COUNTIF($L$2:$L$106, AI43)</f>
        <v>6</v>
      </c>
      <c r="AQ43">
        <f t="shared" si="31"/>
        <v>7</v>
      </c>
      <c r="AR43">
        <f t="shared" si="32"/>
        <v>6</v>
      </c>
      <c r="AS43">
        <f>SUMPRODUCT(($M$2:$M$106=AI43)*($T$2:$T$106&gt;$S$2:$S$106))</f>
        <v>4</v>
      </c>
      <c r="AT43">
        <f>SUMPRODUCT(($M$2:$M$106=AI24)*($T$2:$T$106&lt;$S$2:$S$106))</f>
        <v>1</v>
      </c>
      <c r="AU43">
        <f>SUMPRODUCT(($L$2:$L$106=AI43)*($T$2:$T$106&lt;$S$2:$S$106))</f>
        <v>3</v>
      </c>
      <c r="AV43">
        <f>SUMPRODUCT(($L$2:$L$106=AI43)*($T$2:$T$106&gt;$S$2:$S$106))</f>
        <v>3</v>
      </c>
      <c r="AW43">
        <f>COUNTIFS($M$2:$M$106,AI43,$E$2:$E$106,2)</f>
        <v>4</v>
      </c>
      <c r="AX43">
        <f>COUNTIFS($L$2:$L$106,AI43,$E$2:$E$106,2)</f>
        <v>3</v>
      </c>
      <c r="AY43">
        <f>SUMIFS($T$2:$T$106, $M$2:$M$106, AI43,$E$2:$E$106, 2)</f>
        <v>11</v>
      </c>
      <c r="AZ43">
        <f>SUMIFS($S$2:$S$106, $L$2:$L$106, AI43,$E$2:$E$106, 2)</f>
        <v>6</v>
      </c>
      <c r="BA43">
        <f>SUMIFS($S$2:$S$106, $M$2:$M$106, AI43,$E$2:$E$106, 2)</f>
        <v>19</v>
      </c>
      <c r="BB43">
        <f>SUMIFS($T$2:$T$106, $L$2:$L$106, AI43,$E$2:$E$106, 2)</f>
        <v>7</v>
      </c>
      <c r="BC43">
        <f t="shared" si="33"/>
        <v>-8</v>
      </c>
      <c r="BD43">
        <f t="shared" si="33"/>
        <v>-1</v>
      </c>
      <c r="BE43">
        <f t="shared" si="34"/>
        <v>17</v>
      </c>
      <c r="BF43">
        <f t="shared" si="35"/>
        <v>26</v>
      </c>
      <c r="BG43">
        <f t="shared" si="36"/>
        <v>-9</v>
      </c>
      <c r="BH43">
        <f t="shared" si="37"/>
        <v>2.75</v>
      </c>
      <c r="BI43">
        <f t="shared" si="37"/>
        <v>2</v>
      </c>
      <c r="BJ43">
        <f t="shared" si="38"/>
        <v>4.75</v>
      </c>
      <c r="BK43">
        <f t="shared" si="38"/>
        <v>2.3333333333333335</v>
      </c>
      <c r="BL43">
        <f t="shared" si="39"/>
        <v>2.8333333333333335</v>
      </c>
      <c r="BM43">
        <f t="shared" si="40"/>
        <v>4.333333333333333</v>
      </c>
    </row>
    <row r="44" spans="1:91" x14ac:dyDescent="0.25">
      <c r="A44" t="str">
        <f t="shared" si="27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28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2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>COUNTIFS($L$2:$L$106, AI44, $E$2:$E$106, 1) + COUNTIFS($M$2:$M$106, AI44, $E$2:$E$106, 1)</f>
        <v>5</v>
      </c>
      <c r="AK44">
        <f>COUNTIFS($L$2:$L$106, AI44, $E$2:$E$106, 2) + COUNTIFS($M$2:$M$106, AI44, $E$2:$E$106, 2)</f>
        <v>7</v>
      </c>
      <c r="AL44">
        <f>COUNTIFS($L$2:$L$106, AI44, $E$2:$E$106, 3) + COUNTIFS($M$2:$M$106, AI44, $E$2:$E$106, 3)</f>
        <v>4</v>
      </c>
      <c r="AM44">
        <f>COUNTIFS($L$2:$L$106, AI44, $E$2:$E$106, 4) + COUNTIFS($M$2:$M$106, AI44, $E$2:$E$106, 4)</f>
        <v>0</v>
      </c>
      <c r="AN44">
        <f t="shared" si="30"/>
        <v>16</v>
      </c>
      <c r="AO44">
        <f>COUNTIF($M$2:$M$106, AI44)</f>
        <v>5</v>
      </c>
      <c r="AP44">
        <f>COUNTIF($L$2:$L$106, AI44)</f>
        <v>11</v>
      </c>
      <c r="AQ44">
        <f t="shared" si="31"/>
        <v>8</v>
      </c>
      <c r="AR44">
        <f t="shared" si="32"/>
        <v>8</v>
      </c>
      <c r="AS44">
        <f>SUMPRODUCT(($M$2:$M$106=AI44)*($T$2:$T$106&gt;$S$2:$S$106))</f>
        <v>3</v>
      </c>
      <c r="AT44">
        <f>SUMPRODUCT(($M$2:$M$106=AI25)*($T$2:$T$106&lt;$S$2:$S$106))</f>
        <v>1</v>
      </c>
      <c r="AU44">
        <f>SUMPRODUCT(($L$2:$L$106=AI44)*($T$2:$T$106&lt;$S$2:$S$106))</f>
        <v>5</v>
      </c>
      <c r="AV44">
        <f>SUMPRODUCT(($L$2:$L$106=AI44)*($T$2:$T$106&gt;$S$2:$S$106))</f>
        <v>2</v>
      </c>
      <c r="AW44">
        <f>COUNTIFS($M$2:$M$106,AI44,$E$2:$E$106,2)</f>
        <v>3</v>
      </c>
      <c r="AX44">
        <f>COUNTIFS($L$2:$L$106,AI44,$E$2:$E$106,2)</f>
        <v>4</v>
      </c>
      <c r="AY44">
        <f>SUMIFS($T$2:$T$106, $M$2:$M$106, AI44,$E$2:$E$106, 2)</f>
        <v>7</v>
      </c>
      <c r="AZ44">
        <f>SUMIFS($S$2:$S$106, $L$2:$L$106, AI44,$E$2:$E$106, 2)</f>
        <v>19</v>
      </c>
      <c r="BA44">
        <f>SUMIFS($S$2:$S$106, $M$2:$M$106, AI44,$E$2:$E$106, 2)</f>
        <v>6</v>
      </c>
      <c r="BB44">
        <f>SUMIFS($T$2:$T$106, $L$2:$L$106, AI44,$E$2:$E$106, 2)</f>
        <v>11</v>
      </c>
      <c r="BC44">
        <f t="shared" si="33"/>
        <v>1</v>
      </c>
      <c r="BD44">
        <f t="shared" si="33"/>
        <v>8</v>
      </c>
      <c r="BE44">
        <f t="shared" si="34"/>
        <v>26</v>
      </c>
      <c r="BF44">
        <f t="shared" si="35"/>
        <v>17</v>
      </c>
      <c r="BG44">
        <f t="shared" si="36"/>
        <v>9</v>
      </c>
      <c r="BH44">
        <f t="shared" si="37"/>
        <v>2.3333333333333335</v>
      </c>
      <c r="BI44">
        <f t="shared" si="37"/>
        <v>4.75</v>
      </c>
      <c r="BJ44">
        <f t="shared" si="38"/>
        <v>2</v>
      </c>
      <c r="BK44">
        <f t="shared" si="38"/>
        <v>2.75</v>
      </c>
      <c r="BL44">
        <f t="shared" si="39"/>
        <v>5.2</v>
      </c>
      <c r="BM44">
        <f t="shared" si="40"/>
        <v>3.4</v>
      </c>
    </row>
    <row r="45" spans="1:91" x14ac:dyDescent="0.25">
      <c r="A45" s="1" t="str">
        <f t="shared" si="27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28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2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>COUNTIFS($L$2:$L$106, AI45, $E$2:$E$106, 1) + COUNTIFS($M$2:$M$106, AI45, $E$2:$E$106, 1)</f>
        <v>7</v>
      </c>
      <c r="AK45">
        <f>COUNTIFS($L$2:$L$106, AI45, $E$2:$E$106, 2) + COUNTIFS($M$2:$M$106, AI45, $E$2:$E$106, 2)</f>
        <v>6</v>
      </c>
      <c r="AL45">
        <f>COUNTIFS($L$2:$L$106, AI45, $E$2:$E$106, 3) + COUNTIFS($M$2:$M$106, AI45, $E$2:$E$106, 3)</f>
        <v>0</v>
      </c>
      <c r="AM45">
        <f>COUNTIFS($L$2:$L$106, AI45, $E$2:$E$106, 4) + COUNTIFS($M$2:$M$106, AI45, $E$2:$E$106, 4)</f>
        <v>0</v>
      </c>
      <c r="AN45">
        <f t="shared" si="30"/>
        <v>13</v>
      </c>
      <c r="AO45">
        <f>COUNTIF($M$2:$M$106, AI45)</f>
        <v>7</v>
      </c>
      <c r="AP45">
        <f>COUNTIF($L$2:$L$106, AI45)</f>
        <v>6</v>
      </c>
      <c r="AQ45">
        <f t="shared" si="31"/>
        <v>6</v>
      </c>
      <c r="AR45">
        <f t="shared" si="32"/>
        <v>7</v>
      </c>
      <c r="AS45">
        <f>SUMPRODUCT(($M$2:$M$106=AI45)*($T$2:$T$106&gt;$S$2:$S$106))</f>
        <v>6</v>
      </c>
      <c r="AT45">
        <f>SUMPRODUCT(($M$2:$M$106=AI26)*($T$2:$T$106&lt;$S$2:$S$106))</f>
        <v>3</v>
      </c>
      <c r="AU45">
        <f>SUMPRODUCT(($L$2:$L$106=AI45)*($T$2:$T$106&lt;$S$2:$S$106))</f>
        <v>0</v>
      </c>
      <c r="AV45">
        <f>SUMPRODUCT(($L$2:$L$106=AI45)*($T$2:$T$106&gt;$S$2:$S$106))</f>
        <v>6</v>
      </c>
      <c r="AW45">
        <f>COUNTIFS($M$2:$M$106,AI45,$E$2:$E$106,2)</f>
        <v>3</v>
      </c>
      <c r="AX45">
        <f>COUNTIFS($L$2:$L$106,AI45,$E$2:$E$106,2)</f>
        <v>3</v>
      </c>
      <c r="AY45">
        <f>SUMIFS($T$2:$T$106, $M$2:$M$106, AI45,$E$2:$E$106, 2)</f>
        <v>10</v>
      </c>
      <c r="AZ45">
        <f>SUMIFS($S$2:$S$106, $L$2:$L$106, AI45,$E$2:$E$106, 2)</f>
        <v>4</v>
      </c>
      <c r="BA45">
        <f>SUMIFS($S$2:$S$106, $M$2:$M$106, AI45,$E$2:$E$106, 2)</f>
        <v>3</v>
      </c>
      <c r="BB45">
        <f>SUMIFS($T$2:$T$106, $L$2:$L$106, AI45,$E$2:$E$106, 2)</f>
        <v>10</v>
      </c>
      <c r="BC45">
        <f t="shared" si="33"/>
        <v>7</v>
      </c>
      <c r="BD45">
        <f t="shared" si="33"/>
        <v>-6</v>
      </c>
      <c r="BE45">
        <f t="shared" si="34"/>
        <v>14</v>
      </c>
      <c r="BF45">
        <f t="shared" si="35"/>
        <v>13</v>
      </c>
      <c r="BG45">
        <f t="shared" si="36"/>
        <v>1</v>
      </c>
      <c r="BH45">
        <f t="shared" si="37"/>
        <v>3.3333333333333335</v>
      </c>
      <c r="BI45">
        <f t="shared" si="37"/>
        <v>1.3333333333333333</v>
      </c>
      <c r="BJ45">
        <f t="shared" si="38"/>
        <v>1</v>
      </c>
      <c r="BK45">
        <f t="shared" si="38"/>
        <v>3.3333333333333335</v>
      </c>
      <c r="BL45">
        <f t="shared" si="39"/>
        <v>2</v>
      </c>
      <c r="BM45">
        <f t="shared" si="40"/>
        <v>1.8571428571428572</v>
      </c>
    </row>
    <row r="46" spans="1:91" x14ac:dyDescent="0.25">
      <c r="A46" s="18" t="str">
        <f t="shared" si="27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28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>COUNTIFS($L$2:$L$106, AI46, $E$2:$E$106, 1) + COUNTIFS($M$2:$M$106, AI46, $E$2:$E$106, 1)</f>
        <v>7</v>
      </c>
      <c r="AK46">
        <f>COUNTIFS($L$2:$L$106, AI46, $E$2:$E$106, 2) + COUNTIFS($M$2:$M$106, AI46, $E$2:$E$106, 2)</f>
        <v>6</v>
      </c>
      <c r="AL46">
        <f>COUNTIFS($L$2:$L$106, AI46, $E$2:$E$106, 3) + COUNTIFS($M$2:$M$106, AI46, $E$2:$E$106, 3)</f>
        <v>4</v>
      </c>
      <c r="AM46">
        <f>COUNTIFS($L$2:$L$106, AI46, $E$2:$E$106, 4) + COUNTIFS($M$2:$M$106, AI46, $E$2:$E$106, 4)</f>
        <v>0</v>
      </c>
      <c r="AN46">
        <f t="shared" si="30"/>
        <v>17</v>
      </c>
      <c r="AO46">
        <f>COUNTIF($M$2:$M$106, AI46)</f>
        <v>11</v>
      </c>
      <c r="AP46">
        <f>COUNTIF($L$2:$L$106, AI46)</f>
        <v>6</v>
      </c>
      <c r="AQ46">
        <f t="shared" si="31"/>
        <v>8</v>
      </c>
      <c r="AR46">
        <f t="shared" si="32"/>
        <v>9</v>
      </c>
      <c r="AS46">
        <f>SUMPRODUCT(($M$2:$M$106=AI46)*($T$2:$T$106&gt;$S$2:$S$106))</f>
        <v>6</v>
      </c>
      <c r="AT46">
        <f>SUMPRODUCT(($M$2:$M$106=AI27)*($T$2:$T$106&lt;$S$2:$S$106))</f>
        <v>2</v>
      </c>
      <c r="AU46">
        <f>SUMPRODUCT(($L$2:$L$106=AI46)*($T$2:$T$106&lt;$S$2:$S$106))</f>
        <v>2</v>
      </c>
      <c r="AV46">
        <f>SUMPRODUCT(($L$2:$L$106=AI46)*($T$2:$T$106&gt;$S$2:$S$106))</f>
        <v>4</v>
      </c>
      <c r="AW46">
        <f>COUNTIFS($M$2:$M$106,AI46,$E$2:$E$106,2)</f>
        <v>3</v>
      </c>
      <c r="AX46">
        <f>COUNTIFS($L$2:$L$106,AI46,$E$2:$E$106,2)</f>
        <v>3</v>
      </c>
      <c r="AY46">
        <f>SUMIFS($T$2:$T$106, $M$2:$M$106, AI46,$E$2:$E$106, 2)</f>
        <v>10</v>
      </c>
      <c r="AZ46">
        <f>SUMIFS($S$2:$S$106, $L$2:$L$106, AI46,$E$2:$E$106, 2)</f>
        <v>3</v>
      </c>
      <c r="BA46">
        <f>SUMIFS($S$2:$S$106, $M$2:$M$106, AI46,$E$2:$E$106, 2)</f>
        <v>4</v>
      </c>
      <c r="BB46">
        <f>SUMIFS($T$2:$T$106, $L$2:$L$106, AI46,$E$2:$E$106, 2)</f>
        <v>10</v>
      </c>
      <c r="BC46">
        <f t="shared" si="33"/>
        <v>6</v>
      </c>
      <c r="BD46">
        <f t="shared" si="33"/>
        <v>-7</v>
      </c>
      <c r="BE46">
        <f t="shared" si="34"/>
        <v>13</v>
      </c>
      <c r="BF46">
        <f t="shared" si="35"/>
        <v>14</v>
      </c>
      <c r="BG46">
        <f t="shared" si="36"/>
        <v>-1</v>
      </c>
      <c r="BH46">
        <f t="shared" si="37"/>
        <v>3.3333333333333335</v>
      </c>
      <c r="BI46">
        <f t="shared" si="37"/>
        <v>1</v>
      </c>
      <c r="BJ46">
        <f t="shared" si="38"/>
        <v>1.3333333333333333</v>
      </c>
      <c r="BK46">
        <f t="shared" si="38"/>
        <v>3.3333333333333335</v>
      </c>
      <c r="BL46">
        <f t="shared" si="39"/>
        <v>1.8571428571428572</v>
      </c>
      <c r="BM46">
        <f t="shared" si="40"/>
        <v>2</v>
      </c>
    </row>
    <row r="47" spans="1:91" x14ac:dyDescent="0.25">
      <c r="A47" s="1" t="str">
        <f t="shared" si="27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28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4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>COUNTIFS($L$2:$L$106, AI47, $E$2:$E$106, 1) + COUNTIFS($M$2:$M$106, AI47, $E$2:$E$106, 1)</f>
        <v>6</v>
      </c>
      <c r="AK47">
        <f>COUNTIFS($L$2:$L$106, AI47, $E$2:$E$106, 2) + COUNTIFS($M$2:$M$106, AI47, $E$2:$E$106, 2)</f>
        <v>5</v>
      </c>
      <c r="AL47">
        <f>COUNTIFS($L$2:$L$106, AI47, $E$2:$E$106, 3) + COUNTIFS($M$2:$M$106, AI47, $E$2:$E$106, 3)</f>
        <v>0</v>
      </c>
      <c r="AM47">
        <f>COUNTIFS($L$2:$L$106, AI47, $E$2:$E$106, 4) + COUNTIFS($M$2:$M$106, AI47, $E$2:$E$106, 4)</f>
        <v>0</v>
      </c>
      <c r="AN47">
        <f t="shared" si="30"/>
        <v>11</v>
      </c>
      <c r="AO47">
        <f>COUNTIF($M$2:$M$106, AI47)</f>
        <v>6</v>
      </c>
      <c r="AP47">
        <f>COUNTIF($L$2:$L$106, AI47)</f>
        <v>5</v>
      </c>
      <c r="AQ47">
        <f t="shared" si="31"/>
        <v>5</v>
      </c>
      <c r="AR47">
        <f t="shared" si="32"/>
        <v>6</v>
      </c>
      <c r="AS47">
        <f>SUMPRODUCT(($M$2:$M$106=AI47)*($T$2:$T$106&gt;$S$2:$S$106))</f>
        <v>2</v>
      </c>
      <c r="AT47">
        <f>SUMPRODUCT(($M$2:$M$106=AI28)*($T$2:$T$106&lt;$S$2:$S$106))</f>
        <v>3</v>
      </c>
      <c r="AU47">
        <f>SUMPRODUCT(($L$2:$L$106=AI47)*($T$2:$T$106&lt;$S$2:$S$106))</f>
        <v>3</v>
      </c>
      <c r="AV47">
        <f>SUMPRODUCT(($L$2:$L$106=AI47)*($T$2:$T$106&gt;$S$2:$S$106))</f>
        <v>2</v>
      </c>
      <c r="AW47">
        <f>COUNTIFS($M$2:$M$106,AI47,$E$2:$E$106,2)</f>
        <v>3</v>
      </c>
      <c r="AX47">
        <f>COUNTIFS($L$2:$L$106,AI47,$E$2:$E$106,2)</f>
        <v>2</v>
      </c>
      <c r="AY47">
        <f>SUMIFS($T$2:$T$106, $M$2:$M$106, AI47,$E$2:$E$106, 2)</f>
        <v>6</v>
      </c>
      <c r="AZ47">
        <f>SUMIFS($S$2:$S$106, $L$2:$L$106, AI47,$E$2:$E$106, 2)</f>
        <v>4</v>
      </c>
      <c r="BA47">
        <f>SUMIFS($S$2:$S$106, $M$2:$M$106, AI47,$E$2:$E$106, 2)</f>
        <v>10</v>
      </c>
      <c r="BB47">
        <f>SUMIFS($T$2:$T$106, $L$2:$L$106, AI47,$E$2:$E$106, 2)</f>
        <v>6</v>
      </c>
      <c r="BC47">
        <f t="shared" si="33"/>
        <v>-4</v>
      </c>
      <c r="BD47">
        <f t="shared" si="33"/>
        <v>-2</v>
      </c>
      <c r="BE47">
        <f t="shared" si="34"/>
        <v>10</v>
      </c>
      <c r="BF47">
        <f t="shared" si="35"/>
        <v>16</v>
      </c>
      <c r="BG47">
        <f t="shared" si="36"/>
        <v>-6</v>
      </c>
      <c r="BH47">
        <f t="shared" si="37"/>
        <v>2</v>
      </c>
      <c r="BI47">
        <f t="shared" si="37"/>
        <v>2</v>
      </c>
      <c r="BJ47">
        <f t="shared" si="38"/>
        <v>3.3333333333333335</v>
      </c>
      <c r="BK47">
        <f t="shared" si="38"/>
        <v>3</v>
      </c>
      <c r="BL47">
        <f t="shared" si="39"/>
        <v>1.6666666666666667</v>
      </c>
      <c r="BM47">
        <f t="shared" si="40"/>
        <v>2.6666666666666665</v>
      </c>
    </row>
    <row r="48" spans="1:91" ht="15.75" thickBot="1" x14ac:dyDescent="0.3">
      <c r="A48" s="36" t="str">
        <f t="shared" si="27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28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1" si="4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>COUNTIFS($L$2:$L$106, AI48, $E$2:$E$106, 1) + COUNTIFS($M$2:$M$106, AI48, $E$2:$E$106, 1)</f>
        <v>6</v>
      </c>
      <c r="AK48">
        <f>COUNTIFS($L$2:$L$106, AI48, $E$2:$E$106, 2) + COUNTIFS($M$2:$M$106, AI48, $E$2:$E$106, 2)</f>
        <v>5</v>
      </c>
      <c r="AL48">
        <f>COUNTIFS($L$2:$L$106, AI48, $E$2:$E$106, 3) + COUNTIFS($M$2:$M$106, AI48, $E$2:$E$106, 3)</f>
        <v>4</v>
      </c>
      <c r="AM48">
        <f>COUNTIFS($L$2:$L$106, AI48, $E$2:$E$106, 4) + COUNTIFS($M$2:$M$106, AI48, $E$2:$E$106, 4)</f>
        <v>0</v>
      </c>
      <c r="AN48">
        <f t="shared" si="30"/>
        <v>15</v>
      </c>
      <c r="AO48">
        <f>COUNTIF($M$2:$M$106, AI48)</f>
        <v>5</v>
      </c>
      <c r="AP48">
        <f>COUNTIF($L$2:$L$106, AI48)</f>
        <v>10</v>
      </c>
      <c r="AQ48">
        <f t="shared" si="31"/>
        <v>8</v>
      </c>
      <c r="AR48">
        <f t="shared" si="32"/>
        <v>7</v>
      </c>
      <c r="AS48">
        <f>SUMPRODUCT(($M$2:$M$106=AI48)*($T$2:$T$106&gt;$S$2:$S$106))</f>
        <v>4</v>
      </c>
      <c r="AT48">
        <f>SUMPRODUCT(($M$2:$M$106=AI29)*($T$2:$T$106&lt;$S$2:$S$106))</f>
        <v>2</v>
      </c>
      <c r="AU48">
        <f>SUMPRODUCT(($L$2:$L$106=AI48)*($T$2:$T$106&lt;$S$2:$S$106))</f>
        <v>4</v>
      </c>
      <c r="AV48">
        <f>SUMPRODUCT(($L$2:$L$106=AI48)*($T$2:$T$106&gt;$S$2:$S$106))</f>
        <v>2</v>
      </c>
      <c r="AW48">
        <f>COUNTIFS($M$2:$M$106,AI48,$E$2:$E$106,2)</f>
        <v>2</v>
      </c>
      <c r="AX48">
        <f>COUNTIFS($L$2:$L$106,AI48,$E$2:$E$106,2)</f>
        <v>3</v>
      </c>
      <c r="AY48">
        <f>SUMIFS($T$2:$T$106, $M$2:$M$106, AI48,$E$2:$E$106, 2)</f>
        <v>6</v>
      </c>
      <c r="AZ48">
        <f>SUMIFS($S$2:$S$106, $L$2:$L$106, AI48,$E$2:$E$106, 2)</f>
        <v>10</v>
      </c>
      <c r="BA48">
        <f>SUMIFS($S$2:$S$106, $M$2:$M$106, AI48,$E$2:$E$106, 2)</f>
        <v>4</v>
      </c>
      <c r="BB48">
        <f>SUMIFS($T$2:$T$106, $L$2:$L$106, AI48,$E$2:$E$106, 2)</f>
        <v>6</v>
      </c>
      <c r="BC48">
        <f t="shared" si="33"/>
        <v>2</v>
      </c>
      <c r="BD48">
        <f t="shared" si="33"/>
        <v>4</v>
      </c>
      <c r="BE48">
        <f t="shared" si="34"/>
        <v>16</v>
      </c>
      <c r="BF48">
        <f t="shared" si="35"/>
        <v>10</v>
      </c>
      <c r="BG48">
        <f t="shared" si="36"/>
        <v>6</v>
      </c>
      <c r="BH48">
        <f t="shared" si="37"/>
        <v>3</v>
      </c>
      <c r="BI48">
        <f t="shared" si="37"/>
        <v>3.3333333333333335</v>
      </c>
      <c r="BJ48">
        <f t="shared" si="38"/>
        <v>2</v>
      </c>
      <c r="BK48">
        <f t="shared" si="38"/>
        <v>2</v>
      </c>
      <c r="BL48">
        <f t="shared" si="39"/>
        <v>2.6666666666666665</v>
      </c>
      <c r="BM48">
        <f t="shared" si="40"/>
        <v>1.6666666666666667</v>
      </c>
    </row>
    <row r="49" spans="1:65" ht="15.75" thickTop="1" x14ac:dyDescent="0.25">
      <c r="A49" s="42" t="str">
        <f t="shared" si="27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28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4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27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28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4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27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28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4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27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28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4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4</v>
      </c>
      <c r="AM52">
        <f>COUNTIFS($L$2:$L$106, AI52, $E$2:$E$106, 4) + COUNTIFS($M$2:$M$106, AI52, $E$2:$E$106, 4)</f>
        <v>0</v>
      </c>
      <c r="AN52">
        <f>AJ52+AK52+AL52+AM52</f>
        <v>14</v>
      </c>
      <c r="AO52">
        <f>COUNTIF($M$2:$M$106, AI52)</f>
        <v>9</v>
      </c>
      <c r="AP52">
        <f>COUNTIF($L$2:$L$106, AI52)</f>
        <v>5</v>
      </c>
      <c r="AQ52">
        <f>AS52+AU52</f>
        <v>7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1</v>
      </c>
      <c r="AU52">
        <f>SUMPRODUCT(($L$2:$L$106=AI52)*($T$2:$T$106&lt;$S$2:$S$106))</f>
        <v>3</v>
      </c>
      <c r="AV52">
        <f>SUMPRODUCT(($L$2:$L$106=AI52)*($T$2:$T$106&gt;$S$2:$S$106))</f>
        <v>2</v>
      </c>
      <c r="AW52">
        <f>COUNTIFS($M$2:$M$106,AI52,$E$2:$E$106,3)</f>
        <v>4</v>
      </c>
      <c r="AX52">
        <f>COUNTIFS($L$2:$L$106,AI52,$E$2:$E$106,3)</f>
        <v>0</v>
      </c>
      <c r="AY52">
        <f>SUMIFS($T$2:$T$106, $M$2:$M$106, AI52,$E$2:$E$106, 3)</f>
        <v>0</v>
      </c>
      <c r="AZ52">
        <f>SUMIFS($S$2:$S$106, $L$2:$L$106, AI52,$E$2:$E$106, 3)</f>
        <v>0</v>
      </c>
      <c r="BA52">
        <f>SUMIFS($S$2:$S$106, $M$2:$M$106, AI52,$E$2:$E$106, 3)</f>
        <v>0</v>
      </c>
      <c r="BB52">
        <f>SUMIFS($T$2:$T$106, $L$2:$L$106, AI52,$E$2:$E$106, 3)</f>
        <v>0</v>
      </c>
      <c r="BC52">
        <f t="shared" ref="BC52:BD55" si="43">AY52-BA52</f>
        <v>0</v>
      </c>
      <c r="BD52">
        <f t="shared" si="43"/>
        <v>0</v>
      </c>
      <c r="BE52">
        <f>AY52+AZ52</f>
        <v>0</v>
      </c>
      <c r="BF52">
        <f>BA52+BB52</f>
        <v>0</v>
      </c>
      <c r="BG52">
        <f>(AY52+AZ52)-(BA52+BB52)</f>
        <v>0</v>
      </c>
      <c r="BH52">
        <f t="shared" ref="BH52:BI55" si="44">AY52/AW52</f>
        <v>0</v>
      </c>
      <c r="BI52" t="e">
        <f t="shared" si="44"/>
        <v>#DIV/0!</v>
      </c>
      <c r="BJ52">
        <f t="shared" ref="BJ52:BK55" si="45">BA52/AW52</f>
        <v>0</v>
      </c>
      <c r="BK52" t="e">
        <f t="shared" si="45"/>
        <v>#DIV/0!</v>
      </c>
      <c r="BL52">
        <f>BE52/AJ52</f>
        <v>0</v>
      </c>
      <c r="BM52">
        <f>BF52/AJ52</f>
        <v>0</v>
      </c>
    </row>
    <row r="53" spans="1:65" x14ac:dyDescent="0.25">
      <c r="A53" s="1" t="str">
        <f t="shared" si="27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28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4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4</v>
      </c>
      <c r="AM53">
        <f>COUNTIFS($L$2:$L$106, AI53, $E$2:$E$106, 4) + COUNTIFS($M$2:$M$106, AI53, $E$2:$E$106, 4)</f>
        <v>0</v>
      </c>
      <c r="AN53">
        <f t="shared" ref="AN53:AN55" si="46">AJ53+AK53+AL53+AM53</f>
        <v>16</v>
      </c>
      <c r="AO53">
        <f>COUNTIF($M$2:$M$106, AI53)</f>
        <v>5</v>
      </c>
      <c r="AP53">
        <f>COUNTIF($L$2:$L$106, AI53)</f>
        <v>11</v>
      </c>
      <c r="AQ53">
        <f t="shared" ref="AQ53:AQ55" si="47">AS53+AU53</f>
        <v>8</v>
      </c>
      <c r="AR53">
        <f t="shared" ref="AR53:AR55" si="48">AN53-AQ53</f>
        <v>8</v>
      </c>
      <c r="AS53">
        <f>SUMPRODUCT(($M$2:$M$106=AI53)*($T$2:$T$106&gt;$S$2:$S$106))</f>
        <v>3</v>
      </c>
      <c r="AT53">
        <f>SUMPRODUCT(($M$2:$M$106=AI53)*($T$2:$T$106&lt;$S$2:$S$106))</f>
        <v>2</v>
      </c>
      <c r="AU53">
        <f>SUMPRODUCT(($L$2:$L$106=AI53)*($T$2:$T$106&lt;$S$2:$S$106))</f>
        <v>5</v>
      </c>
      <c r="AV53">
        <f>SUMPRODUCT(($L$2:$L$106=AI53)*($T$2:$T$106&gt;$S$2:$S$106))</f>
        <v>2</v>
      </c>
      <c r="AW53">
        <f>COUNTIFS($M$2:$M$106,AI53,$E$2:$E$106,3)</f>
        <v>0</v>
      </c>
      <c r="AX53">
        <f>COUNTIFS($L$2:$L$106,AI53,$E$2:$E$106,3)</f>
        <v>4</v>
      </c>
      <c r="AY53">
        <f>SUMIFS($T$2:$T$106, $M$2:$M$106, AI53,$E$2:$E$106, 3)</f>
        <v>0</v>
      </c>
      <c r="AZ53">
        <f>SUMIFS($S$2:$S$106, $L$2:$L$106, AI53,$E$2:$E$106, 3)</f>
        <v>0</v>
      </c>
      <c r="BA53">
        <f>SUMIFS($S$2:$S$106, $M$2:$M$106, AI53,$E$2:$E$106, 3)</f>
        <v>0</v>
      </c>
      <c r="BB53">
        <f>SUMIFS($T$2:$T$106, $L$2:$L$106, AI53,$E$2:$E$106, 3)</f>
        <v>0</v>
      </c>
      <c r="BC53">
        <f t="shared" si="43"/>
        <v>0</v>
      </c>
      <c r="BD53">
        <f t="shared" si="43"/>
        <v>0</v>
      </c>
      <c r="BE53">
        <f t="shared" ref="BE53:BE55" si="49">AY53+AZ53</f>
        <v>0</v>
      </c>
      <c r="BF53">
        <f t="shared" ref="BF53:BF55" si="50">BA53+BB53</f>
        <v>0</v>
      </c>
      <c r="BG53">
        <f t="shared" ref="BG53:BG55" si="51">(AY53+AZ53)-(BA53+BB53)</f>
        <v>0</v>
      </c>
      <c r="BH53" t="e">
        <f t="shared" si="44"/>
        <v>#DIV/0!</v>
      </c>
      <c r="BI53">
        <f t="shared" si="44"/>
        <v>0</v>
      </c>
      <c r="BJ53" t="e">
        <f t="shared" si="45"/>
        <v>#DIV/0!</v>
      </c>
      <c r="BK53">
        <f t="shared" si="45"/>
        <v>0</v>
      </c>
      <c r="BL53">
        <f t="shared" ref="BL53:BL55" si="52">BE53/AJ53</f>
        <v>0</v>
      </c>
      <c r="BM53">
        <f t="shared" ref="BM53:BM55" si="53">BF53/AJ53</f>
        <v>0</v>
      </c>
    </row>
    <row r="54" spans="1:65" x14ac:dyDescent="0.25">
      <c r="A54" t="str">
        <f t="shared" si="27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28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4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4</v>
      </c>
      <c r="AM54">
        <f>COUNTIFS($L$2:$L$106, AI54, $E$2:$E$106, 4) + COUNTIFS($M$2:$M$106, AI54, $E$2:$E$106, 4)</f>
        <v>0</v>
      </c>
      <c r="AN54">
        <f t="shared" si="46"/>
        <v>17</v>
      </c>
      <c r="AO54">
        <f>COUNTIF($M$2:$M$106, AI54)</f>
        <v>11</v>
      </c>
      <c r="AP54">
        <f>COUNTIF($L$2:$L$106, AI54)</f>
        <v>6</v>
      </c>
      <c r="AQ54">
        <f t="shared" si="47"/>
        <v>8</v>
      </c>
      <c r="AR54">
        <f t="shared" si="48"/>
        <v>9</v>
      </c>
      <c r="AS54">
        <f>SUMPRODUCT(($M$2:$M$106=AI54)*($T$2:$T$106&gt;$S$2:$S$106))</f>
        <v>6</v>
      </c>
      <c r="AT54">
        <f>SUMPRODUCT(($M$2:$M$106=AI54)*($T$2:$T$106&lt;$S$2:$S$106))</f>
        <v>1</v>
      </c>
      <c r="AU54">
        <f>SUMPRODUCT(($L$2:$L$106=AI54)*($T$2:$T$106&lt;$S$2:$S$106))</f>
        <v>2</v>
      </c>
      <c r="AV54">
        <f>SUMPRODUCT(($L$2:$L$106=AI54)*($T$2:$T$106&gt;$S$2:$S$106))</f>
        <v>4</v>
      </c>
      <c r="AW54">
        <f>COUNTIFS($M$2:$M$106,AI54,$E$2:$E$106,3)</f>
        <v>4</v>
      </c>
      <c r="AX54">
        <f>COUNTIFS($L$2:$L$106,AI54,$E$2:$E$106,3)</f>
        <v>0</v>
      </c>
      <c r="AY54">
        <f>SUMIFS($T$2:$T$106, $M$2:$M$106, AI54,$E$2:$E$106, 3)</f>
        <v>0</v>
      </c>
      <c r="AZ54">
        <f>SUMIFS($S$2:$S$106, $L$2:$L$106, AI54,$E$2:$E$106, 3)</f>
        <v>0</v>
      </c>
      <c r="BA54">
        <f>SUMIFS($S$2:$S$106, $M$2:$M$106, AI54,$E$2:$E$106, 3)</f>
        <v>0</v>
      </c>
      <c r="BB54">
        <f>SUMIFS($T$2:$T$106, $L$2:$L$106, AI54,$E$2:$E$106, 3)</f>
        <v>0</v>
      </c>
      <c r="BC54">
        <f t="shared" si="43"/>
        <v>0</v>
      </c>
      <c r="BD54">
        <f t="shared" si="43"/>
        <v>0</v>
      </c>
      <c r="BE54">
        <f t="shared" si="49"/>
        <v>0</v>
      </c>
      <c r="BF54">
        <f t="shared" si="50"/>
        <v>0</v>
      </c>
      <c r="BG54">
        <f t="shared" si="51"/>
        <v>0</v>
      </c>
      <c r="BH54">
        <f t="shared" si="44"/>
        <v>0</v>
      </c>
      <c r="BI54" t="e">
        <f t="shared" si="44"/>
        <v>#DIV/0!</v>
      </c>
      <c r="BJ54">
        <f t="shared" si="45"/>
        <v>0</v>
      </c>
      <c r="BK54" t="e">
        <f t="shared" si="45"/>
        <v>#DIV/0!</v>
      </c>
      <c r="BL54">
        <f t="shared" si="52"/>
        <v>0</v>
      </c>
      <c r="BM54">
        <f t="shared" si="53"/>
        <v>0</v>
      </c>
    </row>
    <row r="55" spans="1:65" x14ac:dyDescent="0.25">
      <c r="A55" s="1" t="str">
        <f t="shared" si="27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28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4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4</v>
      </c>
      <c r="AM55">
        <f>COUNTIFS($L$2:$L$106, AI55, $E$2:$E$106, 4) + COUNTIFS($M$2:$M$106, AI55, $E$2:$E$106, 4)</f>
        <v>0</v>
      </c>
      <c r="AN55">
        <f t="shared" si="46"/>
        <v>15</v>
      </c>
      <c r="AO55">
        <f>COUNTIF($M$2:$M$106, AI55)</f>
        <v>5</v>
      </c>
      <c r="AP55">
        <f>COUNTIF($L$2:$L$106, AI55)</f>
        <v>10</v>
      </c>
      <c r="AQ55">
        <f t="shared" si="47"/>
        <v>8</v>
      </c>
      <c r="AR55">
        <f t="shared" si="48"/>
        <v>7</v>
      </c>
      <c r="AS55">
        <f>SUMPRODUCT(($M$2:$M$106=AI55)*($T$2:$T$106&gt;$S$2:$S$106))</f>
        <v>4</v>
      </c>
      <c r="AT55">
        <f>SUMPRODUCT(($M$2:$M$106=AI55)*($T$2:$T$106&lt;$S$2:$S$106))</f>
        <v>1</v>
      </c>
      <c r="AU55">
        <f>SUMPRODUCT(($L$2:$L$106=AI55)*($T$2:$T$106&lt;$S$2:$S$106))</f>
        <v>4</v>
      </c>
      <c r="AV55">
        <f>SUMPRODUCT(($L$2:$L$106=AI55)*($T$2:$T$106&gt;$S$2:$S$106))</f>
        <v>2</v>
      </c>
      <c r="AW55">
        <f>COUNTIFS($M$2:$M$106,AI55,$E$2:$E$106,3)</f>
        <v>0</v>
      </c>
      <c r="AX55">
        <f>COUNTIFS($L$2:$L$106,AI55,$E$2:$E$106,3)</f>
        <v>4</v>
      </c>
      <c r="AY55">
        <f>SUMIFS($T$2:$T$106, $M$2:$M$106, AI55,$E$2:$E$106, 3)</f>
        <v>0</v>
      </c>
      <c r="AZ55">
        <f>SUMIFS($S$2:$S$106, $L$2:$L$106, AI55,$E$2:$E$106, 3)</f>
        <v>0</v>
      </c>
      <c r="BA55">
        <f>SUMIFS($S$2:$S$106, $M$2:$M$106, AI55,$E$2:$E$106, 3)</f>
        <v>0</v>
      </c>
      <c r="BB55">
        <f>SUMIFS($T$2:$T$106, $L$2:$L$106, AI55,$E$2:$E$106, 3)</f>
        <v>0</v>
      </c>
      <c r="BC55">
        <f t="shared" si="43"/>
        <v>0</v>
      </c>
      <c r="BD55">
        <f t="shared" si="43"/>
        <v>0</v>
      </c>
      <c r="BE55">
        <f t="shared" si="49"/>
        <v>0</v>
      </c>
      <c r="BF55">
        <f t="shared" si="50"/>
        <v>0</v>
      </c>
      <c r="BG55">
        <f t="shared" si="51"/>
        <v>0</v>
      </c>
      <c r="BH55" t="e">
        <f t="shared" si="44"/>
        <v>#DIV/0!</v>
      </c>
      <c r="BI55">
        <f t="shared" si="44"/>
        <v>0</v>
      </c>
      <c r="BJ55" t="e">
        <f t="shared" si="45"/>
        <v>#DIV/0!</v>
      </c>
      <c r="BK55">
        <f t="shared" si="45"/>
        <v>0</v>
      </c>
      <c r="BL55">
        <f t="shared" si="52"/>
        <v>0</v>
      </c>
      <c r="BM55">
        <f t="shared" si="53"/>
        <v>0</v>
      </c>
    </row>
    <row r="56" spans="1:65" x14ac:dyDescent="0.25">
      <c r="A56" t="str">
        <f t="shared" ref="A56:A60" si="5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28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4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5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28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4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5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28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4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5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28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4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55">AY59-BA59</f>
        <v>0</v>
      </c>
      <c r="BD59">
        <f t="shared" si="5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56">AY59/AW59</f>
        <v>#DIV/0!</v>
      </c>
      <c r="BI59" t="e">
        <f t="shared" si="56"/>
        <v>#DIV/0!</v>
      </c>
      <c r="BJ59" t="e">
        <f t="shared" ref="BJ59:BK60" si="57">BA59/AW59</f>
        <v>#DIV/0!</v>
      </c>
      <c r="BK59" t="e">
        <f t="shared" si="5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5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28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4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5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55"/>
        <v>0</v>
      </c>
      <c r="BD60">
        <f t="shared" si="55"/>
        <v>0</v>
      </c>
      <c r="BE60">
        <f t="shared" ref="BE60" si="59">AY60+AZ60</f>
        <v>0</v>
      </c>
      <c r="BF60">
        <f t="shared" ref="BF60" si="60">BA60+BB60</f>
        <v>0</v>
      </c>
      <c r="BG60">
        <f t="shared" ref="BG60" si="61">(AY60+AZ60)-(BA60+BB60)</f>
        <v>0</v>
      </c>
      <c r="BH60" t="e">
        <f t="shared" si="56"/>
        <v>#DIV/0!</v>
      </c>
      <c r="BI60" t="e">
        <f t="shared" si="56"/>
        <v>#DIV/0!</v>
      </c>
      <c r="BJ60" t="e">
        <f t="shared" si="57"/>
        <v>#DIV/0!</v>
      </c>
      <c r="BK60" t="e">
        <f t="shared" si="57"/>
        <v>#DIV/0!</v>
      </c>
      <c r="BL60" t="e">
        <f t="shared" ref="BL60" si="62">BE60/AJ60</f>
        <v>#DIV/0!</v>
      </c>
      <c r="BM60" t="e">
        <f t="shared" ref="BM60" si="63">BF60/AJ60</f>
        <v>#DIV/0!</v>
      </c>
    </row>
    <row r="61" spans="1:65" x14ac:dyDescent="0.25">
      <c r="A61" s="1" t="str">
        <f t="shared" ref="A61:A71" si="6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28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65">IF(ISBLANK($U61),"",IF($S61=$T61,0,IF($L61=$N61,IF($S61&gt;$T61,1,0),IF($T61&gt;$S61,1,0))))</f>
        <v>0</v>
      </c>
      <c r="W61" s="5" t="str">
        <f t="shared" si="4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6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28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65"/>
        <v>0</v>
      </c>
      <c r="W62" s="5" t="str">
        <f t="shared" si="4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6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28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65"/>
        <v>0</v>
      </c>
      <c r="W63" s="5" t="str">
        <f t="shared" si="4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2">
        <f>IF(ISBLANK(Table2[[#This Row],[GAMENUM]]), " ", IF((Table2[[#This Row],[TOPSEEDWINS]]+Table2[[#This Row],[LOWSEEDWINS]]) &lt;&gt; Table2[[#This Row],[GAMENUM]], 0, 1))</f>
        <v>1</v>
      </c>
      <c r="AA63" s="1"/>
    </row>
    <row r="64" spans="1:65" x14ac:dyDescent="0.25">
      <c r="A64" s="1" t="str">
        <f t="shared" si="6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28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65"/>
        <v>1</v>
      </c>
      <c r="W64" s="5" t="str">
        <f t="shared" si="4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  <c r="Z64" s="5">
        <f>IF(ISBLANK(Table2[[#This Row],[GAMENUM]]), " ", IF((Table2[[#This Row],[TOPSEEDWINS]]+Table2[[#This Row],[LOWSEEDWINS]]) &lt;&gt; Table2[[#This Row],[GAMENUM]], 0, 1))</f>
        <v>1</v>
      </c>
    </row>
    <row r="65" spans="1:32" x14ac:dyDescent="0.25">
      <c r="A65" t="str">
        <f t="shared" si="6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1" si="6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65"/>
        <v>0</v>
      </c>
      <c r="W65" s="5" t="str">
        <f t="shared" si="4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t="str">
        <f t="shared" si="6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6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65"/>
        <v>0</v>
      </c>
      <c r="W66" s="5" t="str">
        <f t="shared" si="4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  <c r="Z66" s="5">
        <f>IF(ISBLANK(Table2[[#This Row],[GAMENUM]]), " ", IF((Table2[[#This Row],[TOPSEEDWINS]]+Table2[[#This Row],[LOWSEEDWINS]]) &lt;&gt; Table2[[#This Row],[GAMENUM]], 0, 1))</f>
        <v>1</v>
      </c>
    </row>
    <row r="67" spans="1:32" x14ac:dyDescent="0.25">
      <c r="A67" t="str">
        <f t="shared" si="6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6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65"/>
        <v>1</v>
      </c>
      <c r="W67" s="5" t="str">
        <f t="shared" si="4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t="str">
        <f t="shared" si="6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2</v>
      </c>
      <c r="K68" s="8">
        <v>3</v>
      </c>
      <c r="L68" s="5" t="s">
        <v>50</v>
      </c>
      <c r="M68" s="5" t="s">
        <v>43</v>
      </c>
      <c r="N68" s="5" t="str">
        <f t="shared" si="66"/>
        <v>WPG</v>
      </c>
      <c r="O68" s="5">
        <v>3</v>
      </c>
      <c r="P68" s="5">
        <v>4</v>
      </c>
      <c r="Q68" s="5" t="s">
        <v>159</v>
      </c>
      <c r="R68" s="7">
        <v>45792</v>
      </c>
      <c r="S68" s="5">
        <v>0</v>
      </c>
      <c r="T68" s="5">
        <v>4</v>
      </c>
      <c r="U68" s="5">
        <v>0</v>
      </c>
      <c r="V68" s="5">
        <f t="shared" si="65"/>
        <v>1</v>
      </c>
      <c r="W68" s="5" t="str">
        <f t="shared" si="42"/>
        <v>WPG</v>
      </c>
      <c r="X68" s="5">
        <f>IF(ISBLANK(Table2[[#This Row],[OTROUNDNUM]]), "", Table2[[#This Row],[PAWAYSCORE]]-Table2[[#This Row],[AAWAYSCORE]])</f>
        <v>3</v>
      </c>
      <c r="Y68" s="5">
        <f>IF(ISBLANK(Table2[[#This Row],[OTROUNDNUM]]), "", Table2[[#This Row],[PHOMESCORE]]-Table2[[#This Row],[AHOMESCORE]])</f>
        <v>0</v>
      </c>
      <c r="Z68" s="5">
        <f>IF(ISBLANK(Table2[[#This Row],[GAMENUM]]), " ", IF((Table2[[#This Row],[TOPSEEDWINS]]+Table2[[#This Row],[LOWSEEDWINS]]) &lt;&gt; Table2[[#This Row],[GAMENUM]], 0, 1))</f>
        <v>1</v>
      </c>
    </row>
    <row r="69" spans="1:32" x14ac:dyDescent="0.25">
      <c r="A69" t="str">
        <f t="shared" si="6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3</v>
      </c>
      <c r="K69" s="3">
        <v>3</v>
      </c>
      <c r="L69" s="3" t="s">
        <v>32</v>
      </c>
      <c r="M69" s="3" t="s">
        <v>35</v>
      </c>
      <c r="N69" s="2" t="str">
        <f t="shared" si="66"/>
        <v>TOR</v>
      </c>
      <c r="O69" s="5">
        <v>4</v>
      </c>
      <c r="P69" s="5">
        <v>3</v>
      </c>
      <c r="Q69" s="5" t="s">
        <v>159</v>
      </c>
      <c r="R69" s="7">
        <v>45793</v>
      </c>
      <c r="S69" s="5">
        <v>2</v>
      </c>
      <c r="T69" s="5">
        <v>0</v>
      </c>
      <c r="U69" s="5">
        <v>0</v>
      </c>
      <c r="V69" s="5">
        <f t="shared" si="65"/>
        <v>1</v>
      </c>
      <c r="W69" s="5" t="str">
        <f t="shared" si="42"/>
        <v>TOR</v>
      </c>
      <c r="X69" s="5">
        <f>IF(ISBLANK(Table2[[#This Row],[OTROUNDNUM]]), "", Table2[[#This Row],[PAWAYSCORE]]-Table2[[#This Row],[AAWAYSCORE]])</f>
        <v>2</v>
      </c>
      <c r="Y69" s="5">
        <f>IF(ISBLANK(Table2[[#This Row],[OTROUNDNUM]]), "", Table2[[#This Row],[PHOMESCORE]]-Table2[[#This Row],[AHOMESCORE]])</f>
        <v>3</v>
      </c>
      <c r="Z69" s="5">
        <f>IF(ISBLANK(Table2[[#This Row],[GAMENUM]]), " ", IF((Table2[[#This Row],[TOPSEEDWINS]]+Table2[[#This Row],[LOWSEEDWINS]]) &lt;&gt; Table2[[#This Row],[GAMENUM]], 0, 1))</f>
        <v>1</v>
      </c>
    </row>
    <row r="70" spans="1:32" x14ac:dyDescent="0.25">
      <c r="A70" t="str">
        <f t="shared" si="64"/>
        <v>Saturday</v>
      </c>
      <c r="B70" s="7">
        <v>45794</v>
      </c>
      <c r="C70" s="23">
        <v>0.875</v>
      </c>
      <c r="D70" s="7" t="s">
        <v>41</v>
      </c>
      <c r="E70" s="8">
        <v>2</v>
      </c>
      <c r="F70" s="9" t="s">
        <v>56</v>
      </c>
      <c r="G70" s="8">
        <v>6</v>
      </c>
      <c r="H70" s="8" t="s">
        <v>43</v>
      </c>
      <c r="I70" s="8" t="s">
        <v>50</v>
      </c>
      <c r="J70" s="8">
        <v>2</v>
      </c>
      <c r="K70" s="8">
        <v>4</v>
      </c>
      <c r="L70" s="8" t="s">
        <v>43</v>
      </c>
      <c r="M70" s="8" t="s">
        <v>50</v>
      </c>
      <c r="N70" s="5" t="str">
        <f t="shared" si="66"/>
        <v>WPG</v>
      </c>
      <c r="O70" s="5">
        <v>3</v>
      </c>
      <c r="P70" s="5">
        <v>2</v>
      </c>
      <c r="Q70" s="5" t="s">
        <v>167</v>
      </c>
      <c r="R70" s="7">
        <v>45794</v>
      </c>
      <c r="S70" s="5">
        <v>1</v>
      </c>
      <c r="T70" s="5">
        <v>2</v>
      </c>
      <c r="U70" s="5">
        <v>1</v>
      </c>
      <c r="V70" s="5">
        <f t="shared" si="65"/>
        <v>0</v>
      </c>
      <c r="W70" s="5" t="str">
        <f t="shared" si="42"/>
        <v>DAL</v>
      </c>
      <c r="X70" s="5">
        <f>IF(ISBLANK(Table2[[#This Row],[OTROUNDNUM]]), "", Table2[[#This Row],[PAWAYSCORE]]-Table2[[#This Row],[AAWAYSCORE]])</f>
        <v>2</v>
      </c>
      <c r="Y70" s="5">
        <f>IF(ISBLANK(Table2[[#This Row],[OTROUNDNUM]]), "", Table2[[#This Row],[PHOMESCORE]]-Table2[[#This Row],[AHOMESCORE]])</f>
        <v>0</v>
      </c>
      <c r="Z70" s="5">
        <f>IF(ISBLANK(Table2[[#This Row],[GAMENUM]]), " ", IF((Table2[[#This Row],[TOPSEEDWINS]]+Table2[[#This Row],[LOWSEEDWINS]]) &lt;&gt; Table2[[#This Row],[GAMENUM]], 0, 1))</f>
        <v>1</v>
      </c>
      <c r="AA70" t="s">
        <v>191</v>
      </c>
    </row>
    <row r="71" spans="1:32" ht="15.75" thickBot="1" x14ac:dyDescent="0.3">
      <c r="A71" s="36" t="str">
        <f t="shared" si="6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6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67">IF(ISBLANK($U71),"",IF($S71=$T71,0,IF($L71=$N71,IF($S71&gt;$T71,1,0),IF($T71&gt;$S71,1,0))))</f>
        <v>0</v>
      </c>
      <c r="W71" s="41" t="str">
        <f t="shared" si="4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6.5" thickTop="1" thickBot="1" x14ac:dyDescent="0.3">
      <c r="A72" t="str">
        <f>TEXT($B72,"dddd")</f>
        <v>Tuesday</v>
      </c>
      <c r="B72" s="7">
        <v>45797</v>
      </c>
      <c r="C72" s="23">
        <v>0.875</v>
      </c>
      <c r="D72" s="7" t="s">
        <v>16</v>
      </c>
      <c r="E72" s="8">
        <v>3</v>
      </c>
      <c r="F72" s="9" t="s">
        <v>58</v>
      </c>
      <c r="G72" s="8">
        <v>1</v>
      </c>
      <c r="H72" s="8" t="s">
        <v>18</v>
      </c>
      <c r="I72" s="41" t="s">
        <v>35</v>
      </c>
      <c r="J72" s="8">
        <v>0</v>
      </c>
      <c r="K72" s="8">
        <v>0</v>
      </c>
      <c r="L72" s="41" t="s">
        <v>35</v>
      </c>
      <c r="M72" s="8" t="s">
        <v>18</v>
      </c>
      <c r="N72" s="5" t="str">
        <f>IF(OR(ISBLANK(O72), ISBLANK($P72)), "", IF($O72&gt;$P72, $L73,$M73))</f>
        <v/>
      </c>
      <c r="O72" s="5"/>
      <c r="P72" s="5"/>
      <c r="Q72" s="5"/>
      <c r="R72" s="7">
        <v>45797</v>
      </c>
      <c r="S72" s="5"/>
      <c r="T72" s="5"/>
      <c r="U72" s="5"/>
      <c r="V72" s="57" t="str">
        <f t="shared" si="67"/>
        <v/>
      </c>
      <c r="W72" s="5" t="str">
        <f>IF(OR(ISBLANK($S72), ISBLANK($T72), ISBLANK($U72)), "", IF(S72&gt;T72,L73,M73))</f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  <c r="Z72" s="5">
        <f>IF(ISBLANK(Table2[[#This Row],[GAMENUM]]), " ", IF((Table2[[#This Row],[TOPSEEDWINS]]+Table2[[#This Row],[LOWSEEDWINS]]) &lt;&gt; Table2[[#This Row],[GAMENUM]], 0, 1))</f>
        <v>0</v>
      </c>
    </row>
    <row r="73" spans="1:32" ht="15.75" thickTop="1" x14ac:dyDescent="0.25">
      <c r="A73" t="str">
        <f>TEXT($B73,"dddd")</f>
        <v>Wednesday</v>
      </c>
      <c r="B73" s="7">
        <v>45798</v>
      </c>
      <c r="C73" s="23">
        <v>0.875</v>
      </c>
      <c r="D73" s="7" t="s">
        <v>41</v>
      </c>
      <c r="E73" s="8">
        <v>3</v>
      </c>
      <c r="F73" s="9" t="s">
        <v>59</v>
      </c>
      <c r="G73" s="8">
        <v>1</v>
      </c>
      <c r="H73" s="8" t="s">
        <v>50</v>
      </c>
      <c r="I73" s="3" t="s">
        <v>52</v>
      </c>
      <c r="J73" s="8">
        <v>0</v>
      </c>
      <c r="K73" s="8">
        <v>0</v>
      </c>
      <c r="L73" s="3" t="s">
        <v>52</v>
      </c>
      <c r="M73" s="8" t="s">
        <v>50</v>
      </c>
      <c r="N73" s="5" t="str">
        <f>IF(OR(ISBLANK(O73), ISBLANK($P73)), "", IF($O73&gt;$P73,#REF!,#REF!))</f>
        <v/>
      </c>
      <c r="O73" s="5"/>
      <c r="P73" s="5"/>
      <c r="Q73" s="5"/>
      <c r="R73" s="7"/>
      <c r="S73" s="5"/>
      <c r="T73" s="5"/>
      <c r="U73" s="5"/>
      <c r="V73" s="57" t="str">
        <f t="shared" si="67"/>
        <v/>
      </c>
      <c r="W73" s="5" t="str">
        <f>IF(OR(ISBLANK($S73), ISBLANK($T73), ISBLANK($U73)), "", IF(S73&gt;T73,#REF!,#REF!))</f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  <c r="Z73" s="5">
        <f>IF(ISBLANK(Table2[[#This Row],[GAMENUM]]), " ", IF((Table2[[#This Row],[TOPSEEDWINS]]+Table2[[#This Row],[LOWSEEDWINS]]) &lt;&gt; Table2[[#This Row],[GAMENUM]], 0, 1))</f>
        <v>0</v>
      </c>
    </row>
    <row r="74" spans="1:32" ht="15.75" thickBot="1" x14ac:dyDescent="0.3">
      <c r="A74" t="str">
        <f t="shared" ref="A74:A87" si="68">TEXT($B74,"dddd")</f>
        <v>Thursday</v>
      </c>
      <c r="B74" s="53">
        <v>45799</v>
      </c>
      <c r="C74" s="23">
        <v>0.875</v>
      </c>
      <c r="D74" s="7" t="s">
        <v>16</v>
      </c>
      <c r="E74" s="8">
        <v>3</v>
      </c>
      <c r="F74" s="9" t="s">
        <v>58</v>
      </c>
      <c r="G74" s="8">
        <v>2</v>
      </c>
      <c r="H74" s="8" t="s">
        <v>18</v>
      </c>
      <c r="I74" s="41" t="s">
        <v>35</v>
      </c>
      <c r="J74" s="8">
        <v>0</v>
      </c>
      <c r="K74" s="8">
        <v>0</v>
      </c>
      <c r="L74" s="41" t="s">
        <v>35</v>
      </c>
      <c r="M74" s="8" t="s">
        <v>18</v>
      </c>
      <c r="N74" s="5" t="str">
        <f>IF(OR(ISBLANK(O74), ISBLANK($P74)), "", IF($O74&gt;$P74,#REF!,#REF!))</f>
        <v/>
      </c>
      <c r="O74" s="5"/>
      <c r="P74" s="5"/>
      <c r="Q74" s="5"/>
      <c r="R74" s="7"/>
      <c r="S74" s="5"/>
      <c r="T74" s="5"/>
      <c r="U74" s="5"/>
      <c r="V74" s="57" t="str">
        <f t="shared" si="67"/>
        <v/>
      </c>
      <c r="W74" s="5" t="str">
        <f>IF(OR(ISBLANK($S74), ISBLANK($T74), ISBLANK($U74)), "", IF(S74&gt;T74,#REF!,#REF!))</f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Z74" s="5">
        <f>IF(ISBLANK(Table2[[#This Row],[GAMENUM]]), " ", IF((Table2[[#This Row],[TOPSEEDWINS]]+Table2[[#This Row],[LOWSEEDWINS]]) &lt;&gt; Table2[[#This Row],[GAMENUM]], 0, 1))</f>
        <v>0</v>
      </c>
      <c r="AF74" s="5" t="e">
        <f>WEEKDAY(#REF!)</f>
        <v>#REF!</v>
      </c>
    </row>
    <row r="75" spans="1:32" ht="15.75" thickTop="1" x14ac:dyDescent="0.25">
      <c r="A75" t="str">
        <f t="shared" si="68"/>
        <v>Friday</v>
      </c>
      <c r="B75" s="12">
        <v>45800</v>
      </c>
      <c r="C75" s="23">
        <v>0.875</v>
      </c>
      <c r="D75" s="7" t="s">
        <v>41</v>
      </c>
      <c r="E75" s="8">
        <v>3</v>
      </c>
      <c r="F75" s="9" t="s">
        <v>59</v>
      </c>
      <c r="G75" s="8">
        <v>2</v>
      </c>
      <c r="H75" s="8" t="s">
        <v>50</v>
      </c>
      <c r="I75" s="3" t="s">
        <v>52</v>
      </c>
      <c r="J75" s="8">
        <v>0</v>
      </c>
      <c r="K75" s="8">
        <v>0</v>
      </c>
      <c r="L75" s="3" t="s">
        <v>52</v>
      </c>
      <c r="M75" s="8" t="s">
        <v>50</v>
      </c>
      <c r="N75" s="2" t="str">
        <f>IF(OR(ISBLANK(O75), ISBLANK($P75)), "", IF($O75&gt;$P75, $L75,$M75))</f>
        <v/>
      </c>
      <c r="O75" s="2"/>
      <c r="P75" s="2"/>
      <c r="Q75" s="2"/>
      <c r="R75" s="12"/>
      <c r="S75" s="2"/>
      <c r="T75" s="2"/>
      <c r="U75" s="2"/>
      <c r="V75" s="57" t="str">
        <f t="shared" si="67"/>
        <v/>
      </c>
      <c r="W75" s="5" t="str">
        <f>IF(OR(ISBLANK($S75), ISBLANK($T75), ISBLANK($U75)), "", IF(S75&gt;T75,L75,M75))</f>
        <v/>
      </c>
      <c r="X75" s="58" t="str">
        <f>IF(ISBLANK(Table2[[#This Row],[OTROUNDNUM]]), "", Table2[[#This Row],[PAWAYSCORE]]-Table2[[#This Row],[AAWAYSCORE]])</f>
        <v/>
      </c>
      <c r="Y75" s="58" t="str">
        <f>IF(ISBLANK(Table2[[#This Row],[OTROUNDNUM]]), "", Table2[[#This Row],[PHOMESCORE]]-Table2[[#This Row],[AHOMESCORE]])</f>
        <v/>
      </c>
      <c r="Z75" s="58">
        <f>IF(ISBLANK(Table2[[#This Row],[GAMENUM]]), " ", IF((Table2[[#This Row],[TOPSEEDWINS]]+Table2[[#This Row],[LOWSEEDWINS]]) &lt;&gt; Table2[[#This Row],[GAMENUM]], 0, 1))</f>
        <v>0</v>
      </c>
    </row>
    <row r="76" spans="1:32" ht="15.75" thickBot="1" x14ac:dyDescent="0.3">
      <c r="A76" t="str">
        <f t="shared" si="68"/>
        <v>Saturday</v>
      </c>
      <c r="B76" s="53">
        <v>45801</v>
      </c>
      <c r="C76" s="64">
        <v>0.875</v>
      </c>
      <c r="D76" s="65" t="s">
        <v>16</v>
      </c>
      <c r="E76" s="66">
        <v>3</v>
      </c>
      <c r="F76" s="67" t="s">
        <v>58</v>
      </c>
      <c r="G76" s="66">
        <v>3</v>
      </c>
      <c r="H76" s="66" t="s">
        <v>18</v>
      </c>
      <c r="I76" s="68" t="s">
        <v>35</v>
      </c>
      <c r="J76" s="66">
        <v>0</v>
      </c>
      <c r="K76" s="66">
        <v>0</v>
      </c>
      <c r="L76" s="69" t="s">
        <v>35</v>
      </c>
      <c r="M76" s="66" t="s">
        <v>18</v>
      </c>
      <c r="N76" s="57" t="str">
        <f t="shared" ref="N76:N87" si="69">IF(OR(ISBLANK(O76), ISBLANK($P76)), "", IF($O76&gt;$P76, $L76,$M76))</f>
        <v/>
      </c>
      <c r="O76" s="57"/>
      <c r="P76" s="57"/>
      <c r="Q76" s="2"/>
      <c r="R76" s="12"/>
      <c r="S76" s="2"/>
      <c r="T76" s="57"/>
      <c r="U76" s="57"/>
      <c r="V76" s="57" t="str">
        <f t="shared" si="67"/>
        <v/>
      </c>
      <c r="W76" s="5" t="str">
        <f t="shared" si="26"/>
        <v/>
      </c>
      <c r="X76" s="58" t="str">
        <f>IF(ISBLANK(Table2[[#This Row],[OTROUNDNUM]]), "", Table2[[#This Row],[PAWAYSCORE]]-Table2[[#This Row],[AAWAYSCORE]])</f>
        <v/>
      </c>
      <c r="Y76" s="58" t="str">
        <f>IF(ISBLANK(Table2[[#This Row],[OTROUNDNUM]]), "", Table2[[#This Row],[PHOMESCORE]]-Table2[[#This Row],[AHOMESCORE]])</f>
        <v/>
      </c>
      <c r="Z76" s="58">
        <f>IF(ISBLANK(Table2[[#This Row],[GAMENUM]]), " ", IF((Table2[[#This Row],[TOPSEEDWINS]]+Table2[[#This Row],[LOWSEEDWINS]]) &lt;&gt; Table2[[#This Row],[GAMENUM]], 0, 1))</f>
        <v>0</v>
      </c>
    </row>
    <row r="77" spans="1:32" ht="15.75" thickTop="1" x14ac:dyDescent="0.25">
      <c r="A77" t="str">
        <f t="shared" si="68"/>
        <v>Sunday</v>
      </c>
      <c r="B77" s="53">
        <v>45802</v>
      </c>
      <c r="C77" s="59">
        <v>0.66666666666666663</v>
      </c>
      <c r="D77" s="60" t="s">
        <v>41</v>
      </c>
      <c r="E77" s="61">
        <v>3</v>
      </c>
      <c r="F77" s="62" t="s">
        <v>59</v>
      </c>
      <c r="G77" s="61">
        <v>3</v>
      </c>
      <c r="H77" s="61" t="s">
        <v>50</v>
      </c>
      <c r="I77" s="63" t="s">
        <v>52</v>
      </c>
      <c r="J77" s="61">
        <v>0</v>
      </c>
      <c r="K77" s="61">
        <v>0</v>
      </c>
      <c r="L77" s="63" t="s">
        <v>52</v>
      </c>
      <c r="M77" s="61" t="s">
        <v>50</v>
      </c>
      <c r="N77" s="57" t="str">
        <f t="shared" si="69"/>
        <v/>
      </c>
      <c r="O77" s="57"/>
      <c r="P77" s="57"/>
      <c r="Q77" s="2"/>
      <c r="R77" s="12"/>
      <c r="S77" s="2"/>
      <c r="T77" s="57"/>
      <c r="U77" s="57"/>
      <c r="V77" s="57" t="str">
        <f t="shared" si="67"/>
        <v/>
      </c>
      <c r="W77" s="5" t="str">
        <f t="shared" si="26"/>
        <v/>
      </c>
      <c r="X77" s="58" t="str">
        <f>IF(ISBLANK(Table2[[#This Row],[OTROUNDNUM]]), "", Table2[[#This Row],[PAWAYSCORE]]-Table2[[#This Row],[AAWAYSCORE]])</f>
        <v/>
      </c>
      <c r="Y77" s="58" t="str">
        <f>IF(ISBLANK(Table2[[#This Row],[OTROUNDNUM]]), "", Table2[[#This Row],[PHOMESCORE]]-Table2[[#This Row],[AHOMESCORE]])</f>
        <v/>
      </c>
      <c r="Z77" s="58">
        <f>IF(ISBLANK(Table2[[#This Row],[GAMENUM]]), " ", IF((Table2[[#This Row],[TOPSEEDWINS]]+Table2[[#This Row],[LOWSEEDWINS]]) &lt;&gt; Table2[[#This Row],[GAMENUM]], 0, 1))</f>
        <v>0</v>
      </c>
    </row>
    <row r="78" spans="1:32" ht="15.75" thickBot="1" x14ac:dyDescent="0.3">
      <c r="A78" t="str">
        <f t="shared" si="68"/>
        <v>Monday</v>
      </c>
      <c r="B78" s="53">
        <v>45803</v>
      </c>
      <c r="C78" s="54">
        <v>0.875</v>
      </c>
      <c r="D78" s="53" t="s">
        <v>16</v>
      </c>
      <c r="E78" s="55">
        <v>3</v>
      </c>
      <c r="F78" s="67" t="s">
        <v>58</v>
      </c>
      <c r="G78" s="55">
        <v>4</v>
      </c>
      <c r="H78" s="8" t="s">
        <v>18</v>
      </c>
      <c r="I78" s="41" t="s">
        <v>35</v>
      </c>
      <c r="J78" s="8">
        <v>0</v>
      </c>
      <c r="K78" s="8">
        <v>0</v>
      </c>
      <c r="L78" s="41" t="s">
        <v>35</v>
      </c>
      <c r="M78" s="8" t="s">
        <v>18</v>
      </c>
      <c r="N78" s="57" t="str">
        <f t="shared" si="69"/>
        <v/>
      </c>
      <c r="O78" s="57"/>
      <c r="P78" s="57"/>
      <c r="Q78" s="2"/>
      <c r="R78" s="12"/>
      <c r="S78" s="2"/>
      <c r="T78" s="57"/>
      <c r="U78" s="57"/>
      <c r="V78" s="57" t="str">
        <f t="shared" si="67"/>
        <v/>
      </c>
      <c r="W78" s="5" t="str">
        <f t="shared" si="26"/>
        <v/>
      </c>
      <c r="X78" s="58" t="str">
        <f>IF(ISBLANK(Table2[[#This Row],[OTROUNDNUM]]), "", Table2[[#This Row],[PAWAYSCORE]]-Table2[[#This Row],[AAWAYSCORE]])</f>
        <v/>
      </c>
      <c r="Y78" s="58" t="str">
        <f>IF(ISBLANK(Table2[[#This Row],[OTROUNDNUM]]), "", Table2[[#This Row],[PHOMESCORE]]-Table2[[#This Row],[AHOMESCORE]])</f>
        <v/>
      </c>
      <c r="Z78" s="58">
        <f>IF(ISBLANK(Table2[[#This Row],[GAMENUM]]), " ", IF((Table2[[#This Row],[TOPSEEDWINS]]+Table2[[#This Row],[LOWSEEDWINS]]) &lt;&gt; Table2[[#This Row],[GAMENUM]], 0, 1))</f>
        <v>0</v>
      </c>
    </row>
    <row r="79" spans="1:32" ht="15.75" thickTop="1" x14ac:dyDescent="0.25">
      <c r="A79" t="str">
        <f t="shared" si="68"/>
        <v>Tuesday</v>
      </c>
      <c r="B79" s="53">
        <v>45804</v>
      </c>
      <c r="C79" s="54">
        <v>0.875</v>
      </c>
      <c r="D79" s="53" t="s">
        <v>41</v>
      </c>
      <c r="E79" s="55">
        <v>3</v>
      </c>
      <c r="F79" s="62" t="s">
        <v>59</v>
      </c>
      <c r="G79" s="55">
        <v>4</v>
      </c>
      <c r="H79" s="8" t="s">
        <v>50</v>
      </c>
      <c r="I79" s="3" t="s">
        <v>52</v>
      </c>
      <c r="J79" s="8">
        <v>0</v>
      </c>
      <c r="K79" s="8">
        <v>0</v>
      </c>
      <c r="L79" s="3" t="s">
        <v>52</v>
      </c>
      <c r="M79" s="8" t="s">
        <v>50</v>
      </c>
      <c r="N79" s="57" t="str">
        <f t="shared" si="69"/>
        <v/>
      </c>
      <c r="O79" s="57"/>
      <c r="P79" s="57"/>
      <c r="Q79" s="2"/>
      <c r="R79" s="12"/>
      <c r="S79" s="2"/>
      <c r="T79" s="57"/>
      <c r="U79" s="57"/>
      <c r="V79" s="57" t="str">
        <f t="shared" si="67"/>
        <v/>
      </c>
      <c r="W79" s="5" t="str">
        <f t="shared" si="26"/>
        <v/>
      </c>
      <c r="X79" s="58" t="str">
        <f>IF(ISBLANK(Table2[[#This Row],[OTROUNDNUM]]), "", Table2[[#This Row],[PAWAYSCORE]]-Table2[[#This Row],[AAWAYSCORE]])</f>
        <v/>
      </c>
      <c r="Y79" s="58" t="str">
        <f>IF(ISBLANK(Table2[[#This Row],[OTROUNDNUM]]), "", Table2[[#This Row],[PHOMESCORE]]-Table2[[#This Row],[AHOMESCORE]])</f>
        <v/>
      </c>
      <c r="Z79" s="58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68"/>
        <v>Saturday</v>
      </c>
      <c r="B80" s="53"/>
      <c r="C80" s="54"/>
      <c r="D80" s="53"/>
      <c r="E80" s="55"/>
      <c r="F80" s="56"/>
      <c r="G80" s="55"/>
      <c r="H80" s="55"/>
      <c r="I80" s="55"/>
      <c r="J80" s="55"/>
      <c r="K80" s="55"/>
      <c r="L80" s="57"/>
      <c r="M80" s="57"/>
      <c r="N80" s="57" t="str">
        <f t="shared" si="69"/>
        <v/>
      </c>
      <c r="O80" s="57"/>
      <c r="P80" s="57"/>
      <c r="Q80" s="2"/>
      <c r="R80" s="12"/>
      <c r="S80" s="2"/>
      <c r="T80" s="57"/>
      <c r="U80" s="57"/>
      <c r="V80" s="57" t="str">
        <f t="shared" si="67"/>
        <v/>
      </c>
      <c r="W80" s="5" t="str">
        <f t="shared" si="26"/>
        <v/>
      </c>
      <c r="X80" s="58" t="str">
        <f>IF(ISBLANK(Table2[[#This Row],[OTROUNDNUM]]), "", Table2[[#This Row],[PAWAYSCORE]]-Table2[[#This Row],[AAWAYSCORE]])</f>
        <v/>
      </c>
      <c r="Y80" s="58" t="str">
        <f>IF(ISBLANK(Table2[[#This Row],[OTROUNDNUM]]), "", Table2[[#This Row],[PHOMESCORE]]-Table2[[#This Row],[AHOMESCORE]])</f>
        <v/>
      </c>
      <c r="Z80" s="58" t="str">
        <f>IF(ISBLANK(Table2[[#This Row],[GAMENUM]]), " ", IF((Table2[[#This Row],[TOPSEEDWINS]]+Table2[[#This Row],[LOWSEEDWINS]]) &lt;&gt; Table2[[#This Row],[GAMENUM]], 0, 1))</f>
        <v xml:space="preserve"> </v>
      </c>
    </row>
    <row r="81" spans="1:27" x14ac:dyDescent="0.25">
      <c r="A81" t="str">
        <f t="shared" si="68"/>
        <v>Saturday</v>
      </c>
      <c r="B81" s="53"/>
      <c r="C81" s="54"/>
      <c r="D81" s="53"/>
      <c r="E81" s="55"/>
      <c r="F81" s="56"/>
      <c r="G81" s="55"/>
      <c r="H81" s="55"/>
      <c r="I81" s="55"/>
      <c r="J81" s="55"/>
      <c r="K81" s="55"/>
      <c r="L81" s="57"/>
      <c r="M81" s="57"/>
      <c r="N81" s="57" t="str">
        <f t="shared" si="69"/>
        <v/>
      </c>
      <c r="O81" s="57"/>
      <c r="P81" s="57"/>
      <c r="Q81" s="2"/>
      <c r="R81" s="12"/>
      <c r="S81" s="2"/>
      <c r="T81" s="57"/>
      <c r="U81" s="57"/>
      <c r="V81" s="57" t="str">
        <f t="shared" si="67"/>
        <v/>
      </c>
      <c r="W81" s="5" t="str">
        <f t="shared" si="26"/>
        <v/>
      </c>
      <c r="X81" s="58" t="str">
        <f>IF(ISBLANK(Table2[[#This Row],[OTROUNDNUM]]), "", Table2[[#This Row],[PAWAYSCORE]]-Table2[[#This Row],[AAWAYSCORE]])</f>
        <v/>
      </c>
      <c r="Y81" s="58" t="str">
        <f>IF(ISBLANK(Table2[[#This Row],[OTROUNDNUM]]), "", Table2[[#This Row],[PHOMESCORE]]-Table2[[#This Row],[AHOMESCORE]])</f>
        <v/>
      </c>
      <c r="Z81" s="58" t="str">
        <f>IF(ISBLANK(Table2[[#This Row],[GAMENUM]]), " ", IF((Table2[[#This Row],[TOPSEEDWINS]]+Table2[[#This Row],[LOWSEEDWINS]]) &lt;&gt; Table2[[#This Row],[GAMENUM]], 0, 1))</f>
        <v xml:space="preserve"> </v>
      </c>
    </row>
    <row r="82" spans="1:27" x14ac:dyDescent="0.25">
      <c r="A82" t="str">
        <f t="shared" si="68"/>
        <v>Saturday</v>
      </c>
      <c r="B82" s="53"/>
      <c r="C82" s="54"/>
      <c r="D82" s="53"/>
      <c r="E82" s="55"/>
      <c r="F82" s="56"/>
      <c r="G82" s="55"/>
      <c r="H82" s="55"/>
      <c r="I82" s="55"/>
      <c r="J82" s="55"/>
      <c r="K82" s="55"/>
      <c r="L82" s="57"/>
      <c r="M82" s="57"/>
      <c r="N82" s="57" t="str">
        <f t="shared" si="69"/>
        <v/>
      </c>
      <c r="O82" s="57"/>
      <c r="P82" s="57"/>
      <c r="Q82" s="2"/>
      <c r="R82" s="12"/>
      <c r="S82" s="2"/>
      <c r="T82" s="57"/>
      <c r="U82" s="57"/>
      <c r="V82" s="57" t="str">
        <f t="shared" si="67"/>
        <v/>
      </c>
      <c r="W82" s="5" t="str">
        <f t="shared" si="26"/>
        <v/>
      </c>
      <c r="X82" s="58" t="str">
        <f>IF(ISBLANK(Table2[[#This Row],[OTROUNDNUM]]), "", Table2[[#This Row],[PAWAYSCORE]]-Table2[[#This Row],[AAWAYSCORE]])</f>
        <v/>
      </c>
      <c r="Y82" s="58" t="str">
        <f>IF(ISBLANK(Table2[[#This Row],[OTROUNDNUM]]), "", Table2[[#This Row],[PHOMESCORE]]-Table2[[#This Row],[AHOMESCORE]])</f>
        <v/>
      </c>
      <c r="Z82" s="58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7" x14ac:dyDescent="0.25">
      <c r="A83" t="str">
        <f t="shared" si="68"/>
        <v>Saturday</v>
      </c>
      <c r="B83" s="53"/>
      <c r="C83" s="54"/>
      <c r="D83" s="53"/>
      <c r="E83" s="55"/>
      <c r="F83" s="56"/>
      <c r="G83" s="55"/>
      <c r="H83" s="55"/>
      <c r="I83" s="55"/>
      <c r="J83" s="55"/>
      <c r="K83" s="55"/>
      <c r="L83" s="57"/>
      <c r="M83" s="57"/>
      <c r="N83" s="57" t="str">
        <f t="shared" si="69"/>
        <v/>
      </c>
      <c r="O83" s="57"/>
      <c r="P83" s="57"/>
      <c r="Q83" s="2"/>
      <c r="R83" s="12"/>
      <c r="S83" s="2"/>
      <c r="T83" s="57"/>
      <c r="U83" s="57"/>
      <c r="V83" s="57" t="str">
        <f t="shared" si="67"/>
        <v/>
      </c>
      <c r="W83" s="5" t="str">
        <f t="shared" si="26"/>
        <v/>
      </c>
      <c r="X83" s="58" t="str">
        <f>IF(ISBLANK(Table2[[#This Row],[OTROUNDNUM]]), "", Table2[[#This Row],[PAWAYSCORE]]-Table2[[#This Row],[AAWAYSCORE]])</f>
        <v/>
      </c>
      <c r="Y83" s="58" t="str">
        <f>IF(ISBLANK(Table2[[#This Row],[OTROUNDNUM]]), "", Table2[[#This Row],[PHOMESCORE]]-Table2[[#This Row],[AHOMESCORE]])</f>
        <v/>
      </c>
      <c r="Z83" s="58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7" x14ac:dyDescent="0.25">
      <c r="A84" t="str">
        <f t="shared" si="68"/>
        <v>Saturday</v>
      </c>
      <c r="B84" s="53"/>
      <c r="C84" s="54"/>
      <c r="D84" s="53"/>
      <c r="E84" s="55"/>
      <c r="F84" s="56"/>
      <c r="G84" s="55"/>
      <c r="H84" s="55"/>
      <c r="I84" s="55"/>
      <c r="J84" s="55"/>
      <c r="K84" s="55"/>
      <c r="L84" s="57"/>
      <c r="M84" s="57"/>
      <c r="N84" s="57" t="str">
        <f t="shared" si="69"/>
        <v/>
      </c>
      <c r="O84" s="57"/>
      <c r="P84" s="57"/>
      <c r="Q84" s="2"/>
      <c r="R84" s="12"/>
      <c r="S84" s="2"/>
      <c r="T84" s="57"/>
      <c r="U84" s="57"/>
      <c r="V84" s="57" t="str">
        <f t="shared" si="67"/>
        <v/>
      </c>
      <c r="W84" s="5" t="str">
        <f t="shared" si="26"/>
        <v/>
      </c>
      <c r="X84" s="58" t="str">
        <f>IF(ISBLANK(Table2[[#This Row],[OTROUNDNUM]]), "", Table2[[#This Row],[PAWAYSCORE]]-Table2[[#This Row],[AAWAYSCORE]])</f>
        <v/>
      </c>
      <c r="Y84" s="58" t="str">
        <f>IF(ISBLANK(Table2[[#This Row],[OTROUNDNUM]]), "", Table2[[#This Row],[PHOMESCORE]]-Table2[[#This Row],[AHOMESCORE]])</f>
        <v/>
      </c>
      <c r="Z84" s="58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7" x14ac:dyDescent="0.25">
      <c r="A85" t="str">
        <f t="shared" si="68"/>
        <v>Saturday</v>
      </c>
      <c r="B85" s="53"/>
      <c r="C85" s="54"/>
      <c r="D85" s="53"/>
      <c r="E85" s="55"/>
      <c r="F85" s="56"/>
      <c r="G85" s="55"/>
      <c r="H85" s="55"/>
      <c r="I85" s="55"/>
      <c r="J85" s="55"/>
      <c r="K85" s="55"/>
      <c r="L85" s="57"/>
      <c r="M85" s="57"/>
      <c r="N85" s="57" t="str">
        <f t="shared" si="69"/>
        <v/>
      </c>
      <c r="O85" s="57"/>
      <c r="P85" s="57"/>
      <c r="Q85" s="2"/>
      <c r="R85" s="12"/>
      <c r="S85" s="2"/>
      <c r="T85" s="57"/>
      <c r="U85" s="57"/>
      <c r="V85" s="57" t="str">
        <f t="shared" si="67"/>
        <v/>
      </c>
      <c r="W85" s="5" t="str">
        <f t="shared" si="26"/>
        <v/>
      </c>
      <c r="X85" s="58" t="str">
        <f>IF(ISBLANK(Table2[[#This Row],[OTROUNDNUM]]), "", Table2[[#This Row],[PAWAYSCORE]]-Table2[[#This Row],[AAWAYSCORE]])</f>
        <v/>
      </c>
      <c r="Y85" s="58" t="str">
        <f>IF(ISBLANK(Table2[[#This Row],[OTROUNDNUM]]), "", Table2[[#This Row],[PHOMESCORE]]-Table2[[#This Row],[AHOMESCORE]])</f>
        <v/>
      </c>
      <c r="Z85" s="58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7" x14ac:dyDescent="0.25">
      <c r="A86" t="str">
        <f t="shared" si="68"/>
        <v>Saturday</v>
      </c>
      <c r="B86" s="53"/>
      <c r="C86" s="54"/>
      <c r="D86" s="53"/>
      <c r="E86" s="55"/>
      <c r="F86" s="56"/>
      <c r="G86" s="55"/>
      <c r="H86" s="55"/>
      <c r="I86" s="55"/>
      <c r="J86" s="55"/>
      <c r="K86" s="55"/>
      <c r="L86" s="57"/>
      <c r="M86" s="57"/>
      <c r="N86" s="57" t="str">
        <f t="shared" si="69"/>
        <v/>
      </c>
      <c r="O86" s="57"/>
      <c r="P86" s="57"/>
      <c r="Q86" s="2"/>
      <c r="R86" s="12"/>
      <c r="S86" s="2"/>
      <c r="T86" s="57"/>
      <c r="U86" s="57"/>
      <c r="V86" s="57" t="str">
        <f t="shared" si="67"/>
        <v/>
      </c>
      <c r="W86" s="5" t="str">
        <f t="shared" si="26"/>
        <v/>
      </c>
      <c r="X86" s="58" t="str">
        <f>IF(ISBLANK(Table2[[#This Row],[OTROUNDNUM]]), "", Table2[[#This Row],[PAWAYSCORE]]-Table2[[#This Row],[AAWAYSCORE]])</f>
        <v/>
      </c>
      <c r="Y86" s="58" t="str">
        <f>IF(ISBLANK(Table2[[#This Row],[OTROUNDNUM]]), "", Table2[[#This Row],[PHOMESCORE]]-Table2[[#This Row],[AHOMESCORE]])</f>
        <v/>
      </c>
      <c r="Z86" s="58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7" x14ac:dyDescent="0.25">
      <c r="A87" t="str">
        <f t="shared" si="68"/>
        <v>Saturday</v>
      </c>
      <c r="B87" s="53"/>
      <c r="C87" s="54"/>
      <c r="D87" s="53"/>
      <c r="E87" s="55"/>
      <c r="F87" s="56"/>
      <c r="G87" s="55"/>
      <c r="H87" s="55"/>
      <c r="I87" s="55"/>
      <c r="J87" s="55"/>
      <c r="K87" s="55"/>
      <c r="L87" s="57"/>
      <c r="M87" s="57"/>
      <c r="N87" s="57" t="str">
        <f t="shared" si="69"/>
        <v/>
      </c>
      <c r="O87" s="57"/>
      <c r="P87" s="57"/>
      <c r="Q87" s="57"/>
      <c r="R87" s="53"/>
      <c r="S87" s="57"/>
      <c r="T87" s="57"/>
      <c r="U87" s="57"/>
      <c r="V87" s="57" t="str">
        <f t="shared" si="67"/>
        <v/>
      </c>
      <c r="W87" s="57" t="str">
        <f t="shared" si="26"/>
        <v/>
      </c>
      <c r="X87" s="71" t="str">
        <f>IF(ISBLANK(Table2[[#This Row],[OTROUNDNUM]]), "", Table2[[#This Row],[PAWAYSCORE]]-Table2[[#This Row],[AAWAYSCORE]])</f>
        <v/>
      </c>
      <c r="Y87" s="71" t="str">
        <f>IF(ISBLANK(Table2[[#This Row],[OTROUNDNUM]]), "", Table2[[#This Row],[PHOMESCORE]]-Table2[[#This Row],[AHOMESCORE]])</f>
        <v/>
      </c>
      <c r="Z87" s="71" t="str">
        <f>IF(ISBLANK(Table2[[#This Row],[GAMENUM]]), " ", IF((Table2[[#This Row],[TOPSEEDWINS]]+Table2[[#This Row],[LOWSEEDWINS]]) &lt;&gt; Table2[[#This Row],[GAMENUM]], 0, 1))</f>
        <v xml:space="preserve"> </v>
      </c>
      <c r="AA87" s="70"/>
    </row>
    <row r="88" spans="1:27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67"/>
        <v/>
      </c>
      <c r="W88" s="5" t="str">
        <f t="shared" si="26"/>
        <v/>
      </c>
    </row>
    <row r="89" spans="1:27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67"/>
        <v/>
      </c>
      <c r="W89" s="5" t="str">
        <f t="shared" si="26"/>
        <v/>
      </c>
    </row>
    <row r="90" spans="1:27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67"/>
        <v/>
      </c>
      <c r="W90" s="5" t="str">
        <f t="shared" si="26"/>
        <v/>
      </c>
    </row>
    <row r="91" spans="1:27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67"/>
        <v/>
      </c>
      <c r="W91" s="5" t="str">
        <f t="shared" si="26"/>
        <v/>
      </c>
    </row>
    <row r="92" spans="1:27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67"/>
        <v/>
      </c>
      <c r="W92" s="5" t="str">
        <f t="shared" si="26"/>
        <v/>
      </c>
    </row>
    <row r="93" spans="1:27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67"/>
        <v/>
      </c>
      <c r="W93" s="5" t="str">
        <f t="shared" si="26"/>
        <v/>
      </c>
    </row>
    <row r="94" spans="1:27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67"/>
        <v/>
      </c>
      <c r="W94" s="5" t="str">
        <f t="shared" si="26"/>
        <v/>
      </c>
    </row>
    <row r="95" spans="1:27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67"/>
        <v/>
      </c>
      <c r="W95" s="5" t="str">
        <f t="shared" si="26"/>
        <v/>
      </c>
    </row>
  </sheetData>
  <phoneticPr fontId="1" type="noConversion"/>
  <conditionalFormatting sqref="A1:AAE3 W2:Z33 G4:AAE7 V8:Z8 A9:Z14 A15:AAE37 N38:AAE47 H48:AAE50 X51:AAE55 X56:AA74 N51:V64 A65:V67 J68:V68 H69:V69 N70:V70 H54:M56 N3:N33 V3:V55 F4:F5 A4:E7 A8 C8 H8:M8 AA8:AAE14 A38:M41 B42:M45 A42:A55 H47:M47 B47:B50 J51:K51 W51:W74 H52:M52 B52:B55 J53:K53 A56:B61 AB56:AAE10000 J57:K57 H58:M59 C60 J60:K60 D61:M61 A62:M62 A63:E63 H63:M63 A64:D64 J64:K64 A68:G69 A70:E70 J70:K70 N74:V74 A71:V73 N75:AA75 A88:AA10006 A74:A87 B76:AA87 V72:V86">
    <cfRule type="cellIs" dxfId="20" priority="3860" operator="equal">
      <formula>"OTT"</formula>
    </cfRule>
    <cfRule type="cellIs" dxfId="19" priority="3861" operator="equal">
      <formula>"NJD"</formula>
    </cfRule>
    <cfRule type="cellIs" dxfId="18" priority="3862" operator="equal">
      <formula>"MIN"</formula>
    </cfRule>
    <cfRule type="cellIs" dxfId="17" priority="3863" operator="equal">
      <formula>"STL"</formula>
    </cfRule>
  </conditionalFormatting>
  <conditionalFormatting sqref="A1:AAE37 N38:AAE47 H48:AAE50 X51:AAE55 X56:AA74 N51:V64 A65:V67 J68:V68 H69:V69 N70:V70 H54:M56 V10:V55 A38:M41 B42:M45 A42:A55 H47:M47 B47:B50 J51:K51 W51:W74 H52:M52 B52:B55 J53:K53 A56:B61 AB56:AAE10000 J57:K57 H58:M59 C60 J60:K60 D61:M61 A62:M62 A63:E63 H63:M63 A64:D64 J64:K64 A68:G69 A70:E70 J70:K70 N74:V74 A71:V73 N75:AA75 A88:AA10006 A74:A87 B76:AA87 V72:V86">
    <cfRule type="cellIs" dxfId="16" priority="3819" operator="equal">
      <formula>"MTL"</formula>
    </cfRule>
  </conditionalFormatting>
  <conditionalFormatting sqref="A15:AAE37 A1:AAE3 W2:Z33 G4:AAE7 V8:Z8 A9:Z14 N38:AAE47 H48:AAE50 X51:AAE55 X56:AA74 N51:V64 A65:V67 J68:V68 H69:V69 N70:V70 H54:M56 N3:N33 V3:V55 F4:F5 A4:E7 A8 C8 H8:M8 AA8:AAE14 A38:M41 B42:M45 A42:A55 H47:M47 B47:B50 J51:K51 W51:W74 H52:M52 B52:B55 J53:K53 A56:B61 AB56:AAE10000 J57:K57 H58:M59 C60 J60:K60 D61:M61 A62:M62 A63:E63 H63:M63 A64:D64 J64:K64 A68:G69 A70:E70 J70:K70 N74:V74 A71:V73 N75:AA75 A88:AA10006 A74:A87 B76:AA87 V72:V86">
    <cfRule type="cellIs" dxfId="15" priority="3876" operator="equal">
      <formula>"LAK"</formula>
    </cfRule>
    <cfRule type="cellIs" dxfId="14" priority="3877" operator="equal">
      <formula>"TOR"</formula>
    </cfRule>
    <cfRule type="cellIs" dxfId="13" priority="3878" operator="equal">
      <formula>"CAR"</formula>
    </cfRule>
    <cfRule type="cellIs" dxfId="12" priority="3879" operator="equal">
      <formula>"NYI"</formula>
    </cfRule>
    <cfRule type="cellIs" dxfId="11" priority="3880" operator="equal">
      <formula>"FLA"</formula>
    </cfRule>
    <cfRule type="cellIs" dxfId="10" priority="3881" operator="equal">
      <formula>"EDM"</formula>
    </cfRule>
    <cfRule type="cellIs" dxfId="9" priority="3882" operator="equal">
      <formula>"DAL"</formula>
    </cfRule>
    <cfRule type="cellIs" dxfId="8" priority="3883" operator="equal">
      <formula>"NSH"</formula>
    </cfRule>
    <cfRule type="cellIs" dxfId="7" priority="3884" operator="equal">
      <formula>"VAN"</formula>
    </cfRule>
    <cfRule type="cellIs" dxfId="6" priority="3885" operator="equal">
      <formula>"COL"</formula>
    </cfRule>
    <cfRule type="cellIs" dxfId="5" priority="3886" operator="equal">
      <formula>"WPG"</formula>
    </cfRule>
    <cfRule type="cellIs" dxfId="4" priority="3887" operator="equal">
      <formula>"VGK"</formula>
    </cfRule>
    <cfRule type="cellIs" dxfId="3" priority="3888" operator="equal">
      <formula>"WSH"</formula>
    </cfRule>
    <cfRule type="cellIs" dxfId="2" priority="3889" operator="equal">
      <formula>"NYR"</formula>
    </cfRule>
    <cfRule type="cellIs" dxfId="1" priority="3890" operator="equal">
      <formula>"TBL"</formula>
    </cfRule>
    <cfRule type="cellIs" dxfId="0" priority="3891" operator="equal">
      <formula>"BOS"</formula>
    </cfRule>
  </conditionalFormatting>
  <conditionalFormatting sqref="F7">
    <cfRule type="cellIs" dxfId="2226" priority="3820" operator="equal">
      <formula>"OTT"</formula>
    </cfRule>
    <cfRule type="cellIs" dxfId="2225" priority="3821" operator="equal">
      <formula>"NJD"</formula>
    </cfRule>
    <cfRule type="cellIs" dxfId="2224" priority="3822" operator="equal">
      <formula>"MIN"</formula>
    </cfRule>
    <cfRule type="cellIs" dxfId="2223" priority="3823" operator="equal">
      <formula>"STL"</formula>
    </cfRule>
    <cfRule type="cellIs" dxfId="2222" priority="3824" operator="equal">
      <formula>"LAK"</formula>
    </cfRule>
    <cfRule type="cellIs" dxfId="2221" priority="3825" operator="equal">
      <formula>"TOR"</formula>
    </cfRule>
    <cfRule type="cellIs" dxfId="2220" priority="3826" operator="equal">
      <formula>"CAR"</formula>
    </cfRule>
    <cfRule type="cellIs" dxfId="2219" priority="3827" operator="equal">
      <formula>"NYI"</formula>
    </cfRule>
    <cfRule type="cellIs" dxfId="2218" priority="3828" operator="equal">
      <formula>"FLA"</formula>
    </cfRule>
    <cfRule type="cellIs" dxfId="2217" priority="3829" operator="equal">
      <formula>"EDM"</formula>
    </cfRule>
    <cfRule type="cellIs" dxfId="2216" priority="3830" operator="equal">
      <formula>"DAL"</formula>
    </cfRule>
    <cfRule type="cellIs" dxfId="2215" priority="3831" operator="equal">
      <formula>"NSH"</formula>
    </cfRule>
    <cfRule type="cellIs" dxfId="2214" priority="3832" operator="equal">
      <formula>"VAN"</formula>
    </cfRule>
    <cfRule type="cellIs" dxfId="2213" priority="3833" operator="equal">
      <formula>"COL"</formula>
    </cfRule>
    <cfRule type="cellIs" dxfId="2212" priority="3834" operator="equal">
      <formula>"WPG"</formula>
    </cfRule>
    <cfRule type="cellIs" dxfId="2211" priority="3835" operator="equal">
      <formula>"VGK"</formula>
    </cfRule>
    <cfRule type="cellIs" dxfId="2210" priority="3836" operator="equal">
      <formula>"WSH"</formula>
    </cfRule>
    <cfRule type="cellIs" dxfId="2209" priority="3837" operator="equal">
      <formula>"NYR"</formula>
    </cfRule>
    <cfRule type="cellIs" dxfId="2208" priority="3838" operator="equal">
      <formula>"TBL"</formula>
    </cfRule>
    <cfRule type="cellIs" dxfId="2207" priority="3839" operator="equal">
      <formula>"BOS"</formula>
    </cfRule>
  </conditionalFormatting>
  <conditionalFormatting sqref="H51 L56:M56 H58:I59 L58:M59">
    <cfRule type="cellIs" dxfId="2206" priority="3712" operator="equal">
      <formula>"MTL"</formula>
    </cfRule>
    <cfRule type="cellIs" dxfId="2205" priority="3713" operator="equal">
      <formula>"OTT"</formula>
    </cfRule>
    <cfRule type="cellIs" dxfId="2204" priority="3714" operator="equal">
      <formula>"NJD"</formula>
    </cfRule>
    <cfRule type="cellIs" dxfId="2203" priority="3715" operator="equal">
      <formula>"MIN"</formula>
    </cfRule>
    <cfRule type="cellIs" dxfId="2202" priority="3716" operator="equal">
      <formula>"STL"</formula>
    </cfRule>
    <cfRule type="cellIs" dxfId="2201" priority="3717" operator="equal">
      <formula>"LAK"</formula>
    </cfRule>
    <cfRule type="cellIs" dxfId="2200" priority="3718" operator="equal">
      <formula>"TOR"</formula>
    </cfRule>
    <cfRule type="cellIs" dxfId="2199" priority="3719" operator="equal">
      <formula>"CAR"</formula>
    </cfRule>
    <cfRule type="cellIs" dxfId="2198" priority="3720" operator="equal">
      <formula>"NYI"</formula>
    </cfRule>
    <cfRule type="cellIs" dxfId="2197" priority="3721" operator="equal">
      <formula>"FLA"</formula>
    </cfRule>
    <cfRule type="cellIs" dxfId="2196" priority="3722" operator="equal">
      <formula>"EDM"</formula>
    </cfRule>
    <cfRule type="cellIs" dxfId="2195" priority="3723" operator="equal">
      <formula>"DAL"</formula>
    </cfRule>
    <cfRule type="cellIs" dxfId="2194" priority="3724" operator="equal">
      <formula>"NSH"</formula>
    </cfRule>
    <cfRule type="cellIs" dxfId="2193" priority="3725" operator="equal">
      <formula>"VAN"</formula>
    </cfRule>
    <cfRule type="cellIs" dxfId="2192" priority="3726" operator="equal">
      <formula>"COL"</formula>
    </cfRule>
    <cfRule type="cellIs" dxfId="2191" priority="3727" operator="equal">
      <formula>"WPG"</formula>
    </cfRule>
    <cfRule type="cellIs" dxfId="2190" priority="3728" operator="equal">
      <formula>"VGK"</formula>
    </cfRule>
    <cfRule type="cellIs" dxfId="2189" priority="3729" operator="equal">
      <formula>"WSH"</formula>
    </cfRule>
    <cfRule type="cellIs" dxfId="2188" priority="3730" operator="equal">
      <formula>"NYR"</formula>
    </cfRule>
    <cfRule type="cellIs" dxfId="2187" priority="3731" operator="equal">
      <formula>"TBL"</formula>
    </cfRule>
    <cfRule type="cellIs" dxfId="2186" priority="3732" operator="equal">
      <formula>"BOS"</formula>
    </cfRule>
  </conditionalFormatting>
  <conditionalFormatting sqref="H53">
    <cfRule type="cellIs" dxfId="2185" priority="3374" operator="equal">
      <formula>"MTL"</formula>
    </cfRule>
    <cfRule type="cellIs" dxfId="2184" priority="3375" operator="equal">
      <formula>"OTT"</formula>
    </cfRule>
    <cfRule type="cellIs" dxfId="2183" priority="3376" operator="equal">
      <formula>"NJD"</formula>
    </cfRule>
    <cfRule type="cellIs" dxfId="2182" priority="3377" operator="equal">
      <formula>"MIN"</formula>
    </cfRule>
    <cfRule type="cellIs" dxfId="2181" priority="3378" operator="equal">
      <formula>"STL"</formula>
    </cfRule>
    <cfRule type="cellIs" dxfId="2180" priority="3379" operator="equal">
      <formula>"LAK"</formula>
    </cfRule>
    <cfRule type="cellIs" dxfId="2179" priority="3380" operator="equal">
      <formula>"TOR"</formula>
    </cfRule>
    <cfRule type="cellIs" dxfId="2178" priority="3381" operator="equal">
      <formula>"CAR"</formula>
    </cfRule>
    <cfRule type="cellIs" dxfId="2177" priority="3382" operator="equal">
      <formula>"NYI"</formula>
    </cfRule>
    <cfRule type="cellIs" dxfId="2176" priority="3383" operator="equal">
      <formula>"FLA"</formula>
    </cfRule>
    <cfRule type="cellIs" dxfId="2175" priority="3384" operator="equal">
      <formula>"EDM"</formula>
    </cfRule>
    <cfRule type="cellIs" dxfId="2174" priority="3385" operator="equal">
      <formula>"DAL"</formula>
    </cfRule>
    <cfRule type="cellIs" dxfId="2173" priority="3386" operator="equal">
      <formula>"NSH"</formula>
    </cfRule>
    <cfRule type="cellIs" dxfId="2172" priority="3387" operator="equal">
      <formula>"VAN"</formula>
    </cfRule>
    <cfRule type="cellIs" dxfId="2171" priority="3388" operator="equal">
      <formula>"COL"</formula>
    </cfRule>
    <cfRule type="cellIs" dxfId="2170" priority="3389" operator="equal">
      <formula>"WPG"</formula>
    </cfRule>
    <cfRule type="cellIs" dxfId="2169" priority="3390" operator="equal">
      <formula>"VGK"</formula>
    </cfRule>
    <cfRule type="cellIs" dxfId="2168" priority="3391" operator="equal">
      <formula>"WSH"</formula>
    </cfRule>
    <cfRule type="cellIs" dxfId="2167" priority="3392" operator="equal">
      <formula>"NYR"</formula>
    </cfRule>
    <cfRule type="cellIs" dxfId="2166" priority="3393" operator="equal">
      <formula>"TBL"</formula>
    </cfRule>
    <cfRule type="cellIs" dxfId="2165" priority="3394" operator="equal">
      <formula>"BOS"</formula>
    </cfRule>
  </conditionalFormatting>
  <conditionalFormatting sqref="H55">
    <cfRule type="cellIs" dxfId="2164" priority="3502" operator="equal">
      <formula>"MTL"</formula>
    </cfRule>
    <cfRule type="cellIs" dxfId="2163" priority="3503" operator="equal">
      <formula>"OTT"</formula>
    </cfRule>
    <cfRule type="cellIs" dxfId="2162" priority="3504" operator="equal">
      <formula>"NJD"</formula>
    </cfRule>
    <cfRule type="cellIs" dxfId="2161" priority="3505" operator="equal">
      <formula>"MIN"</formula>
    </cfRule>
    <cfRule type="cellIs" dxfId="2160" priority="3506" operator="equal">
      <formula>"STL"</formula>
    </cfRule>
    <cfRule type="cellIs" dxfId="2159" priority="3507" operator="equal">
      <formula>"LAK"</formula>
    </cfRule>
    <cfRule type="cellIs" dxfId="2158" priority="3508" operator="equal">
      <formula>"TOR"</formula>
    </cfRule>
    <cfRule type="cellIs" dxfId="2157" priority="3509" operator="equal">
      <formula>"CAR"</formula>
    </cfRule>
    <cfRule type="cellIs" dxfId="2156" priority="3510" operator="equal">
      <formula>"NYI"</formula>
    </cfRule>
    <cfRule type="cellIs" dxfId="2155" priority="3511" operator="equal">
      <formula>"FLA"</formula>
    </cfRule>
    <cfRule type="cellIs" dxfId="2154" priority="3512" operator="equal">
      <formula>"EDM"</formula>
    </cfRule>
    <cfRule type="cellIs" dxfId="2153" priority="3513" operator="equal">
      <formula>"DAL"</formula>
    </cfRule>
    <cfRule type="cellIs" dxfId="2152" priority="3514" operator="equal">
      <formula>"NSH"</formula>
    </cfRule>
    <cfRule type="cellIs" dxfId="2151" priority="3515" operator="equal">
      <formula>"VAN"</formula>
    </cfRule>
    <cfRule type="cellIs" dxfId="2150" priority="3516" operator="equal">
      <formula>"COL"</formula>
    </cfRule>
    <cfRule type="cellIs" dxfId="2149" priority="3517" operator="equal">
      <formula>"WPG"</formula>
    </cfRule>
    <cfRule type="cellIs" dxfId="2148" priority="3518" operator="equal">
      <formula>"VGK"</formula>
    </cfRule>
    <cfRule type="cellIs" dxfId="2147" priority="3519" operator="equal">
      <formula>"WSH"</formula>
    </cfRule>
    <cfRule type="cellIs" dxfId="2146" priority="3520" operator="equal">
      <formula>"NYR"</formula>
    </cfRule>
    <cfRule type="cellIs" dxfId="2145" priority="3521" operator="equal">
      <formula>"TBL"</formula>
    </cfRule>
    <cfRule type="cellIs" dxfId="2144" priority="3522" operator="equal">
      <formula>"BOS"</formula>
    </cfRule>
  </conditionalFormatting>
  <conditionalFormatting sqref="H57">
    <cfRule type="cellIs" dxfId="2143" priority="3227" operator="equal">
      <formula>"MTL"</formula>
    </cfRule>
    <cfRule type="cellIs" dxfId="2142" priority="3228" operator="equal">
      <formula>"OTT"</formula>
    </cfRule>
    <cfRule type="cellIs" dxfId="2141" priority="3229" operator="equal">
      <formula>"NJD"</formula>
    </cfRule>
    <cfRule type="cellIs" dxfId="2140" priority="3230" operator="equal">
      <formula>"MIN"</formula>
    </cfRule>
    <cfRule type="cellIs" dxfId="2139" priority="3231" operator="equal">
      <formula>"STL"</formula>
    </cfRule>
    <cfRule type="cellIs" dxfId="2138" priority="3232" operator="equal">
      <formula>"LAK"</formula>
    </cfRule>
    <cfRule type="cellIs" dxfId="2137" priority="3233" operator="equal">
      <formula>"TOR"</formula>
    </cfRule>
    <cfRule type="cellIs" dxfId="2136" priority="3234" operator="equal">
      <formula>"CAR"</formula>
    </cfRule>
    <cfRule type="cellIs" dxfId="2135" priority="3235" operator="equal">
      <formula>"NYI"</formula>
    </cfRule>
    <cfRule type="cellIs" dxfId="2134" priority="3236" operator="equal">
      <formula>"FLA"</formula>
    </cfRule>
    <cfRule type="cellIs" dxfId="2133" priority="3237" operator="equal">
      <formula>"EDM"</formula>
    </cfRule>
    <cfRule type="cellIs" dxfId="2132" priority="3238" operator="equal">
      <formula>"DAL"</formula>
    </cfRule>
    <cfRule type="cellIs" dxfId="2131" priority="3239" operator="equal">
      <formula>"NSH"</formula>
    </cfRule>
    <cfRule type="cellIs" dxfId="2130" priority="3240" operator="equal">
      <formula>"VAN"</formula>
    </cfRule>
    <cfRule type="cellIs" dxfId="2129" priority="3241" operator="equal">
      <formula>"COL"</formula>
    </cfRule>
    <cfRule type="cellIs" dxfId="2128" priority="3242" operator="equal">
      <formula>"WPG"</formula>
    </cfRule>
    <cfRule type="cellIs" dxfId="2127" priority="3243" operator="equal">
      <formula>"VGK"</formula>
    </cfRule>
    <cfRule type="cellIs" dxfId="2126" priority="3244" operator="equal">
      <formula>"WSH"</formula>
    </cfRule>
    <cfRule type="cellIs" dxfId="2125" priority="3245" operator="equal">
      <formula>"NYR"</formula>
    </cfRule>
    <cfRule type="cellIs" dxfId="2124" priority="3246" operator="equal">
      <formula>"TBL"</formula>
    </cfRule>
    <cfRule type="cellIs" dxfId="2123" priority="3247" operator="equal">
      <formula>"BOS"</formula>
    </cfRule>
  </conditionalFormatting>
  <conditionalFormatting sqref="H59:H60">
    <cfRule type="cellIs" dxfId="2122" priority="2807" operator="equal">
      <formula>"MTL"</formula>
    </cfRule>
    <cfRule type="cellIs" dxfId="2121" priority="2808" operator="equal">
      <formula>"OTT"</formula>
    </cfRule>
    <cfRule type="cellIs" dxfId="2120" priority="2809" operator="equal">
      <formula>"NJD"</formula>
    </cfRule>
    <cfRule type="cellIs" dxfId="2119" priority="2810" operator="equal">
      <formula>"MIN"</formula>
    </cfRule>
    <cfRule type="cellIs" dxfId="2118" priority="2811" operator="equal">
      <formula>"STL"</formula>
    </cfRule>
    <cfRule type="cellIs" dxfId="2117" priority="2812" operator="equal">
      <formula>"LAK"</formula>
    </cfRule>
    <cfRule type="cellIs" dxfId="2116" priority="2813" operator="equal">
      <formula>"TOR"</formula>
    </cfRule>
    <cfRule type="cellIs" dxfId="2115" priority="2814" operator="equal">
      <formula>"CAR"</formula>
    </cfRule>
    <cfRule type="cellIs" dxfId="2114" priority="2815" operator="equal">
      <formula>"NYI"</formula>
    </cfRule>
    <cfRule type="cellIs" dxfId="2113" priority="2816" operator="equal">
      <formula>"FLA"</formula>
    </cfRule>
    <cfRule type="cellIs" dxfId="2112" priority="2817" operator="equal">
      <formula>"EDM"</formula>
    </cfRule>
    <cfRule type="cellIs" dxfId="2111" priority="2818" operator="equal">
      <formula>"DAL"</formula>
    </cfRule>
    <cfRule type="cellIs" dxfId="2110" priority="2819" operator="equal">
      <formula>"NSH"</formula>
    </cfRule>
    <cfRule type="cellIs" dxfId="2109" priority="2820" operator="equal">
      <formula>"VAN"</formula>
    </cfRule>
    <cfRule type="cellIs" dxfId="2108" priority="2821" operator="equal">
      <formula>"COL"</formula>
    </cfRule>
    <cfRule type="cellIs" dxfId="2107" priority="2822" operator="equal">
      <formula>"WPG"</formula>
    </cfRule>
    <cfRule type="cellIs" dxfId="2106" priority="2823" operator="equal">
      <formula>"VGK"</formula>
    </cfRule>
    <cfRule type="cellIs" dxfId="2105" priority="2824" operator="equal">
      <formula>"WSH"</formula>
    </cfRule>
    <cfRule type="cellIs" dxfId="2104" priority="2825" operator="equal">
      <formula>"NYR"</formula>
    </cfRule>
    <cfRule type="cellIs" dxfId="2103" priority="2826" operator="equal">
      <formula>"TBL"</formula>
    </cfRule>
    <cfRule type="cellIs" dxfId="2102" priority="2827" operator="equal">
      <formula>"BOS"</formula>
    </cfRule>
  </conditionalFormatting>
  <conditionalFormatting sqref="H63:H64">
    <cfRule type="cellIs" dxfId="2101" priority="1988" operator="equal">
      <formula>"MTL"</formula>
    </cfRule>
    <cfRule type="cellIs" dxfId="2100" priority="1989" operator="equal">
      <formula>"OTT"</formula>
    </cfRule>
    <cfRule type="cellIs" dxfId="2099" priority="1990" operator="equal">
      <formula>"NJD"</formula>
    </cfRule>
    <cfRule type="cellIs" dxfId="2098" priority="1991" operator="equal">
      <formula>"MIN"</formula>
    </cfRule>
    <cfRule type="cellIs" dxfId="2097" priority="1992" operator="equal">
      <formula>"STL"</formula>
    </cfRule>
    <cfRule type="cellIs" dxfId="2096" priority="1993" operator="equal">
      <formula>"LAK"</formula>
    </cfRule>
    <cfRule type="cellIs" dxfId="2095" priority="1994" operator="equal">
      <formula>"TOR"</formula>
    </cfRule>
    <cfRule type="cellIs" dxfId="2094" priority="1995" operator="equal">
      <formula>"CAR"</formula>
    </cfRule>
    <cfRule type="cellIs" dxfId="2093" priority="1996" operator="equal">
      <formula>"NYI"</formula>
    </cfRule>
    <cfRule type="cellIs" dxfId="2092" priority="1997" operator="equal">
      <formula>"FLA"</formula>
    </cfRule>
    <cfRule type="cellIs" dxfId="2091" priority="1998" operator="equal">
      <formula>"EDM"</formula>
    </cfRule>
    <cfRule type="cellIs" dxfId="2090" priority="1999" operator="equal">
      <formula>"DAL"</formula>
    </cfRule>
    <cfRule type="cellIs" dxfId="2089" priority="2000" operator="equal">
      <formula>"NSH"</formula>
    </cfRule>
    <cfRule type="cellIs" dxfId="2088" priority="2001" operator="equal">
      <formula>"VAN"</formula>
    </cfRule>
    <cfRule type="cellIs" dxfId="2087" priority="2002" operator="equal">
      <formula>"COL"</formula>
    </cfRule>
    <cfRule type="cellIs" dxfId="2086" priority="2003" operator="equal">
      <formula>"WPG"</formula>
    </cfRule>
    <cfRule type="cellIs" dxfId="2085" priority="2004" operator="equal">
      <formula>"VGK"</formula>
    </cfRule>
    <cfRule type="cellIs" dxfId="2084" priority="2005" operator="equal">
      <formula>"WSH"</formula>
    </cfRule>
    <cfRule type="cellIs" dxfId="2083" priority="2006" operator="equal">
      <formula>"NYR"</formula>
    </cfRule>
    <cfRule type="cellIs" dxfId="2082" priority="2007" operator="equal">
      <formula>"TBL"</formula>
    </cfRule>
    <cfRule type="cellIs" dxfId="2081" priority="2008" operator="equal">
      <formula>"BOS"</formula>
    </cfRule>
  </conditionalFormatting>
  <conditionalFormatting sqref="H66">
    <cfRule type="cellIs" dxfId="2080" priority="1820" operator="equal">
      <formula>"MTL"</formula>
    </cfRule>
    <cfRule type="cellIs" dxfId="2079" priority="1821" operator="equal">
      <formula>"OTT"</formula>
    </cfRule>
    <cfRule type="cellIs" dxfId="2078" priority="1822" operator="equal">
      <formula>"NJD"</formula>
    </cfRule>
    <cfRule type="cellIs" dxfId="2077" priority="1823" operator="equal">
      <formula>"MIN"</formula>
    </cfRule>
    <cfRule type="cellIs" dxfId="2076" priority="1824" operator="equal">
      <formula>"STL"</formula>
    </cfRule>
    <cfRule type="cellIs" dxfId="2075" priority="1825" operator="equal">
      <formula>"LAK"</formula>
    </cfRule>
    <cfRule type="cellIs" dxfId="2074" priority="1826" operator="equal">
      <formula>"TOR"</formula>
    </cfRule>
    <cfRule type="cellIs" dxfId="2073" priority="1827" operator="equal">
      <formula>"CAR"</formula>
    </cfRule>
    <cfRule type="cellIs" dxfId="2072" priority="1828" operator="equal">
      <formula>"NYI"</formula>
    </cfRule>
    <cfRule type="cellIs" dxfId="2071" priority="1829" operator="equal">
      <formula>"FLA"</formula>
    </cfRule>
    <cfRule type="cellIs" dxfId="2070" priority="1830" operator="equal">
      <formula>"EDM"</formula>
    </cfRule>
    <cfRule type="cellIs" dxfId="2069" priority="1831" operator="equal">
      <formula>"DAL"</formula>
    </cfRule>
    <cfRule type="cellIs" dxfId="2068" priority="1832" operator="equal">
      <formula>"NSH"</formula>
    </cfRule>
    <cfRule type="cellIs" dxfId="2067" priority="1833" operator="equal">
      <formula>"VAN"</formula>
    </cfRule>
    <cfRule type="cellIs" dxfId="2066" priority="1834" operator="equal">
      <formula>"COL"</formula>
    </cfRule>
    <cfRule type="cellIs" dxfId="2065" priority="1835" operator="equal">
      <formula>"WPG"</formula>
    </cfRule>
    <cfRule type="cellIs" dxfId="2064" priority="1836" operator="equal">
      <formula>"VGK"</formula>
    </cfRule>
    <cfRule type="cellIs" dxfId="2063" priority="1837" operator="equal">
      <formula>"WSH"</formula>
    </cfRule>
    <cfRule type="cellIs" dxfId="2062" priority="1838" operator="equal">
      <formula>"NYR"</formula>
    </cfRule>
    <cfRule type="cellIs" dxfId="2061" priority="1839" operator="equal">
      <formula>"TBL"</formula>
    </cfRule>
    <cfRule type="cellIs" dxfId="2060" priority="1840" operator="equal">
      <formula>"BOS"</formula>
    </cfRule>
  </conditionalFormatting>
  <conditionalFormatting sqref="H68">
    <cfRule type="cellIs" dxfId="2059" priority="1694" operator="equal">
      <formula>"MTL"</formula>
    </cfRule>
    <cfRule type="cellIs" dxfId="2058" priority="1695" operator="equal">
      <formula>"OTT"</formula>
    </cfRule>
    <cfRule type="cellIs" dxfId="2057" priority="1696" operator="equal">
      <formula>"NJD"</formula>
    </cfRule>
    <cfRule type="cellIs" dxfId="2056" priority="1697" operator="equal">
      <formula>"MIN"</formula>
    </cfRule>
    <cfRule type="cellIs" dxfId="2055" priority="1698" operator="equal">
      <formula>"STL"</formula>
    </cfRule>
    <cfRule type="cellIs" dxfId="2054" priority="1699" operator="equal">
      <formula>"LAK"</formula>
    </cfRule>
    <cfRule type="cellIs" dxfId="2053" priority="1700" operator="equal">
      <formula>"TOR"</formula>
    </cfRule>
    <cfRule type="cellIs" dxfId="2052" priority="1701" operator="equal">
      <formula>"CAR"</formula>
    </cfRule>
    <cfRule type="cellIs" dxfId="2051" priority="1702" operator="equal">
      <formula>"NYI"</formula>
    </cfRule>
    <cfRule type="cellIs" dxfId="2050" priority="1703" operator="equal">
      <formula>"FLA"</formula>
    </cfRule>
    <cfRule type="cellIs" dxfId="2049" priority="1704" operator="equal">
      <formula>"EDM"</formula>
    </cfRule>
    <cfRule type="cellIs" dxfId="2048" priority="1705" operator="equal">
      <formula>"DAL"</formula>
    </cfRule>
    <cfRule type="cellIs" dxfId="2047" priority="1706" operator="equal">
      <formula>"NSH"</formula>
    </cfRule>
    <cfRule type="cellIs" dxfId="2046" priority="1707" operator="equal">
      <formula>"VAN"</formula>
    </cfRule>
    <cfRule type="cellIs" dxfId="2045" priority="1708" operator="equal">
      <formula>"COL"</formula>
    </cfRule>
    <cfRule type="cellIs" dxfId="2044" priority="1709" operator="equal">
      <formula>"WPG"</formula>
    </cfRule>
    <cfRule type="cellIs" dxfId="2043" priority="1710" operator="equal">
      <formula>"VGK"</formula>
    </cfRule>
    <cfRule type="cellIs" dxfId="2042" priority="1711" operator="equal">
      <formula>"WSH"</formula>
    </cfRule>
    <cfRule type="cellIs" dxfId="2041" priority="1712" operator="equal">
      <formula>"NYR"</formula>
    </cfRule>
    <cfRule type="cellIs" dxfId="2040" priority="1713" operator="equal">
      <formula>"TBL"</formula>
    </cfRule>
    <cfRule type="cellIs" dxfId="2039" priority="1714" operator="equal">
      <formula>"BOS"</formula>
    </cfRule>
  </conditionalFormatting>
  <conditionalFormatting sqref="H70">
    <cfRule type="cellIs" dxfId="2038" priority="1526" operator="equal">
      <formula>"MTL"</formula>
    </cfRule>
    <cfRule type="cellIs" dxfId="2037" priority="1527" operator="equal">
      <formula>"OTT"</formula>
    </cfRule>
    <cfRule type="cellIs" dxfId="2036" priority="1528" operator="equal">
      <formula>"NJD"</formula>
    </cfRule>
    <cfRule type="cellIs" dxfId="2035" priority="1529" operator="equal">
      <formula>"MIN"</formula>
    </cfRule>
    <cfRule type="cellIs" dxfId="2034" priority="1530" operator="equal">
      <formula>"STL"</formula>
    </cfRule>
    <cfRule type="cellIs" dxfId="2033" priority="1531" operator="equal">
      <formula>"LAK"</formula>
    </cfRule>
    <cfRule type="cellIs" dxfId="2032" priority="1532" operator="equal">
      <formula>"TOR"</formula>
    </cfRule>
    <cfRule type="cellIs" dxfId="2031" priority="1533" operator="equal">
      <formula>"CAR"</formula>
    </cfRule>
    <cfRule type="cellIs" dxfId="2030" priority="1534" operator="equal">
      <formula>"NYI"</formula>
    </cfRule>
    <cfRule type="cellIs" dxfId="2029" priority="1535" operator="equal">
      <formula>"FLA"</formula>
    </cfRule>
    <cfRule type="cellIs" dxfId="2028" priority="1536" operator="equal">
      <formula>"EDM"</formula>
    </cfRule>
    <cfRule type="cellIs" dxfId="2027" priority="1537" operator="equal">
      <formula>"DAL"</formula>
    </cfRule>
    <cfRule type="cellIs" dxfId="2026" priority="1538" operator="equal">
      <formula>"NSH"</formula>
    </cfRule>
    <cfRule type="cellIs" dxfId="2025" priority="1539" operator="equal">
      <formula>"VAN"</formula>
    </cfRule>
    <cfRule type="cellIs" dxfId="2024" priority="1540" operator="equal">
      <formula>"COL"</formula>
    </cfRule>
    <cfRule type="cellIs" dxfId="2023" priority="1541" operator="equal">
      <formula>"WPG"</formula>
    </cfRule>
    <cfRule type="cellIs" dxfId="2022" priority="1542" operator="equal">
      <formula>"VGK"</formula>
    </cfRule>
    <cfRule type="cellIs" dxfId="2021" priority="1543" operator="equal">
      <formula>"WSH"</formula>
    </cfRule>
    <cfRule type="cellIs" dxfId="2020" priority="1544" operator="equal">
      <formula>"NYR"</formula>
    </cfRule>
    <cfRule type="cellIs" dxfId="2019" priority="1545" operator="equal">
      <formula>"TBL"</formula>
    </cfRule>
    <cfRule type="cellIs" dxfId="2018" priority="1546" operator="equal">
      <formula>"BOS"</formula>
    </cfRule>
  </conditionalFormatting>
  <conditionalFormatting sqref="H46:I46">
    <cfRule type="cellIs" dxfId="2017" priority="3775" operator="equal">
      <formula>"MTL"</formula>
    </cfRule>
    <cfRule type="cellIs" dxfId="2016" priority="3776" operator="equal">
      <formula>"OTT"</formula>
    </cfRule>
    <cfRule type="cellIs" dxfId="2015" priority="3777" operator="equal">
      <formula>"NJD"</formula>
    </cfRule>
    <cfRule type="cellIs" dxfId="2014" priority="3778" operator="equal">
      <formula>"MIN"</formula>
    </cfRule>
    <cfRule type="cellIs" dxfId="2013" priority="3779" operator="equal">
      <formula>"STL"</formula>
    </cfRule>
    <cfRule type="cellIs" dxfId="2012" priority="3780" operator="equal">
      <formula>"LAK"</formula>
    </cfRule>
    <cfRule type="cellIs" dxfId="2011" priority="3781" operator="equal">
      <formula>"TOR"</formula>
    </cfRule>
    <cfRule type="cellIs" dxfId="2010" priority="3782" operator="equal">
      <formula>"CAR"</formula>
    </cfRule>
    <cfRule type="cellIs" dxfId="2009" priority="3783" operator="equal">
      <formula>"NYI"</formula>
    </cfRule>
    <cfRule type="cellIs" dxfId="2008" priority="3784" operator="equal">
      <formula>"FLA"</formula>
    </cfRule>
    <cfRule type="cellIs" dxfId="2007" priority="3785" operator="equal">
      <formula>"EDM"</formula>
    </cfRule>
    <cfRule type="cellIs" dxfId="2006" priority="3786" operator="equal">
      <formula>"DAL"</formula>
    </cfRule>
    <cfRule type="cellIs" dxfId="2005" priority="3787" operator="equal">
      <formula>"NSH"</formula>
    </cfRule>
    <cfRule type="cellIs" dxfId="2004" priority="3788" operator="equal">
      <formula>"VAN"</formula>
    </cfRule>
    <cfRule type="cellIs" dxfId="2003" priority="3789" operator="equal">
      <formula>"COL"</formula>
    </cfRule>
    <cfRule type="cellIs" dxfId="2002" priority="3790" operator="equal">
      <formula>"WPG"</formula>
    </cfRule>
    <cfRule type="cellIs" dxfId="2001" priority="3791" operator="equal">
      <formula>"VGK"</formula>
    </cfRule>
    <cfRule type="cellIs" dxfId="2000" priority="3792" operator="equal">
      <formula>"WSH"</formula>
    </cfRule>
    <cfRule type="cellIs" dxfId="1999" priority="3793" operator="equal">
      <formula>"NYR"</formula>
    </cfRule>
    <cfRule type="cellIs" dxfId="1998" priority="3794" operator="equal">
      <formula>"TBL"</formula>
    </cfRule>
    <cfRule type="cellIs" dxfId="1997" priority="3795" operator="equal">
      <formula>"BOS"</formula>
    </cfRule>
  </conditionalFormatting>
  <conditionalFormatting sqref="H66:I67">
    <cfRule type="cellIs" dxfId="1996" priority="1778" operator="equal">
      <formula>"MTL"</formula>
    </cfRule>
    <cfRule type="cellIs" dxfId="1995" priority="1779" operator="equal">
      <formula>"OTT"</formula>
    </cfRule>
    <cfRule type="cellIs" dxfId="1994" priority="1780" operator="equal">
      <formula>"NJD"</formula>
    </cfRule>
    <cfRule type="cellIs" dxfId="1993" priority="1781" operator="equal">
      <formula>"MIN"</formula>
    </cfRule>
    <cfRule type="cellIs" dxfId="1992" priority="1782" operator="equal">
      <formula>"STL"</formula>
    </cfRule>
    <cfRule type="cellIs" dxfId="1991" priority="1783" operator="equal">
      <formula>"LAK"</formula>
    </cfRule>
    <cfRule type="cellIs" dxfId="1990" priority="1784" operator="equal">
      <formula>"TOR"</formula>
    </cfRule>
    <cfRule type="cellIs" dxfId="1989" priority="1785" operator="equal">
      <formula>"CAR"</formula>
    </cfRule>
    <cfRule type="cellIs" dxfId="1988" priority="1786" operator="equal">
      <formula>"NYI"</formula>
    </cfRule>
    <cfRule type="cellIs" dxfId="1987" priority="1787" operator="equal">
      <formula>"FLA"</formula>
    </cfRule>
    <cfRule type="cellIs" dxfId="1986" priority="1788" operator="equal">
      <formula>"EDM"</formula>
    </cfRule>
    <cfRule type="cellIs" dxfId="1985" priority="1789" operator="equal">
      <formula>"DAL"</formula>
    </cfRule>
    <cfRule type="cellIs" dxfId="1984" priority="1790" operator="equal">
      <formula>"NSH"</formula>
    </cfRule>
    <cfRule type="cellIs" dxfId="1983" priority="1791" operator="equal">
      <formula>"VAN"</formula>
    </cfRule>
    <cfRule type="cellIs" dxfId="1982" priority="1792" operator="equal">
      <formula>"COL"</formula>
    </cfRule>
    <cfRule type="cellIs" dxfId="1981" priority="1793" operator="equal">
      <formula>"WPG"</formula>
    </cfRule>
    <cfRule type="cellIs" dxfId="1980" priority="1794" operator="equal">
      <formula>"VGK"</formula>
    </cfRule>
    <cfRule type="cellIs" dxfId="1979" priority="1795" operator="equal">
      <formula>"WSH"</formula>
    </cfRule>
    <cfRule type="cellIs" dxfId="1978" priority="1796" operator="equal">
      <formula>"NYR"</formula>
    </cfRule>
    <cfRule type="cellIs" dxfId="1977" priority="1797" operator="equal">
      <formula>"TBL"</formula>
    </cfRule>
    <cfRule type="cellIs" dxfId="1976" priority="1798" operator="equal">
      <formula>"BOS"</formula>
    </cfRule>
  </conditionalFormatting>
  <conditionalFormatting sqref="I51">
    <cfRule type="cellIs" dxfId="1975" priority="3670" operator="equal">
      <formula>"MTL"</formula>
    </cfRule>
    <cfRule type="cellIs" dxfId="1974" priority="3671" operator="equal">
      <formula>"OTT"</formula>
    </cfRule>
    <cfRule type="cellIs" dxfId="1973" priority="3672" operator="equal">
      <formula>"NJD"</formula>
    </cfRule>
    <cfRule type="cellIs" dxfId="1972" priority="3673" operator="equal">
      <formula>"MIN"</formula>
    </cfRule>
    <cfRule type="cellIs" dxfId="1971" priority="3674" operator="equal">
      <formula>"STL"</formula>
    </cfRule>
    <cfRule type="cellIs" dxfId="1970" priority="3675" operator="equal">
      <formula>"LAK"</formula>
    </cfRule>
    <cfRule type="cellIs" dxfId="1969" priority="3676" operator="equal">
      <formula>"TOR"</formula>
    </cfRule>
    <cfRule type="cellIs" dxfId="1968" priority="3677" operator="equal">
      <formula>"CAR"</formula>
    </cfRule>
    <cfRule type="cellIs" dxfId="1967" priority="3678" operator="equal">
      <formula>"NYI"</formula>
    </cfRule>
    <cfRule type="cellIs" dxfId="1966" priority="3679" operator="equal">
      <formula>"FLA"</formula>
    </cfRule>
    <cfRule type="cellIs" dxfId="1965" priority="3680" operator="equal">
      <formula>"EDM"</formula>
    </cfRule>
    <cfRule type="cellIs" dxfId="1964" priority="3681" operator="equal">
      <formula>"DAL"</formula>
    </cfRule>
    <cfRule type="cellIs" dxfId="1963" priority="3682" operator="equal">
      <formula>"NSH"</formula>
    </cfRule>
    <cfRule type="cellIs" dxfId="1962" priority="3683" operator="equal">
      <formula>"VAN"</formula>
    </cfRule>
    <cfRule type="cellIs" dxfId="1961" priority="3684" operator="equal">
      <formula>"COL"</formula>
    </cfRule>
    <cfRule type="cellIs" dxfId="1960" priority="3685" operator="equal">
      <formula>"WPG"</formula>
    </cfRule>
    <cfRule type="cellIs" dxfId="1959" priority="3686" operator="equal">
      <formula>"VGK"</formula>
    </cfRule>
    <cfRule type="cellIs" dxfId="1958" priority="3687" operator="equal">
      <formula>"WSH"</formula>
    </cfRule>
    <cfRule type="cellIs" dxfId="1957" priority="3688" operator="equal">
      <formula>"NYR"</formula>
    </cfRule>
    <cfRule type="cellIs" dxfId="1956" priority="3689" operator="equal">
      <formula>"TBL"</formula>
    </cfRule>
    <cfRule type="cellIs" dxfId="1955" priority="3690" operator="equal">
      <formula>"BOS"</formula>
    </cfRule>
  </conditionalFormatting>
  <conditionalFormatting sqref="I53">
    <cfRule type="cellIs" dxfId="1954" priority="3416" operator="equal">
      <formula>"MTL"</formula>
    </cfRule>
    <cfRule type="cellIs" dxfId="1953" priority="3417" operator="equal">
      <formula>"OTT"</formula>
    </cfRule>
    <cfRule type="cellIs" dxfId="1952" priority="3418" operator="equal">
      <formula>"NJD"</formula>
    </cfRule>
    <cfRule type="cellIs" dxfId="1951" priority="3419" operator="equal">
      <formula>"MIN"</formula>
    </cfRule>
    <cfRule type="cellIs" dxfId="1950" priority="3420" operator="equal">
      <formula>"STL"</formula>
    </cfRule>
    <cfRule type="cellIs" dxfId="1949" priority="3421" operator="equal">
      <formula>"LAK"</formula>
    </cfRule>
    <cfRule type="cellIs" dxfId="1948" priority="3422" operator="equal">
      <formula>"TOR"</formula>
    </cfRule>
    <cfRule type="cellIs" dxfId="1947" priority="3423" operator="equal">
      <formula>"CAR"</formula>
    </cfRule>
    <cfRule type="cellIs" dxfId="1946" priority="3424" operator="equal">
      <formula>"NYI"</formula>
    </cfRule>
    <cfRule type="cellIs" dxfId="1945" priority="3425" operator="equal">
      <formula>"FLA"</formula>
    </cfRule>
    <cfRule type="cellIs" dxfId="1944" priority="3426" operator="equal">
      <formula>"EDM"</formula>
    </cfRule>
    <cfRule type="cellIs" dxfId="1943" priority="3427" operator="equal">
      <formula>"DAL"</formula>
    </cfRule>
    <cfRule type="cellIs" dxfId="1942" priority="3428" operator="equal">
      <formula>"NSH"</formula>
    </cfRule>
    <cfRule type="cellIs" dxfId="1941" priority="3429" operator="equal">
      <formula>"VAN"</formula>
    </cfRule>
    <cfRule type="cellIs" dxfId="1940" priority="3430" operator="equal">
      <formula>"COL"</formula>
    </cfRule>
    <cfRule type="cellIs" dxfId="1939" priority="3431" operator="equal">
      <formula>"WPG"</formula>
    </cfRule>
    <cfRule type="cellIs" dxfId="1938" priority="3432" operator="equal">
      <formula>"VGK"</formula>
    </cfRule>
    <cfRule type="cellIs" dxfId="1937" priority="3433" operator="equal">
      <formula>"WSH"</formula>
    </cfRule>
    <cfRule type="cellIs" dxfId="1936" priority="3434" operator="equal">
      <formula>"NYR"</formula>
    </cfRule>
    <cfRule type="cellIs" dxfId="1935" priority="3435" operator="equal">
      <formula>"TBL"</formula>
    </cfRule>
    <cfRule type="cellIs" dxfId="1934" priority="3436" operator="equal">
      <formula>"BOS"</formula>
    </cfRule>
  </conditionalFormatting>
  <conditionalFormatting sqref="I55">
    <cfRule type="cellIs" dxfId="1933" priority="3481" operator="equal">
      <formula>"MTL"</formula>
    </cfRule>
    <cfRule type="cellIs" dxfId="1932" priority="3482" operator="equal">
      <formula>"OTT"</formula>
    </cfRule>
    <cfRule type="cellIs" dxfId="1931" priority="3483" operator="equal">
      <formula>"NJD"</formula>
    </cfRule>
    <cfRule type="cellIs" dxfId="1930" priority="3484" operator="equal">
      <formula>"MIN"</formula>
    </cfRule>
    <cfRule type="cellIs" dxfId="1929" priority="3485" operator="equal">
      <formula>"STL"</formula>
    </cfRule>
    <cfRule type="cellIs" dxfId="1928" priority="3486" operator="equal">
      <formula>"LAK"</formula>
    </cfRule>
    <cfRule type="cellIs" dxfId="1927" priority="3487" operator="equal">
      <formula>"TOR"</formula>
    </cfRule>
    <cfRule type="cellIs" dxfId="1926" priority="3488" operator="equal">
      <formula>"CAR"</formula>
    </cfRule>
    <cfRule type="cellIs" dxfId="1925" priority="3489" operator="equal">
      <formula>"NYI"</formula>
    </cfRule>
    <cfRule type="cellIs" dxfId="1924" priority="3490" operator="equal">
      <formula>"FLA"</formula>
    </cfRule>
    <cfRule type="cellIs" dxfId="1923" priority="3491" operator="equal">
      <formula>"EDM"</formula>
    </cfRule>
    <cfRule type="cellIs" dxfId="1922" priority="3492" operator="equal">
      <formula>"DAL"</formula>
    </cfRule>
    <cfRule type="cellIs" dxfId="1921" priority="3493" operator="equal">
      <formula>"NSH"</formula>
    </cfRule>
    <cfRule type="cellIs" dxfId="1920" priority="3494" operator="equal">
      <formula>"VAN"</formula>
    </cfRule>
    <cfRule type="cellIs" dxfId="1919" priority="3495" operator="equal">
      <formula>"COL"</formula>
    </cfRule>
    <cfRule type="cellIs" dxfId="1918" priority="3496" operator="equal">
      <formula>"WPG"</formula>
    </cfRule>
    <cfRule type="cellIs" dxfId="1917" priority="3497" operator="equal">
      <formula>"VGK"</formula>
    </cfRule>
    <cfRule type="cellIs" dxfId="1916" priority="3498" operator="equal">
      <formula>"WSH"</formula>
    </cfRule>
    <cfRule type="cellIs" dxfId="1915" priority="3499" operator="equal">
      <formula>"NYR"</formula>
    </cfRule>
    <cfRule type="cellIs" dxfId="1914" priority="3500" operator="equal">
      <formula>"TBL"</formula>
    </cfRule>
    <cfRule type="cellIs" dxfId="1913" priority="3501" operator="equal">
      <formula>"BOS"</formula>
    </cfRule>
  </conditionalFormatting>
  <conditionalFormatting sqref="I57">
    <cfRule type="cellIs" dxfId="1912" priority="3248" operator="equal">
      <formula>"MTL"</formula>
    </cfRule>
    <cfRule type="cellIs" dxfId="1911" priority="3249" operator="equal">
      <formula>"OTT"</formula>
    </cfRule>
    <cfRule type="cellIs" dxfId="1910" priority="3250" operator="equal">
      <formula>"NJD"</formula>
    </cfRule>
    <cfRule type="cellIs" dxfId="1909" priority="3251" operator="equal">
      <formula>"MIN"</formula>
    </cfRule>
    <cfRule type="cellIs" dxfId="1908" priority="3252" operator="equal">
      <formula>"STL"</formula>
    </cfRule>
    <cfRule type="cellIs" dxfId="1907" priority="3253" operator="equal">
      <formula>"LAK"</formula>
    </cfRule>
    <cfRule type="cellIs" dxfId="1906" priority="3254" operator="equal">
      <formula>"TOR"</formula>
    </cfRule>
    <cfRule type="cellIs" dxfId="1905" priority="3255" operator="equal">
      <formula>"CAR"</formula>
    </cfRule>
    <cfRule type="cellIs" dxfId="1904" priority="3256" operator="equal">
      <formula>"NYI"</formula>
    </cfRule>
    <cfRule type="cellIs" dxfId="1903" priority="3257" operator="equal">
      <formula>"FLA"</formula>
    </cfRule>
    <cfRule type="cellIs" dxfId="1902" priority="3258" operator="equal">
      <formula>"EDM"</formula>
    </cfRule>
    <cfRule type="cellIs" dxfId="1901" priority="3259" operator="equal">
      <formula>"DAL"</formula>
    </cfRule>
    <cfRule type="cellIs" dxfId="1900" priority="3260" operator="equal">
      <formula>"NSH"</formula>
    </cfRule>
    <cfRule type="cellIs" dxfId="1899" priority="3261" operator="equal">
      <formula>"VAN"</formula>
    </cfRule>
    <cfRule type="cellIs" dxfId="1898" priority="3262" operator="equal">
      <formula>"COL"</formula>
    </cfRule>
    <cfRule type="cellIs" dxfId="1897" priority="3263" operator="equal">
      <formula>"WPG"</formula>
    </cfRule>
    <cfRule type="cellIs" dxfId="1896" priority="3264" operator="equal">
      <formula>"VGK"</formula>
    </cfRule>
    <cfRule type="cellIs" dxfId="1895" priority="3265" operator="equal">
      <formula>"WSH"</formula>
    </cfRule>
    <cfRule type="cellIs" dxfId="1894" priority="3266" operator="equal">
      <formula>"NYR"</formula>
    </cfRule>
    <cfRule type="cellIs" dxfId="1893" priority="3267" operator="equal">
      <formula>"TBL"</formula>
    </cfRule>
    <cfRule type="cellIs" dxfId="1892" priority="3268" operator="equal">
      <formula>"BOS"</formula>
    </cfRule>
  </conditionalFormatting>
  <conditionalFormatting sqref="I59:I60">
    <cfRule type="cellIs" dxfId="1891" priority="2828" operator="equal">
      <formula>"MTL"</formula>
    </cfRule>
    <cfRule type="cellIs" dxfId="1890" priority="2829" operator="equal">
      <formula>"OTT"</formula>
    </cfRule>
    <cfRule type="cellIs" dxfId="1889" priority="2830" operator="equal">
      <formula>"NJD"</formula>
    </cfRule>
    <cfRule type="cellIs" dxfId="1888" priority="2831" operator="equal">
      <formula>"MIN"</formula>
    </cfRule>
    <cfRule type="cellIs" dxfId="1887" priority="2832" operator="equal">
      <formula>"STL"</formula>
    </cfRule>
    <cfRule type="cellIs" dxfId="1886" priority="2833" operator="equal">
      <formula>"LAK"</formula>
    </cfRule>
    <cfRule type="cellIs" dxfId="1885" priority="2834" operator="equal">
      <formula>"TOR"</formula>
    </cfRule>
    <cfRule type="cellIs" dxfId="1884" priority="2835" operator="equal">
      <formula>"CAR"</formula>
    </cfRule>
    <cfRule type="cellIs" dxfId="1883" priority="2836" operator="equal">
      <formula>"NYI"</formula>
    </cfRule>
    <cfRule type="cellIs" dxfId="1882" priority="2837" operator="equal">
      <formula>"FLA"</formula>
    </cfRule>
    <cfRule type="cellIs" dxfId="1881" priority="2838" operator="equal">
      <formula>"EDM"</formula>
    </cfRule>
    <cfRule type="cellIs" dxfId="1880" priority="2839" operator="equal">
      <formula>"DAL"</formula>
    </cfRule>
    <cfRule type="cellIs" dxfId="1879" priority="2840" operator="equal">
      <formula>"NSH"</formula>
    </cfRule>
    <cfRule type="cellIs" dxfId="1878" priority="2841" operator="equal">
      <formula>"VAN"</formula>
    </cfRule>
    <cfRule type="cellIs" dxfId="1877" priority="2842" operator="equal">
      <formula>"COL"</formula>
    </cfRule>
    <cfRule type="cellIs" dxfId="1876" priority="2843" operator="equal">
      <formula>"WPG"</formula>
    </cfRule>
    <cfRule type="cellIs" dxfId="1875" priority="2844" operator="equal">
      <formula>"VGK"</formula>
    </cfRule>
    <cfRule type="cellIs" dxfId="1874" priority="2845" operator="equal">
      <formula>"WSH"</formula>
    </cfRule>
    <cfRule type="cellIs" dxfId="1873" priority="2846" operator="equal">
      <formula>"NYR"</formula>
    </cfRule>
    <cfRule type="cellIs" dxfId="1872" priority="2847" operator="equal">
      <formula>"TBL"</formula>
    </cfRule>
    <cfRule type="cellIs" dxfId="1871" priority="2848" operator="equal">
      <formula>"BOS"</formula>
    </cfRule>
  </conditionalFormatting>
  <conditionalFormatting sqref="I63:I64">
    <cfRule type="cellIs" dxfId="1870" priority="2009" operator="equal">
      <formula>"MTL"</formula>
    </cfRule>
    <cfRule type="cellIs" dxfId="1869" priority="2010" operator="equal">
      <formula>"OTT"</formula>
    </cfRule>
    <cfRule type="cellIs" dxfId="1868" priority="2011" operator="equal">
      <formula>"NJD"</formula>
    </cfRule>
    <cfRule type="cellIs" dxfId="1867" priority="2012" operator="equal">
      <formula>"MIN"</formula>
    </cfRule>
    <cfRule type="cellIs" dxfId="1866" priority="2013" operator="equal">
      <formula>"STL"</formula>
    </cfRule>
    <cfRule type="cellIs" dxfId="1865" priority="2014" operator="equal">
      <formula>"LAK"</formula>
    </cfRule>
    <cfRule type="cellIs" dxfId="1864" priority="2015" operator="equal">
      <formula>"TOR"</formula>
    </cfRule>
    <cfRule type="cellIs" dxfId="1863" priority="2016" operator="equal">
      <formula>"CAR"</formula>
    </cfRule>
    <cfRule type="cellIs" dxfId="1862" priority="2017" operator="equal">
      <formula>"NYI"</formula>
    </cfRule>
    <cfRule type="cellIs" dxfId="1861" priority="2018" operator="equal">
      <formula>"FLA"</formula>
    </cfRule>
    <cfRule type="cellIs" dxfId="1860" priority="2019" operator="equal">
      <formula>"EDM"</formula>
    </cfRule>
    <cfRule type="cellIs" dxfId="1859" priority="2020" operator="equal">
      <formula>"DAL"</formula>
    </cfRule>
    <cfRule type="cellIs" dxfId="1858" priority="2021" operator="equal">
      <formula>"NSH"</formula>
    </cfRule>
    <cfRule type="cellIs" dxfId="1857" priority="2022" operator="equal">
      <formula>"VAN"</formula>
    </cfRule>
    <cfRule type="cellIs" dxfId="1856" priority="2023" operator="equal">
      <formula>"COL"</formula>
    </cfRule>
    <cfRule type="cellIs" dxfId="1855" priority="2024" operator="equal">
      <formula>"WPG"</formula>
    </cfRule>
    <cfRule type="cellIs" dxfId="1854" priority="2025" operator="equal">
      <formula>"VGK"</formula>
    </cfRule>
    <cfRule type="cellIs" dxfId="1853" priority="2026" operator="equal">
      <formula>"WSH"</formula>
    </cfRule>
    <cfRule type="cellIs" dxfId="1852" priority="2027" operator="equal">
      <formula>"NYR"</formula>
    </cfRule>
    <cfRule type="cellIs" dxfId="1851" priority="2028" operator="equal">
      <formula>"TBL"</formula>
    </cfRule>
    <cfRule type="cellIs" dxfId="1850" priority="2029" operator="equal">
      <formula>"BOS"</formula>
    </cfRule>
  </conditionalFormatting>
  <conditionalFormatting sqref="I66">
    <cfRule type="cellIs" dxfId="1849" priority="1841" operator="equal">
      <formula>"MTL"</formula>
    </cfRule>
    <cfRule type="cellIs" dxfId="1848" priority="1842" operator="equal">
      <formula>"OTT"</formula>
    </cfRule>
    <cfRule type="cellIs" dxfId="1847" priority="1843" operator="equal">
      <formula>"NJD"</formula>
    </cfRule>
    <cfRule type="cellIs" dxfId="1846" priority="1844" operator="equal">
      <formula>"MIN"</formula>
    </cfRule>
    <cfRule type="cellIs" dxfId="1845" priority="1845" operator="equal">
      <formula>"STL"</formula>
    </cfRule>
    <cfRule type="cellIs" dxfId="1844" priority="1846" operator="equal">
      <formula>"LAK"</formula>
    </cfRule>
    <cfRule type="cellIs" dxfId="1843" priority="1847" operator="equal">
      <formula>"TOR"</formula>
    </cfRule>
    <cfRule type="cellIs" dxfId="1842" priority="1848" operator="equal">
      <formula>"CAR"</formula>
    </cfRule>
    <cfRule type="cellIs" dxfId="1841" priority="1849" operator="equal">
      <formula>"NYI"</formula>
    </cfRule>
    <cfRule type="cellIs" dxfId="1840" priority="1850" operator="equal">
      <formula>"FLA"</formula>
    </cfRule>
    <cfRule type="cellIs" dxfId="1839" priority="1851" operator="equal">
      <formula>"EDM"</formula>
    </cfRule>
    <cfRule type="cellIs" dxfId="1838" priority="1852" operator="equal">
      <formula>"DAL"</formula>
    </cfRule>
    <cfRule type="cellIs" dxfId="1837" priority="1853" operator="equal">
      <formula>"NSH"</formula>
    </cfRule>
    <cfRule type="cellIs" dxfId="1836" priority="1854" operator="equal">
      <formula>"VAN"</formula>
    </cfRule>
    <cfRule type="cellIs" dxfId="1835" priority="1855" operator="equal">
      <formula>"COL"</formula>
    </cfRule>
    <cfRule type="cellIs" dxfId="1834" priority="1856" operator="equal">
      <formula>"WPG"</formula>
    </cfRule>
    <cfRule type="cellIs" dxfId="1833" priority="1857" operator="equal">
      <formula>"VGK"</formula>
    </cfRule>
    <cfRule type="cellIs" dxfId="1832" priority="1858" operator="equal">
      <formula>"WSH"</formula>
    </cfRule>
    <cfRule type="cellIs" dxfId="1831" priority="1859" operator="equal">
      <formula>"NYR"</formula>
    </cfRule>
    <cfRule type="cellIs" dxfId="1830" priority="1860" operator="equal">
      <formula>"TBL"</formula>
    </cfRule>
    <cfRule type="cellIs" dxfId="1829" priority="1861" operator="equal">
      <formula>"BOS"</formula>
    </cfRule>
  </conditionalFormatting>
  <conditionalFormatting sqref="I68">
    <cfRule type="cellIs" dxfId="1828" priority="1715" operator="equal">
      <formula>"MTL"</formula>
    </cfRule>
    <cfRule type="cellIs" dxfId="1827" priority="1716" operator="equal">
      <formula>"OTT"</formula>
    </cfRule>
    <cfRule type="cellIs" dxfId="1826" priority="1717" operator="equal">
      <formula>"NJD"</formula>
    </cfRule>
    <cfRule type="cellIs" dxfId="1825" priority="1718" operator="equal">
      <formula>"MIN"</formula>
    </cfRule>
    <cfRule type="cellIs" dxfId="1824" priority="1719" operator="equal">
      <formula>"STL"</formula>
    </cfRule>
    <cfRule type="cellIs" dxfId="1823" priority="1720" operator="equal">
      <formula>"LAK"</formula>
    </cfRule>
    <cfRule type="cellIs" dxfId="1822" priority="1721" operator="equal">
      <formula>"TOR"</formula>
    </cfRule>
    <cfRule type="cellIs" dxfId="1821" priority="1722" operator="equal">
      <formula>"CAR"</formula>
    </cfRule>
    <cfRule type="cellIs" dxfId="1820" priority="1723" operator="equal">
      <formula>"NYI"</formula>
    </cfRule>
    <cfRule type="cellIs" dxfId="1819" priority="1724" operator="equal">
      <formula>"FLA"</formula>
    </cfRule>
    <cfRule type="cellIs" dxfId="1818" priority="1725" operator="equal">
      <formula>"EDM"</formula>
    </cfRule>
    <cfRule type="cellIs" dxfId="1817" priority="1726" operator="equal">
      <formula>"DAL"</formula>
    </cfRule>
    <cfRule type="cellIs" dxfId="1816" priority="1727" operator="equal">
      <formula>"NSH"</formula>
    </cfRule>
    <cfRule type="cellIs" dxfId="1815" priority="1728" operator="equal">
      <formula>"VAN"</formula>
    </cfRule>
    <cfRule type="cellIs" dxfId="1814" priority="1729" operator="equal">
      <formula>"COL"</formula>
    </cfRule>
    <cfRule type="cellIs" dxfId="1813" priority="1730" operator="equal">
      <formula>"WPG"</formula>
    </cfRule>
    <cfRule type="cellIs" dxfId="1812" priority="1731" operator="equal">
      <formula>"VGK"</formula>
    </cfRule>
    <cfRule type="cellIs" dxfId="1811" priority="1732" operator="equal">
      <formula>"WSH"</formula>
    </cfRule>
    <cfRule type="cellIs" dxfId="1810" priority="1733" operator="equal">
      <formula>"NYR"</formula>
    </cfRule>
    <cfRule type="cellIs" dxfId="1809" priority="1734" operator="equal">
      <formula>"TBL"</formula>
    </cfRule>
    <cfRule type="cellIs" dxfId="1808" priority="1735" operator="equal">
      <formula>"BOS"</formula>
    </cfRule>
  </conditionalFormatting>
  <conditionalFormatting sqref="I70">
    <cfRule type="cellIs" dxfId="1807" priority="1547" operator="equal">
      <formula>"MTL"</formula>
    </cfRule>
    <cfRule type="cellIs" dxfId="1806" priority="1548" operator="equal">
      <formula>"OTT"</formula>
    </cfRule>
    <cfRule type="cellIs" dxfId="1805" priority="1549" operator="equal">
      <formula>"NJD"</formula>
    </cfRule>
    <cfRule type="cellIs" dxfId="1804" priority="1550" operator="equal">
      <formula>"MIN"</formula>
    </cfRule>
    <cfRule type="cellIs" dxfId="1803" priority="1551" operator="equal">
      <formula>"STL"</formula>
    </cfRule>
    <cfRule type="cellIs" dxfId="1802" priority="1552" operator="equal">
      <formula>"LAK"</formula>
    </cfRule>
    <cfRule type="cellIs" dxfId="1801" priority="1553" operator="equal">
      <formula>"TOR"</formula>
    </cfRule>
    <cfRule type="cellIs" dxfId="1800" priority="1554" operator="equal">
      <formula>"CAR"</formula>
    </cfRule>
    <cfRule type="cellIs" dxfId="1799" priority="1555" operator="equal">
      <formula>"NYI"</formula>
    </cfRule>
    <cfRule type="cellIs" dxfId="1798" priority="1556" operator="equal">
      <formula>"FLA"</formula>
    </cfRule>
    <cfRule type="cellIs" dxfId="1797" priority="1557" operator="equal">
      <formula>"EDM"</formula>
    </cfRule>
    <cfRule type="cellIs" dxfId="1796" priority="1558" operator="equal">
      <formula>"DAL"</formula>
    </cfRule>
    <cfRule type="cellIs" dxfId="1795" priority="1559" operator="equal">
      <formula>"NSH"</formula>
    </cfRule>
    <cfRule type="cellIs" dxfId="1794" priority="1560" operator="equal">
      <formula>"VAN"</formula>
    </cfRule>
    <cfRule type="cellIs" dxfId="1793" priority="1561" operator="equal">
      <formula>"COL"</formula>
    </cfRule>
    <cfRule type="cellIs" dxfId="1792" priority="1562" operator="equal">
      <formula>"WPG"</formula>
    </cfRule>
    <cfRule type="cellIs" dxfId="1791" priority="1563" operator="equal">
      <formula>"VGK"</formula>
    </cfRule>
    <cfRule type="cellIs" dxfId="1790" priority="1564" operator="equal">
      <formula>"WSH"</formula>
    </cfRule>
    <cfRule type="cellIs" dxfId="1789" priority="1565" operator="equal">
      <formula>"NYR"</formula>
    </cfRule>
    <cfRule type="cellIs" dxfId="1788" priority="1566" operator="equal">
      <formula>"TBL"</formula>
    </cfRule>
    <cfRule type="cellIs" dxfId="1787" priority="1567" operator="equal">
      <formula>"BOS"</formula>
    </cfRule>
  </conditionalFormatting>
  <conditionalFormatting sqref="J2:K53 J55:K71 J73:K73 J76:K105">
    <cfRule type="colorScale" priority="390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43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43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390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90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1786" priority="3607" operator="equal">
      <formula>"MTL"</formula>
    </cfRule>
    <cfRule type="cellIs" dxfId="1785" priority="3608" operator="equal">
      <formula>"OTT"</formula>
    </cfRule>
    <cfRule type="cellIs" dxfId="1784" priority="3609" operator="equal">
      <formula>"NJD"</formula>
    </cfRule>
    <cfRule type="cellIs" dxfId="1783" priority="3610" operator="equal">
      <formula>"MIN"</formula>
    </cfRule>
    <cfRule type="cellIs" dxfId="1782" priority="3611" operator="equal">
      <formula>"STL"</formula>
    </cfRule>
    <cfRule type="cellIs" dxfId="1781" priority="3612" operator="equal">
      <formula>"LAK"</formula>
    </cfRule>
    <cfRule type="cellIs" dxfId="1780" priority="3613" operator="equal">
      <formula>"TOR"</formula>
    </cfRule>
    <cfRule type="cellIs" dxfId="1779" priority="3614" operator="equal">
      <formula>"CAR"</formula>
    </cfRule>
    <cfRule type="cellIs" dxfId="1778" priority="3615" operator="equal">
      <formula>"NYI"</formula>
    </cfRule>
    <cfRule type="cellIs" dxfId="1777" priority="3616" operator="equal">
      <formula>"FLA"</formula>
    </cfRule>
    <cfRule type="cellIs" dxfId="1776" priority="3617" operator="equal">
      <formula>"EDM"</formula>
    </cfRule>
    <cfRule type="cellIs" dxfId="1775" priority="3618" operator="equal">
      <formula>"DAL"</formula>
    </cfRule>
    <cfRule type="cellIs" dxfId="1774" priority="3619" operator="equal">
      <formula>"NSH"</formula>
    </cfRule>
    <cfRule type="cellIs" dxfId="1773" priority="3620" operator="equal">
      <formula>"VAN"</formula>
    </cfRule>
    <cfRule type="cellIs" dxfId="1772" priority="3621" operator="equal">
      <formula>"COL"</formula>
    </cfRule>
    <cfRule type="cellIs" dxfId="1771" priority="3622" operator="equal">
      <formula>"WPG"</formula>
    </cfRule>
    <cfRule type="cellIs" dxfId="1770" priority="3623" operator="equal">
      <formula>"VGK"</formula>
    </cfRule>
    <cfRule type="cellIs" dxfId="1769" priority="3624" operator="equal">
      <formula>"WSH"</formula>
    </cfRule>
    <cfRule type="cellIs" dxfId="1768" priority="3625" operator="equal">
      <formula>"NYR"</formula>
    </cfRule>
    <cfRule type="cellIs" dxfId="1767" priority="3626" operator="equal">
      <formula>"TBL"</formula>
    </cfRule>
    <cfRule type="cellIs" dxfId="1766" priority="3627" operator="equal">
      <formula>"BOS"</formula>
    </cfRule>
  </conditionalFormatting>
  <conditionalFormatting sqref="L53">
    <cfRule type="cellIs" dxfId="1765" priority="3353" operator="equal">
      <formula>"MTL"</formula>
    </cfRule>
    <cfRule type="cellIs" dxfId="1764" priority="3354" operator="equal">
      <formula>"OTT"</formula>
    </cfRule>
    <cfRule type="cellIs" dxfId="1763" priority="3355" operator="equal">
      <formula>"NJD"</formula>
    </cfRule>
    <cfRule type="cellIs" dxfId="1762" priority="3356" operator="equal">
      <formula>"MIN"</formula>
    </cfRule>
    <cfRule type="cellIs" dxfId="1761" priority="3357" operator="equal">
      <formula>"STL"</formula>
    </cfRule>
    <cfRule type="cellIs" dxfId="1760" priority="3358" operator="equal">
      <formula>"LAK"</formula>
    </cfRule>
    <cfRule type="cellIs" dxfId="1759" priority="3359" operator="equal">
      <formula>"TOR"</formula>
    </cfRule>
    <cfRule type="cellIs" dxfId="1758" priority="3360" operator="equal">
      <formula>"CAR"</formula>
    </cfRule>
    <cfRule type="cellIs" dxfId="1757" priority="3361" operator="equal">
      <formula>"NYI"</formula>
    </cfRule>
    <cfRule type="cellIs" dxfId="1756" priority="3362" operator="equal">
      <formula>"FLA"</formula>
    </cfRule>
    <cfRule type="cellIs" dxfId="1755" priority="3363" operator="equal">
      <formula>"EDM"</formula>
    </cfRule>
    <cfRule type="cellIs" dxfId="1754" priority="3364" operator="equal">
      <formula>"DAL"</formula>
    </cfRule>
    <cfRule type="cellIs" dxfId="1753" priority="3365" operator="equal">
      <formula>"NSH"</formula>
    </cfRule>
    <cfRule type="cellIs" dxfId="1752" priority="3366" operator="equal">
      <formula>"VAN"</formula>
    </cfRule>
    <cfRule type="cellIs" dxfId="1751" priority="3367" operator="equal">
      <formula>"COL"</formula>
    </cfRule>
    <cfRule type="cellIs" dxfId="1750" priority="3368" operator="equal">
      <formula>"WPG"</formula>
    </cfRule>
    <cfRule type="cellIs" dxfId="1749" priority="3369" operator="equal">
      <formula>"VGK"</formula>
    </cfRule>
    <cfRule type="cellIs" dxfId="1748" priority="3370" operator="equal">
      <formula>"WSH"</formula>
    </cfRule>
    <cfRule type="cellIs" dxfId="1747" priority="3371" operator="equal">
      <formula>"NYR"</formula>
    </cfRule>
    <cfRule type="cellIs" dxfId="1746" priority="3372" operator="equal">
      <formula>"TBL"</formula>
    </cfRule>
    <cfRule type="cellIs" dxfId="1745" priority="3373" operator="equal">
      <formula>"BOS"</formula>
    </cfRule>
  </conditionalFormatting>
  <conditionalFormatting sqref="L55">
    <cfRule type="cellIs" dxfId="1744" priority="3439" operator="equal">
      <formula>"MTL"</formula>
    </cfRule>
    <cfRule type="cellIs" dxfId="1743" priority="3440" operator="equal">
      <formula>"OTT"</formula>
    </cfRule>
    <cfRule type="cellIs" dxfId="1742" priority="3441" operator="equal">
      <formula>"NJD"</formula>
    </cfRule>
    <cfRule type="cellIs" dxfId="1741" priority="3442" operator="equal">
      <formula>"MIN"</formula>
    </cfRule>
    <cfRule type="cellIs" dxfId="1740" priority="3443" operator="equal">
      <formula>"STL"</formula>
    </cfRule>
    <cfRule type="cellIs" dxfId="1739" priority="3444" operator="equal">
      <formula>"LAK"</formula>
    </cfRule>
    <cfRule type="cellIs" dxfId="1738" priority="3445" operator="equal">
      <formula>"TOR"</formula>
    </cfRule>
    <cfRule type="cellIs" dxfId="1737" priority="3446" operator="equal">
      <formula>"CAR"</formula>
    </cfRule>
    <cfRule type="cellIs" dxfId="1736" priority="3447" operator="equal">
      <formula>"NYI"</formula>
    </cfRule>
    <cfRule type="cellIs" dxfId="1735" priority="3448" operator="equal">
      <formula>"FLA"</formula>
    </cfRule>
    <cfRule type="cellIs" dxfId="1734" priority="3449" operator="equal">
      <formula>"EDM"</formula>
    </cfRule>
    <cfRule type="cellIs" dxfId="1733" priority="3450" operator="equal">
      <formula>"DAL"</formula>
    </cfRule>
    <cfRule type="cellIs" dxfId="1732" priority="3451" operator="equal">
      <formula>"NSH"</formula>
    </cfRule>
    <cfRule type="cellIs" dxfId="1731" priority="3452" operator="equal">
      <formula>"VAN"</formula>
    </cfRule>
    <cfRule type="cellIs" dxfId="1730" priority="3453" operator="equal">
      <formula>"COL"</formula>
    </cfRule>
    <cfRule type="cellIs" dxfId="1729" priority="3454" operator="equal">
      <formula>"WPG"</formula>
    </cfRule>
    <cfRule type="cellIs" dxfId="1728" priority="3455" operator="equal">
      <formula>"VGK"</formula>
    </cfRule>
    <cfRule type="cellIs" dxfId="1727" priority="3456" operator="equal">
      <formula>"WSH"</formula>
    </cfRule>
    <cfRule type="cellIs" dxfId="1726" priority="3457" operator="equal">
      <formula>"NYR"</formula>
    </cfRule>
    <cfRule type="cellIs" dxfId="1725" priority="3458" operator="equal">
      <formula>"TBL"</formula>
    </cfRule>
    <cfRule type="cellIs" dxfId="1724" priority="3459" operator="equal">
      <formula>"BOS"</formula>
    </cfRule>
  </conditionalFormatting>
  <conditionalFormatting sqref="L57">
    <cfRule type="cellIs" dxfId="1723" priority="3164" operator="equal">
      <formula>"MTL"</formula>
    </cfRule>
    <cfRule type="cellIs" dxfId="1722" priority="3165" operator="equal">
      <formula>"OTT"</formula>
    </cfRule>
    <cfRule type="cellIs" dxfId="1721" priority="3166" operator="equal">
      <formula>"NJD"</formula>
    </cfRule>
    <cfRule type="cellIs" dxfId="1720" priority="3167" operator="equal">
      <formula>"MIN"</formula>
    </cfRule>
    <cfRule type="cellIs" dxfId="1719" priority="3168" operator="equal">
      <formula>"STL"</formula>
    </cfRule>
    <cfRule type="cellIs" dxfId="1718" priority="3169" operator="equal">
      <formula>"LAK"</formula>
    </cfRule>
    <cfRule type="cellIs" dxfId="1717" priority="3170" operator="equal">
      <formula>"TOR"</formula>
    </cfRule>
    <cfRule type="cellIs" dxfId="1716" priority="3171" operator="equal">
      <formula>"CAR"</formula>
    </cfRule>
    <cfRule type="cellIs" dxfId="1715" priority="3172" operator="equal">
      <formula>"NYI"</formula>
    </cfRule>
    <cfRule type="cellIs" dxfId="1714" priority="3173" operator="equal">
      <formula>"FLA"</formula>
    </cfRule>
    <cfRule type="cellIs" dxfId="1713" priority="3174" operator="equal">
      <formula>"EDM"</formula>
    </cfRule>
    <cfRule type="cellIs" dxfId="1712" priority="3175" operator="equal">
      <formula>"DAL"</formula>
    </cfRule>
    <cfRule type="cellIs" dxfId="1711" priority="3176" operator="equal">
      <formula>"NSH"</formula>
    </cfRule>
    <cfRule type="cellIs" dxfId="1710" priority="3177" operator="equal">
      <formula>"VAN"</formula>
    </cfRule>
    <cfRule type="cellIs" dxfId="1709" priority="3178" operator="equal">
      <formula>"COL"</formula>
    </cfRule>
    <cfRule type="cellIs" dxfId="1708" priority="3179" operator="equal">
      <formula>"WPG"</formula>
    </cfRule>
    <cfRule type="cellIs" dxfId="1707" priority="3180" operator="equal">
      <formula>"VGK"</formula>
    </cfRule>
    <cfRule type="cellIs" dxfId="1706" priority="3181" operator="equal">
      <formula>"WSH"</formula>
    </cfRule>
    <cfRule type="cellIs" dxfId="1705" priority="3182" operator="equal">
      <formula>"NYR"</formula>
    </cfRule>
    <cfRule type="cellIs" dxfId="1704" priority="3183" operator="equal">
      <formula>"TBL"</formula>
    </cfRule>
    <cfRule type="cellIs" dxfId="1703" priority="3184" operator="equal">
      <formula>"BOS"</formula>
    </cfRule>
  </conditionalFormatting>
  <conditionalFormatting sqref="L59:L60">
    <cfRule type="cellIs" dxfId="1702" priority="2723" operator="equal">
      <formula>"MTL"</formula>
    </cfRule>
    <cfRule type="cellIs" dxfId="1701" priority="2724" operator="equal">
      <formula>"OTT"</formula>
    </cfRule>
    <cfRule type="cellIs" dxfId="1700" priority="2725" operator="equal">
      <formula>"NJD"</formula>
    </cfRule>
    <cfRule type="cellIs" dxfId="1699" priority="2726" operator="equal">
      <formula>"MIN"</formula>
    </cfRule>
    <cfRule type="cellIs" dxfId="1698" priority="2727" operator="equal">
      <formula>"STL"</formula>
    </cfRule>
    <cfRule type="cellIs" dxfId="1697" priority="2728" operator="equal">
      <formula>"LAK"</formula>
    </cfRule>
    <cfRule type="cellIs" dxfId="1696" priority="2729" operator="equal">
      <formula>"TOR"</formula>
    </cfRule>
    <cfRule type="cellIs" dxfId="1695" priority="2730" operator="equal">
      <formula>"CAR"</formula>
    </cfRule>
    <cfRule type="cellIs" dxfId="1694" priority="2731" operator="equal">
      <formula>"NYI"</formula>
    </cfRule>
    <cfRule type="cellIs" dxfId="1693" priority="2732" operator="equal">
      <formula>"FLA"</formula>
    </cfRule>
    <cfRule type="cellIs" dxfId="1692" priority="2733" operator="equal">
      <formula>"EDM"</formula>
    </cfRule>
    <cfRule type="cellIs" dxfId="1691" priority="2734" operator="equal">
      <formula>"DAL"</formula>
    </cfRule>
    <cfRule type="cellIs" dxfId="1690" priority="2735" operator="equal">
      <formula>"NSH"</formula>
    </cfRule>
    <cfRule type="cellIs" dxfId="1689" priority="2736" operator="equal">
      <formula>"VAN"</formula>
    </cfRule>
    <cfRule type="cellIs" dxfId="1688" priority="2737" operator="equal">
      <formula>"COL"</formula>
    </cfRule>
    <cfRule type="cellIs" dxfId="1687" priority="2738" operator="equal">
      <formula>"WPG"</formula>
    </cfRule>
    <cfRule type="cellIs" dxfId="1686" priority="2739" operator="equal">
      <formula>"VGK"</formula>
    </cfRule>
    <cfRule type="cellIs" dxfId="1685" priority="2740" operator="equal">
      <formula>"WSH"</formula>
    </cfRule>
    <cfRule type="cellIs" dxfId="1684" priority="2741" operator="equal">
      <formula>"NYR"</formula>
    </cfRule>
    <cfRule type="cellIs" dxfId="1683" priority="2742" operator="equal">
      <formula>"TBL"</formula>
    </cfRule>
    <cfRule type="cellIs" dxfId="1682" priority="2743" operator="equal">
      <formula>"BOS"</formula>
    </cfRule>
  </conditionalFormatting>
  <conditionalFormatting sqref="L63:L64">
    <cfRule type="cellIs" dxfId="1681" priority="1946" operator="equal">
      <formula>"MTL"</formula>
    </cfRule>
    <cfRule type="cellIs" dxfId="1680" priority="1947" operator="equal">
      <formula>"OTT"</formula>
    </cfRule>
    <cfRule type="cellIs" dxfId="1679" priority="1948" operator="equal">
      <formula>"NJD"</formula>
    </cfRule>
    <cfRule type="cellIs" dxfId="1678" priority="1949" operator="equal">
      <formula>"MIN"</formula>
    </cfRule>
    <cfRule type="cellIs" dxfId="1677" priority="1950" operator="equal">
      <formula>"STL"</formula>
    </cfRule>
    <cfRule type="cellIs" dxfId="1676" priority="1951" operator="equal">
      <formula>"LAK"</formula>
    </cfRule>
    <cfRule type="cellIs" dxfId="1675" priority="1952" operator="equal">
      <formula>"TOR"</formula>
    </cfRule>
    <cfRule type="cellIs" dxfId="1674" priority="1953" operator="equal">
      <formula>"CAR"</formula>
    </cfRule>
    <cfRule type="cellIs" dxfId="1673" priority="1954" operator="equal">
      <formula>"NYI"</formula>
    </cfRule>
    <cfRule type="cellIs" dxfId="1672" priority="1955" operator="equal">
      <formula>"FLA"</formula>
    </cfRule>
    <cfRule type="cellIs" dxfId="1671" priority="1956" operator="equal">
      <formula>"EDM"</formula>
    </cfRule>
    <cfRule type="cellIs" dxfId="1670" priority="1957" operator="equal">
      <formula>"DAL"</formula>
    </cfRule>
    <cfRule type="cellIs" dxfId="1669" priority="1958" operator="equal">
      <formula>"NSH"</formula>
    </cfRule>
    <cfRule type="cellIs" dxfId="1668" priority="1959" operator="equal">
      <formula>"VAN"</formula>
    </cfRule>
    <cfRule type="cellIs" dxfId="1667" priority="1960" operator="equal">
      <formula>"COL"</formula>
    </cfRule>
    <cfRule type="cellIs" dxfId="1666" priority="1961" operator="equal">
      <formula>"WPG"</formula>
    </cfRule>
    <cfRule type="cellIs" dxfId="1665" priority="1962" operator="equal">
      <formula>"VGK"</formula>
    </cfRule>
    <cfRule type="cellIs" dxfId="1664" priority="1963" operator="equal">
      <formula>"WSH"</formula>
    </cfRule>
    <cfRule type="cellIs" dxfId="1663" priority="1964" operator="equal">
      <formula>"NYR"</formula>
    </cfRule>
    <cfRule type="cellIs" dxfId="1662" priority="1965" operator="equal">
      <formula>"TBL"</formula>
    </cfRule>
    <cfRule type="cellIs" dxfId="1661" priority="1966" operator="equal">
      <formula>"BOS"</formula>
    </cfRule>
  </conditionalFormatting>
  <conditionalFormatting sqref="L70">
    <cfRule type="cellIs" dxfId="1660" priority="1484" operator="equal">
      <formula>"MTL"</formula>
    </cfRule>
    <cfRule type="cellIs" dxfId="1659" priority="1485" operator="equal">
      <formula>"OTT"</formula>
    </cfRule>
    <cfRule type="cellIs" dxfId="1658" priority="1486" operator="equal">
      <formula>"NJD"</formula>
    </cfRule>
    <cfRule type="cellIs" dxfId="1657" priority="1487" operator="equal">
      <formula>"MIN"</formula>
    </cfRule>
    <cfRule type="cellIs" dxfId="1656" priority="1488" operator="equal">
      <formula>"STL"</formula>
    </cfRule>
    <cfRule type="cellIs" dxfId="1655" priority="1489" operator="equal">
      <formula>"LAK"</formula>
    </cfRule>
    <cfRule type="cellIs" dxfId="1654" priority="1490" operator="equal">
      <formula>"TOR"</formula>
    </cfRule>
    <cfRule type="cellIs" dxfId="1653" priority="1491" operator="equal">
      <formula>"CAR"</formula>
    </cfRule>
    <cfRule type="cellIs" dxfId="1652" priority="1492" operator="equal">
      <formula>"NYI"</formula>
    </cfRule>
    <cfRule type="cellIs" dxfId="1651" priority="1493" operator="equal">
      <formula>"FLA"</formula>
    </cfRule>
    <cfRule type="cellIs" dxfId="1650" priority="1494" operator="equal">
      <formula>"EDM"</formula>
    </cfRule>
    <cfRule type="cellIs" dxfId="1649" priority="1495" operator="equal">
      <formula>"DAL"</formula>
    </cfRule>
    <cfRule type="cellIs" dxfId="1648" priority="1496" operator="equal">
      <formula>"NSH"</formula>
    </cfRule>
    <cfRule type="cellIs" dxfId="1647" priority="1497" operator="equal">
      <formula>"VAN"</formula>
    </cfRule>
    <cfRule type="cellIs" dxfId="1646" priority="1498" operator="equal">
      <formula>"COL"</formula>
    </cfRule>
    <cfRule type="cellIs" dxfId="1645" priority="1499" operator="equal">
      <formula>"WPG"</formula>
    </cfRule>
    <cfRule type="cellIs" dxfId="1644" priority="1500" operator="equal">
      <formula>"VGK"</formula>
    </cfRule>
    <cfRule type="cellIs" dxfId="1643" priority="1501" operator="equal">
      <formula>"WSH"</formula>
    </cfRule>
    <cfRule type="cellIs" dxfId="1642" priority="1502" operator="equal">
      <formula>"NYR"</formula>
    </cfRule>
    <cfRule type="cellIs" dxfId="1641" priority="1503" operator="equal">
      <formula>"TBL"</formula>
    </cfRule>
    <cfRule type="cellIs" dxfId="1640" priority="1504" operator="equal">
      <formula>"BOS"</formula>
    </cfRule>
  </conditionalFormatting>
  <conditionalFormatting sqref="L46:M46">
    <cfRule type="cellIs" dxfId="1639" priority="3733" operator="equal">
      <formula>"MTL"</formula>
    </cfRule>
    <cfRule type="cellIs" dxfId="1638" priority="3734" operator="equal">
      <formula>"OTT"</formula>
    </cfRule>
    <cfRule type="cellIs" dxfId="1637" priority="3735" operator="equal">
      <formula>"NJD"</formula>
    </cfRule>
    <cfRule type="cellIs" dxfId="1636" priority="3736" operator="equal">
      <formula>"MIN"</formula>
    </cfRule>
    <cfRule type="cellIs" dxfId="1635" priority="3737" operator="equal">
      <formula>"STL"</formula>
    </cfRule>
    <cfRule type="cellIs" dxfId="1634" priority="3738" operator="equal">
      <formula>"LAK"</formula>
    </cfRule>
    <cfRule type="cellIs" dxfId="1633" priority="3739" operator="equal">
      <formula>"TOR"</formula>
    </cfRule>
    <cfRule type="cellIs" dxfId="1632" priority="3740" operator="equal">
      <formula>"CAR"</formula>
    </cfRule>
    <cfRule type="cellIs" dxfId="1631" priority="3741" operator="equal">
      <formula>"NYI"</formula>
    </cfRule>
    <cfRule type="cellIs" dxfId="1630" priority="3742" operator="equal">
      <formula>"FLA"</formula>
    </cfRule>
    <cfRule type="cellIs" dxfId="1629" priority="3743" operator="equal">
      <formula>"EDM"</formula>
    </cfRule>
    <cfRule type="cellIs" dxfId="1628" priority="3744" operator="equal">
      <formula>"DAL"</formula>
    </cfRule>
    <cfRule type="cellIs" dxfId="1627" priority="3745" operator="equal">
      <formula>"NSH"</formula>
    </cfRule>
    <cfRule type="cellIs" dxfId="1626" priority="3746" operator="equal">
      <formula>"VAN"</formula>
    </cfRule>
    <cfRule type="cellIs" dxfId="1625" priority="3747" operator="equal">
      <formula>"COL"</formula>
    </cfRule>
    <cfRule type="cellIs" dxfId="1624" priority="3748" operator="equal">
      <formula>"WPG"</formula>
    </cfRule>
    <cfRule type="cellIs" dxfId="1623" priority="3749" operator="equal">
      <formula>"VGK"</formula>
    </cfRule>
    <cfRule type="cellIs" dxfId="1622" priority="3750" operator="equal">
      <formula>"WSH"</formula>
    </cfRule>
    <cfRule type="cellIs" dxfId="1621" priority="3751" operator="equal">
      <formula>"NYR"</formula>
    </cfRule>
    <cfRule type="cellIs" dxfId="1620" priority="3752" operator="equal">
      <formula>"TBL"</formula>
    </cfRule>
    <cfRule type="cellIs" dxfId="1619" priority="3753" operator="equal">
      <formula>"BOS"</formula>
    </cfRule>
  </conditionalFormatting>
  <conditionalFormatting sqref="L61:M63 H62:I63">
    <cfRule type="cellIs" dxfId="1618" priority="2366" operator="equal">
      <formula>"MTL"</formula>
    </cfRule>
    <cfRule type="cellIs" dxfId="1617" priority="2367" operator="equal">
      <formula>"OTT"</formula>
    </cfRule>
    <cfRule type="cellIs" dxfId="1616" priority="2368" operator="equal">
      <formula>"NJD"</formula>
    </cfRule>
    <cfRule type="cellIs" dxfId="1615" priority="2369" operator="equal">
      <formula>"MIN"</formula>
    </cfRule>
    <cfRule type="cellIs" dxfId="1614" priority="2370" operator="equal">
      <formula>"STL"</formula>
    </cfRule>
    <cfRule type="cellIs" dxfId="1613" priority="2371" operator="equal">
      <formula>"LAK"</formula>
    </cfRule>
    <cfRule type="cellIs" dxfId="1612" priority="2372" operator="equal">
      <formula>"TOR"</formula>
    </cfRule>
    <cfRule type="cellIs" dxfId="1611" priority="2373" operator="equal">
      <formula>"CAR"</formula>
    </cfRule>
    <cfRule type="cellIs" dxfId="1610" priority="2374" operator="equal">
      <formula>"NYI"</formula>
    </cfRule>
    <cfRule type="cellIs" dxfId="1609" priority="2375" operator="equal">
      <formula>"FLA"</formula>
    </cfRule>
    <cfRule type="cellIs" dxfId="1608" priority="2376" operator="equal">
      <formula>"EDM"</formula>
    </cfRule>
    <cfRule type="cellIs" dxfId="1607" priority="2377" operator="equal">
      <formula>"DAL"</formula>
    </cfRule>
    <cfRule type="cellIs" dxfId="1606" priority="2378" operator="equal">
      <formula>"NSH"</formula>
    </cfRule>
    <cfRule type="cellIs" dxfId="1605" priority="2379" operator="equal">
      <formula>"VAN"</formula>
    </cfRule>
    <cfRule type="cellIs" dxfId="1604" priority="2380" operator="equal">
      <formula>"COL"</formula>
    </cfRule>
    <cfRule type="cellIs" dxfId="1603" priority="2381" operator="equal">
      <formula>"WPG"</formula>
    </cfRule>
    <cfRule type="cellIs" dxfId="1602" priority="2382" operator="equal">
      <formula>"VGK"</formula>
    </cfRule>
    <cfRule type="cellIs" dxfId="1601" priority="2383" operator="equal">
      <formula>"WSH"</formula>
    </cfRule>
    <cfRule type="cellIs" dxfId="1600" priority="2384" operator="equal">
      <formula>"NYR"</formula>
    </cfRule>
    <cfRule type="cellIs" dxfId="1599" priority="2385" operator="equal">
      <formula>"TBL"</formula>
    </cfRule>
    <cfRule type="cellIs" dxfId="1598" priority="2386" operator="equal">
      <formula>"BOS"</formula>
    </cfRule>
  </conditionalFormatting>
  <conditionalFormatting sqref="L69:M69">
    <cfRule type="cellIs" dxfId="1597" priority="1652" operator="equal">
      <formula>"MTL"</formula>
    </cfRule>
    <cfRule type="cellIs" dxfId="1596" priority="1653" operator="equal">
      <formula>"OTT"</formula>
    </cfRule>
    <cfRule type="cellIs" dxfId="1595" priority="1654" operator="equal">
      <formula>"NJD"</formula>
    </cfRule>
    <cfRule type="cellIs" dxfId="1594" priority="1655" operator="equal">
      <formula>"MIN"</formula>
    </cfRule>
    <cfRule type="cellIs" dxfId="1593" priority="1656" operator="equal">
      <formula>"STL"</formula>
    </cfRule>
    <cfRule type="cellIs" dxfId="1592" priority="1657" operator="equal">
      <formula>"LAK"</formula>
    </cfRule>
    <cfRule type="cellIs" dxfId="1591" priority="1658" operator="equal">
      <formula>"TOR"</formula>
    </cfRule>
    <cfRule type="cellIs" dxfId="1590" priority="1659" operator="equal">
      <formula>"CAR"</formula>
    </cfRule>
    <cfRule type="cellIs" dxfId="1589" priority="1660" operator="equal">
      <formula>"NYI"</formula>
    </cfRule>
    <cfRule type="cellIs" dxfId="1588" priority="1661" operator="equal">
      <formula>"FLA"</formula>
    </cfRule>
    <cfRule type="cellIs" dxfId="1587" priority="1662" operator="equal">
      <formula>"EDM"</formula>
    </cfRule>
    <cfRule type="cellIs" dxfId="1586" priority="1663" operator="equal">
      <formula>"DAL"</formula>
    </cfRule>
    <cfRule type="cellIs" dxfId="1585" priority="1664" operator="equal">
      <formula>"NSH"</formula>
    </cfRule>
    <cfRule type="cellIs" dxfId="1584" priority="1665" operator="equal">
      <formula>"VAN"</formula>
    </cfRule>
    <cfRule type="cellIs" dxfId="1583" priority="1666" operator="equal">
      <formula>"COL"</formula>
    </cfRule>
    <cfRule type="cellIs" dxfId="1582" priority="1667" operator="equal">
      <formula>"WPG"</formula>
    </cfRule>
    <cfRule type="cellIs" dxfId="1581" priority="1668" operator="equal">
      <formula>"VGK"</formula>
    </cfRule>
    <cfRule type="cellIs" dxfId="1580" priority="1669" operator="equal">
      <formula>"WSH"</formula>
    </cfRule>
    <cfRule type="cellIs" dxfId="1579" priority="1670" operator="equal">
      <formula>"NYR"</formula>
    </cfRule>
    <cfRule type="cellIs" dxfId="1578" priority="1671" operator="equal">
      <formula>"TBL"</formula>
    </cfRule>
    <cfRule type="cellIs" dxfId="1577" priority="1672" operator="equal">
      <formula>"BOS"</formula>
    </cfRule>
  </conditionalFormatting>
  <conditionalFormatting sqref="M51">
    <cfRule type="cellIs" dxfId="1576" priority="3649" operator="equal">
      <formula>"MTL"</formula>
    </cfRule>
    <cfRule type="cellIs" dxfId="1575" priority="3650" operator="equal">
      <formula>"OTT"</formula>
    </cfRule>
    <cfRule type="cellIs" dxfId="1574" priority="3651" operator="equal">
      <formula>"NJD"</formula>
    </cfRule>
    <cfRule type="cellIs" dxfId="1573" priority="3652" operator="equal">
      <formula>"MIN"</formula>
    </cfRule>
    <cfRule type="cellIs" dxfId="1572" priority="3653" operator="equal">
      <formula>"STL"</formula>
    </cfRule>
    <cfRule type="cellIs" dxfId="1571" priority="3654" operator="equal">
      <formula>"LAK"</formula>
    </cfRule>
    <cfRule type="cellIs" dxfId="1570" priority="3655" operator="equal">
      <formula>"TOR"</formula>
    </cfRule>
    <cfRule type="cellIs" dxfId="1569" priority="3656" operator="equal">
      <formula>"CAR"</formula>
    </cfRule>
    <cfRule type="cellIs" dxfId="1568" priority="3657" operator="equal">
      <formula>"NYI"</formula>
    </cfRule>
    <cfRule type="cellIs" dxfId="1567" priority="3658" operator="equal">
      <formula>"FLA"</formula>
    </cfRule>
    <cfRule type="cellIs" dxfId="1566" priority="3659" operator="equal">
      <formula>"EDM"</formula>
    </cfRule>
    <cfRule type="cellIs" dxfId="1565" priority="3660" operator="equal">
      <formula>"DAL"</formula>
    </cfRule>
    <cfRule type="cellIs" dxfId="1564" priority="3661" operator="equal">
      <formula>"NSH"</formula>
    </cfRule>
    <cfRule type="cellIs" dxfId="1563" priority="3662" operator="equal">
      <formula>"VAN"</formula>
    </cfRule>
    <cfRule type="cellIs" dxfId="1562" priority="3663" operator="equal">
      <formula>"COL"</formula>
    </cfRule>
    <cfRule type="cellIs" dxfId="1561" priority="3664" operator="equal">
      <formula>"WPG"</formula>
    </cfRule>
    <cfRule type="cellIs" dxfId="1560" priority="3665" operator="equal">
      <formula>"VGK"</formula>
    </cfRule>
    <cfRule type="cellIs" dxfId="1559" priority="3666" operator="equal">
      <formula>"WSH"</formula>
    </cfRule>
    <cfRule type="cellIs" dxfId="1558" priority="3667" operator="equal">
      <formula>"NYR"</formula>
    </cfRule>
    <cfRule type="cellIs" dxfId="1557" priority="3668" operator="equal">
      <formula>"TBL"</formula>
    </cfRule>
    <cfRule type="cellIs" dxfId="1556" priority="3669" operator="equal">
      <formula>"BOS"</formula>
    </cfRule>
  </conditionalFormatting>
  <conditionalFormatting sqref="M53">
    <cfRule type="cellIs" dxfId="1555" priority="3311" operator="equal">
      <formula>"MTL"</formula>
    </cfRule>
    <cfRule type="cellIs" dxfId="1554" priority="3312" operator="equal">
      <formula>"OTT"</formula>
    </cfRule>
    <cfRule type="cellIs" dxfId="1553" priority="3313" operator="equal">
      <formula>"NJD"</formula>
    </cfRule>
    <cfRule type="cellIs" dxfId="1552" priority="3314" operator="equal">
      <formula>"MIN"</formula>
    </cfRule>
    <cfRule type="cellIs" dxfId="1551" priority="3315" operator="equal">
      <formula>"STL"</formula>
    </cfRule>
    <cfRule type="cellIs" dxfId="1550" priority="3316" operator="equal">
      <formula>"LAK"</formula>
    </cfRule>
    <cfRule type="cellIs" dxfId="1549" priority="3317" operator="equal">
      <formula>"TOR"</formula>
    </cfRule>
    <cfRule type="cellIs" dxfId="1548" priority="3318" operator="equal">
      <formula>"CAR"</formula>
    </cfRule>
    <cfRule type="cellIs" dxfId="1547" priority="3319" operator="equal">
      <formula>"NYI"</formula>
    </cfRule>
    <cfRule type="cellIs" dxfId="1546" priority="3320" operator="equal">
      <formula>"FLA"</formula>
    </cfRule>
    <cfRule type="cellIs" dxfId="1545" priority="3321" operator="equal">
      <formula>"EDM"</formula>
    </cfRule>
    <cfRule type="cellIs" dxfId="1544" priority="3322" operator="equal">
      <formula>"DAL"</formula>
    </cfRule>
    <cfRule type="cellIs" dxfId="1543" priority="3323" operator="equal">
      <formula>"NSH"</formula>
    </cfRule>
    <cfRule type="cellIs" dxfId="1542" priority="3324" operator="equal">
      <formula>"VAN"</formula>
    </cfRule>
    <cfRule type="cellIs" dxfId="1541" priority="3325" operator="equal">
      <formula>"COL"</formula>
    </cfRule>
    <cfRule type="cellIs" dxfId="1540" priority="3326" operator="equal">
      <formula>"WPG"</formula>
    </cfRule>
    <cfRule type="cellIs" dxfId="1539" priority="3327" operator="equal">
      <formula>"VGK"</formula>
    </cfRule>
    <cfRule type="cellIs" dxfId="1538" priority="3328" operator="equal">
      <formula>"WSH"</formula>
    </cfRule>
    <cfRule type="cellIs" dxfId="1537" priority="3329" operator="equal">
      <formula>"NYR"</formula>
    </cfRule>
    <cfRule type="cellIs" dxfId="1536" priority="3330" operator="equal">
      <formula>"TBL"</formula>
    </cfRule>
    <cfRule type="cellIs" dxfId="1535" priority="3331" operator="equal">
      <formula>"BOS"</formula>
    </cfRule>
  </conditionalFormatting>
  <conditionalFormatting sqref="M55">
    <cfRule type="cellIs" dxfId="1534" priority="3460" operator="equal">
      <formula>"MTL"</formula>
    </cfRule>
    <cfRule type="cellIs" dxfId="1533" priority="3461" operator="equal">
      <formula>"OTT"</formula>
    </cfRule>
    <cfRule type="cellIs" dxfId="1532" priority="3462" operator="equal">
      <formula>"NJD"</formula>
    </cfRule>
    <cfRule type="cellIs" dxfId="1531" priority="3463" operator="equal">
      <formula>"MIN"</formula>
    </cfRule>
    <cfRule type="cellIs" dxfId="1530" priority="3464" operator="equal">
      <formula>"STL"</formula>
    </cfRule>
    <cfRule type="cellIs" dxfId="1529" priority="3465" operator="equal">
      <formula>"LAK"</formula>
    </cfRule>
    <cfRule type="cellIs" dxfId="1528" priority="3466" operator="equal">
      <formula>"TOR"</formula>
    </cfRule>
    <cfRule type="cellIs" dxfId="1527" priority="3467" operator="equal">
      <formula>"CAR"</formula>
    </cfRule>
    <cfRule type="cellIs" dxfId="1526" priority="3468" operator="equal">
      <formula>"NYI"</formula>
    </cfRule>
    <cfRule type="cellIs" dxfId="1525" priority="3469" operator="equal">
      <formula>"FLA"</formula>
    </cfRule>
    <cfRule type="cellIs" dxfId="1524" priority="3470" operator="equal">
      <formula>"EDM"</formula>
    </cfRule>
    <cfRule type="cellIs" dxfId="1523" priority="3471" operator="equal">
      <formula>"DAL"</formula>
    </cfRule>
    <cfRule type="cellIs" dxfId="1522" priority="3472" operator="equal">
      <formula>"NSH"</formula>
    </cfRule>
    <cfRule type="cellIs" dxfId="1521" priority="3473" operator="equal">
      <formula>"VAN"</formula>
    </cfRule>
    <cfRule type="cellIs" dxfId="1520" priority="3474" operator="equal">
      <formula>"COL"</formula>
    </cfRule>
    <cfRule type="cellIs" dxfId="1519" priority="3475" operator="equal">
      <formula>"WPG"</formula>
    </cfRule>
    <cfRule type="cellIs" dxfId="1518" priority="3476" operator="equal">
      <formula>"VGK"</formula>
    </cfRule>
    <cfRule type="cellIs" dxfId="1517" priority="3477" operator="equal">
      <formula>"WSH"</formula>
    </cfRule>
    <cfRule type="cellIs" dxfId="1516" priority="3478" operator="equal">
      <formula>"NYR"</formula>
    </cfRule>
    <cfRule type="cellIs" dxfId="1515" priority="3479" operator="equal">
      <formula>"TBL"</formula>
    </cfRule>
    <cfRule type="cellIs" dxfId="1514" priority="3480" operator="equal">
      <formula>"BOS"</formula>
    </cfRule>
  </conditionalFormatting>
  <conditionalFormatting sqref="M57">
    <cfRule type="cellIs" dxfId="1513" priority="3143" operator="equal">
      <formula>"MTL"</formula>
    </cfRule>
    <cfRule type="cellIs" dxfId="1512" priority="3144" operator="equal">
      <formula>"OTT"</formula>
    </cfRule>
    <cfRule type="cellIs" dxfId="1511" priority="3145" operator="equal">
      <formula>"NJD"</formula>
    </cfRule>
    <cfRule type="cellIs" dxfId="1510" priority="3146" operator="equal">
      <formula>"MIN"</formula>
    </cfRule>
    <cfRule type="cellIs" dxfId="1509" priority="3147" operator="equal">
      <formula>"STL"</formula>
    </cfRule>
    <cfRule type="cellIs" dxfId="1508" priority="3148" operator="equal">
      <formula>"LAK"</formula>
    </cfRule>
    <cfRule type="cellIs" dxfId="1507" priority="3149" operator="equal">
      <formula>"TOR"</formula>
    </cfRule>
    <cfRule type="cellIs" dxfId="1506" priority="3150" operator="equal">
      <formula>"CAR"</formula>
    </cfRule>
    <cfRule type="cellIs" dxfId="1505" priority="3151" operator="equal">
      <formula>"NYI"</formula>
    </cfRule>
    <cfRule type="cellIs" dxfId="1504" priority="3152" operator="equal">
      <formula>"FLA"</formula>
    </cfRule>
    <cfRule type="cellIs" dxfId="1503" priority="3153" operator="equal">
      <formula>"EDM"</formula>
    </cfRule>
    <cfRule type="cellIs" dxfId="1502" priority="3154" operator="equal">
      <formula>"DAL"</formula>
    </cfRule>
    <cfRule type="cellIs" dxfId="1501" priority="3155" operator="equal">
      <formula>"NSH"</formula>
    </cfRule>
    <cfRule type="cellIs" dxfId="1500" priority="3156" operator="equal">
      <formula>"VAN"</formula>
    </cfRule>
    <cfRule type="cellIs" dxfId="1499" priority="3157" operator="equal">
      <formula>"COL"</formula>
    </cfRule>
    <cfRule type="cellIs" dxfId="1498" priority="3158" operator="equal">
      <formula>"WPG"</formula>
    </cfRule>
    <cfRule type="cellIs" dxfId="1497" priority="3159" operator="equal">
      <formula>"VGK"</formula>
    </cfRule>
    <cfRule type="cellIs" dxfId="1496" priority="3160" operator="equal">
      <formula>"WSH"</formula>
    </cfRule>
    <cfRule type="cellIs" dxfId="1495" priority="3161" operator="equal">
      <formula>"NYR"</formula>
    </cfRule>
    <cfRule type="cellIs" dxfId="1494" priority="3162" operator="equal">
      <formula>"TBL"</formula>
    </cfRule>
    <cfRule type="cellIs" dxfId="1493" priority="3163" operator="equal">
      <formula>"BOS"</formula>
    </cfRule>
  </conditionalFormatting>
  <conditionalFormatting sqref="M59:M60">
    <cfRule type="cellIs" dxfId="1492" priority="2744" operator="equal">
      <formula>"MTL"</formula>
    </cfRule>
    <cfRule type="cellIs" dxfId="1491" priority="2745" operator="equal">
      <formula>"OTT"</formula>
    </cfRule>
    <cfRule type="cellIs" dxfId="1490" priority="2746" operator="equal">
      <formula>"NJD"</formula>
    </cfRule>
    <cfRule type="cellIs" dxfId="1489" priority="2747" operator="equal">
      <formula>"MIN"</formula>
    </cfRule>
    <cfRule type="cellIs" dxfId="1488" priority="2748" operator="equal">
      <formula>"STL"</formula>
    </cfRule>
    <cfRule type="cellIs" dxfId="1487" priority="2749" operator="equal">
      <formula>"LAK"</formula>
    </cfRule>
    <cfRule type="cellIs" dxfId="1486" priority="2750" operator="equal">
      <formula>"TOR"</formula>
    </cfRule>
    <cfRule type="cellIs" dxfId="1485" priority="2751" operator="equal">
      <formula>"CAR"</formula>
    </cfRule>
    <cfRule type="cellIs" dxfId="1484" priority="2752" operator="equal">
      <formula>"NYI"</formula>
    </cfRule>
    <cfRule type="cellIs" dxfId="1483" priority="2753" operator="equal">
      <formula>"FLA"</formula>
    </cfRule>
    <cfRule type="cellIs" dxfId="1482" priority="2754" operator="equal">
      <formula>"EDM"</formula>
    </cfRule>
    <cfRule type="cellIs" dxfId="1481" priority="2755" operator="equal">
      <formula>"DAL"</formula>
    </cfRule>
    <cfRule type="cellIs" dxfId="1480" priority="2756" operator="equal">
      <formula>"NSH"</formula>
    </cfRule>
    <cfRule type="cellIs" dxfId="1479" priority="2757" operator="equal">
      <formula>"VAN"</formula>
    </cfRule>
    <cfRule type="cellIs" dxfId="1478" priority="2758" operator="equal">
      <formula>"COL"</formula>
    </cfRule>
    <cfRule type="cellIs" dxfId="1477" priority="2759" operator="equal">
      <formula>"WPG"</formula>
    </cfRule>
    <cfRule type="cellIs" dxfId="1476" priority="2760" operator="equal">
      <formula>"VGK"</formula>
    </cfRule>
    <cfRule type="cellIs" dxfId="1475" priority="2761" operator="equal">
      <formula>"WSH"</formula>
    </cfRule>
    <cfRule type="cellIs" dxfId="1474" priority="2762" operator="equal">
      <formula>"NYR"</formula>
    </cfRule>
    <cfRule type="cellIs" dxfId="1473" priority="2763" operator="equal">
      <formula>"TBL"</formula>
    </cfRule>
    <cfRule type="cellIs" dxfId="1472" priority="2764" operator="equal">
      <formula>"BOS"</formula>
    </cfRule>
  </conditionalFormatting>
  <conditionalFormatting sqref="M63:M64">
    <cfRule type="cellIs" dxfId="1471" priority="1967" operator="equal">
      <formula>"MTL"</formula>
    </cfRule>
    <cfRule type="cellIs" dxfId="1470" priority="1968" operator="equal">
      <formula>"OTT"</formula>
    </cfRule>
    <cfRule type="cellIs" dxfId="1469" priority="1969" operator="equal">
      <formula>"NJD"</formula>
    </cfRule>
    <cfRule type="cellIs" dxfId="1468" priority="1970" operator="equal">
      <formula>"MIN"</formula>
    </cfRule>
    <cfRule type="cellIs" dxfId="1467" priority="1971" operator="equal">
      <formula>"STL"</formula>
    </cfRule>
    <cfRule type="cellIs" dxfId="1466" priority="1972" operator="equal">
      <formula>"LAK"</formula>
    </cfRule>
    <cfRule type="cellIs" dxfId="1465" priority="1973" operator="equal">
      <formula>"TOR"</formula>
    </cfRule>
    <cfRule type="cellIs" dxfId="1464" priority="1974" operator="equal">
      <formula>"CAR"</formula>
    </cfRule>
    <cfRule type="cellIs" dxfId="1463" priority="1975" operator="equal">
      <formula>"NYI"</formula>
    </cfRule>
    <cfRule type="cellIs" dxfId="1462" priority="1976" operator="equal">
      <formula>"FLA"</formula>
    </cfRule>
    <cfRule type="cellIs" dxfId="1461" priority="1977" operator="equal">
      <formula>"EDM"</formula>
    </cfRule>
    <cfRule type="cellIs" dxfId="1460" priority="1978" operator="equal">
      <formula>"DAL"</formula>
    </cfRule>
    <cfRule type="cellIs" dxfId="1459" priority="1979" operator="equal">
      <formula>"NSH"</formula>
    </cfRule>
    <cfRule type="cellIs" dxfId="1458" priority="1980" operator="equal">
      <formula>"VAN"</formula>
    </cfRule>
    <cfRule type="cellIs" dxfId="1457" priority="1981" operator="equal">
      <formula>"COL"</formula>
    </cfRule>
    <cfRule type="cellIs" dxfId="1456" priority="1982" operator="equal">
      <formula>"WPG"</formula>
    </cfRule>
    <cfRule type="cellIs" dxfId="1455" priority="1983" operator="equal">
      <formula>"VGK"</formula>
    </cfRule>
    <cfRule type="cellIs" dxfId="1454" priority="1984" operator="equal">
      <formula>"WSH"</formula>
    </cfRule>
    <cfRule type="cellIs" dxfId="1453" priority="1985" operator="equal">
      <formula>"NYR"</formula>
    </cfRule>
    <cfRule type="cellIs" dxfId="1452" priority="1986" operator="equal">
      <formula>"TBL"</formula>
    </cfRule>
    <cfRule type="cellIs" dxfId="1451" priority="1987" operator="equal">
      <formula>"BOS"</formula>
    </cfRule>
  </conditionalFormatting>
  <conditionalFormatting sqref="M70">
    <cfRule type="cellIs" dxfId="1450" priority="1505" operator="equal">
      <formula>"MTL"</formula>
    </cfRule>
    <cfRule type="cellIs" dxfId="1449" priority="1506" operator="equal">
      <formula>"OTT"</formula>
    </cfRule>
    <cfRule type="cellIs" dxfId="1448" priority="1507" operator="equal">
      <formula>"NJD"</formula>
    </cfRule>
    <cfRule type="cellIs" dxfId="1447" priority="1508" operator="equal">
      <formula>"MIN"</formula>
    </cfRule>
    <cfRule type="cellIs" dxfId="1446" priority="1509" operator="equal">
      <formula>"STL"</formula>
    </cfRule>
    <cfRule type="cellIs" dxfId="1445" priority="1510" operator="equal">
      <formula>"LAK"</formula>
    </cfRule>
    <cfRule type="cellIs" dxfId="1444" priority="1511" operator="equal">
      <formula>"TOR"</formula>
    </cfRule>
    <cfRule type="cellIs" dxfId="1443" priority="1512" operator="equal">
      <formula>"CAR"</formula>
    </cfRule>
    <cfRule type="cellIs" dxfId="1442" priority="1513" operator="equal">
      <formula>"NYI"</formula>
    </cfRule>
    <cfRule type="cellIs" dxfId="1441" priority="1514" operator="equal">
      <formula>"FLA"</formula>
    </cfRule>
    <cfRule type="cellIs" dxfId="1440" priority="1515" operator="equal">
      <formula>"EDM"</formula>
    </cfRule>
    <cfRule type="cellIs" dxfId="1439" priority="1516" operator="equal">
      <formula>"DAL"</formula>
    </cfRule>
    <cfRule type="cellIs" dxfId="1438" priority="1517" operator="equal">
      <formula>"NSH"</formula>
    </cfRule>
    <cfRule type="cellIs" dxfId="1437" priority="1518" operator="equal">
      <formula>"VAN"</formula>
    </cfRule>
    <cfRule type="cellIs" dxfId="1436" priority="1519" operator="equal">
      <formula>"COL"</formula>
    </cfRule>
    <cfRule type="cellIs" dxfId="1435" priority="1520" operator="equal">
      <formula>"WPG"</formula>
    </cfRule>
    <cfRule type="cellIs" dxfId="1434" priority="1521" operator="equal">
      <formula>"VGK"</formula>
    </cfRule>
    <cfRule type="cellIs" dxfId="1433" priority="1522" operator="equal">
      <formula>"WSH"</formula>
    </cfRule>
    <cfRule type="cellIs" dxfId="1432" priority="1523" operator="equal">
      <formula>"NYR"</formula>
    </cfRule>
    <cfRule type="cellIs" dxfId="1431" priority="1524" operator="equal">
      <formula>"TBL"</formula>
    </cfRule>
    <cfRule type="cellIs" dxfId="1430" priority="1525" operator="equal">
      <formula>"BOS"</formula>
    </cfRule>
  </conditionalFormatting>
  <conditionalFormatting sqref="U1:U1048576">
    <cfRule type="colorScale" priority="3817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3906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3818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429" priority="3900" operator="equal">
      <formula>0</formula>
    </cfRule>
  </conditionalFormatting>
  <conditionalFormatting sqref="AJ59:AM60">
    <cfRule type="cellIs" dxfId="1428" priority="3892" operator="equal">
      <formula>0</formula>
    </cfRule>
  </conditionalFormatting>
  <conditionalFormatting sqref="AM3:AM17">
    <cfRule type="colorScale" priority="3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38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39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39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38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3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3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3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3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3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3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3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3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39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3899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3910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3916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3898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3911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3917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387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8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38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38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38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38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3873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3868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3872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3867">
      <colorScale>
        <cfvo type="min"/>
        <cfvo type="max"/>
        <color rgb="FFFCFCFF"/>
        <color rgb="FFF8696B"/>
      </colorScale>
    </cfRule>
  </conditionalFormatting>
  <conditionalFormatting sqref="H73">
    <cfRule type="cellIs" dxfId="1427" priority="1400" operator="equal">
      <formula>"MTL"</formula>
    </cfRule>
    <cfRule type="cellIs" dxfId="1426" priority="1401" operator="equal">
      <formula>"OTT"</formula>
    </cfRule>
    <cfRule type="cellIs" dxfId="1425" priority="1402" operator="equal">
      <formula>"NJD"</formula>
    </cfRule>
    <cfRule type="cellIs" dxfId="1424" priority="1403" operator="equal">
      <formula>"MIN"</formula>
    </cfRule>
    <cfRule type="cellIs" dxfId="1423" priority="1404" operator="equal">
      <formula>"STL"</formula>
    </cfRule>
    <cfRule type="cellIs" dxfId="1422" priority="1405" operator="equal">
      <formula>"LAK"</formula>
    </cfRule>
    <cfRule type="cellIs" dxfId="1421" priority="1406" operator="equal">
      <formula>"TOR"</formula>
    </cfRule>
    <cfRule type="cellIs" dxfId="1420" priority="1407" operator="equal">
      <formula>"CAR"</formula>
    </cfRule>
    <cfRule type="cellIs" dxfId="1419" priority="1408" operator="equal">
      <formula>"NYI"</formula>
    </cfRule>
    <cfRule type="cellIs" dxfId="1418" priority="1409" operator="equal">
      <formula>"FLA"</formula>
    </cfRule>
    <cfRule type="cellIs" dxfId="1417" priority="1410" operator="equal">
      <formula>"EDM"</formula>
    </cfRule>
    <cfRule type="cellIs" dxfId="1416" priority="1411" operator="equal">
      <formula>"DAL"</formula>
    </cfRule>
    <cfRule type="cellIs" dxfId="1415" priority="1412" operator="equal">
      <formula>"NSH"</formula>
    </cfRule>
    <cfRule type="cellIs" dxfId="1414" priority="1413" operator="equal">
      <formula>"VAN"</formula>
    </cfRule>
    <cfRule type="cellIs" dxfId="1413" priority="1414" operator="equal">
      <formula>"COL"</formula>
    </cfRule>
    <cfRule type="cellIs" dxfId="1412" priority="1415" operator="equal">
      <formula>"WPG"</formula>
    </cfRule>
    <cfRule type="cellIs" dxfId="1411" priority="1416" operator="equal">
      <formula>"VGK"</formula>
    </cfRule>
    <cfRule type="cellIs" dxfId="1410" priority="1417" operator="equal">
      <formula>"WSH"</formula>
    </cfRule>
    <cfRule type="cellIs" dxfId="1409" priority="1418" operator="equal">
      <formula>"NYR"</formula>
    </cfRule>
    <cfRule type="cellIs" dxfId="1408" priority="1419" operator="equal">
      <formula>"TBL"</formula>
    </cfRule>
    <cfRule type="cellIs" dxfId="1407" priority="1420" operator="equal">
      <formula>"BOS"</formula>
    </cfRule>
  </conditionalFormatting>
  <conditionalFormatting sqref="M73">
    <cfRule type="cellIs" dxfId="1406" priority="1379" operator="equal">
      <formula>"MTL"</formula>
    </cfRule>
    <cfRule type="cellIs" dxfId="1405" priority="1380" operator="equal">
      <formula>"OTT"</formula>
    </cfRule>
    <cfRule type="cellIs" dxfId="1404" priority="1381" operator="equal">
      <formula>"NJD"</formula>
    </cfRule>
    <cfRule type="cellIs" dxfId="1403" priority="1382" operator="equal">
      <formula>"MIN"</formula>
    </cfRule>
    <cfRule type="cellIs" dxfId="1402" priority="1383" operator="equal">
      <formula>"STL"</formula>
    </cfRule>
    <cfRule type="cellIs" dxfId="1401" priority="1384" operator="equal">
      <formula>"LAK"</formula>
    </cfRule>
    <cfRule type="cellIs" dxfId="1400" priority="1385" operator="equal">
      <formula>"TOR"</formula>
    </cfRule>
    <cfRule type="cellIs" dxfId="1399" priority="1386" operator="equal">
      <formula>"CAR"</formula>
    </cfRule>
    <cfRule type="cellIs" dxfId="1398" priority="1387" operator="equal">
      <formula>"NYI"</formula>
    </cfRule>
    <cfRule type="cellIs" dxfId="1397" priority="1388" operator="equal">
      <formula>"FLA"</formula>
    </cfRule>
    <cfRule type="cellIs" dxfId="1396" priority="1389" operator="equal">
      <formula>"EDM"</formula>
    </cfRule>
    <cfRule type="cellIs" dxfId="1395" priority="1390" operator="equal">
      <formula>"DAL"</formula>
    </cfRule>
    <cfRule type="cellIs" dxfId="1394" priority="1391" operator="equal">
      <formula>"NSH"</formula>
    </cfRule>
    <cfRule type="cellIs" dxfId="1393" priority="1392" operator="equal">
      <formula>"VAN"</formula>
    </cfRule>
    <cfRule type="cellIs" dxfId="1392" priority="1393" operator="equal">
      <formula>"COL"</formula>
    </cfRule>
    <cfRule type="cellIs" dxfId="1391" priority="1394" operator="equal">
      <formula>"WPG"</formula>
    </cfRule>
    <cfRule type="cellIs" dxfId="1390" priority="1395" operator="equal">
      <formula>"VGK"</formula>
    </cfRule>
    <cfRule type="cellIs" dxfId="1389" priority="1396" operator="equal">
      <formula>"WSH"</formula>
    </cfRule>
    <cfRule type="cellIs" dxfId="1388" priority="1397" operator="equal">
      <formula>"NYR"</formula>
    </cfRule>
    <cfRule type="cellIs" dxfId="1387" priority="1398" operator="equal">
      <formula>"TBL"</formula>
    </cfRule>
    <cfRule type="cellIs" dxfId="1386" priority="1399" operator="equal">
      <formula>"BOS"</formula>
    </cfRule>
  </conditionalFormatting>
  <conditionalFormatting sqref="I73">
    <cfRule type="cellIs" dxfId="1385" priority="1337" operator="equal">
      <formula>"MTL"</formula>
    </cfRule>
    <cfRule type="cellIs" dxfId="1384" priority="1338" operator="equal">
      <formula>"OTT"</formula>
    </cfRule>
    <cfRule type="cellIs" dxfId="1383" priority="1339" operator="equal">
      <formula>"NJD"</formula>
    </cfRule>
    <cfRule type="cellIs" dxfId="1382" priority="1340" operator="equal">
      <formula>"MIN"</formula>
    </cfRule>
    <cfRule type="cellIs" dxfId="1381" priority="1341" operator="equal">
      <formula>"STL"</formula>
    </cfRule>
    <cfRule type="cellIs" dxfId="1380" priority="1342" operator="equal">
      <formula>"LAK"</formula>
    </cfRule>
    <cfRule type="cellIs" dxfId="1379" priority="1343" operator="equal">
      <formula>"TOR"</formula>
    </cfRule>
    <cfRule type="cellIs" dxfId="1378" priority="1344" operator="equal">
      <formula>"CAR"</formula>
    </cfRule>
    <cfRule type="cellIs" dxfId="1377" priority="1345" operator="equal">
      <formula>"NYI"</formula>
    </cfRule>
    <cfRule type="cellIs" dxfId="1376" priority="1346" operator="equal">
      <formula>"FLA"</formula>
    </cfRule>
    <cfRule type="cellIs" dxfId="1375" priority="1347" operator="equal">
      <formula>"EDM"</formula>
    </cfRule>
    <cfRule type="cellIs" dxfId="1374" priority="1348" operator="equal">
      <formula>"DAL"</formula>
    </cfRule>
    <cfRule type="cellIs" dxfId="1373" priority="1349" operator="equal">
      <formula>"NSH"</formula>
    </cfRule>
    <cfRule type="cellIs" dxfId="1372" priority="1350" operator="equal">
      <formula>"VAN"</formula>
    </cfRule>
    <cfRule type="cellIs" dxfId="1371" priority="1351" operator="equal">
      <formula>"COL"</formula>
    </cfRule>
    <cfRule type="cellIs" dxfId="1370" priority="1352" operator="equal">
      <formula>"WPG"</formula>
    </cfRule>
    <cfRule type="cellIs" dxfId="1369" priority="1353" operator="equal">
      <formula>"VGK"</formula>
    </cfRule>
    <cfRule type="cellIs" dxfId="1368" priority="1354" operator="equal">
      <formula>"WSH"</formula>
    </cfRule>
    <cfRule type="cellIs" dxfId="1367" priority="1355" operator="equal">
      <formula>"NYR"</formula>
    </cfRule>
    <cfRule type="cellIs" dxfId="1366" priority="1356" operator="equal">
      <formula>"TBL"</formula>
    </cfRule>
    <cfRule type="cellIs" dxfId="1365" priority="1357" operator="equal">
      <formula>"BOS"</formula>
    </cfRule>
  </conditionalFormatting>
  <conditionalFormatting sqref="I73">
    <cfRule type="cellIs" dxfId="1364" priority="1358" operator="equal">
      <formula>"MTL"</formula>
    </cfRule>
    <cfRule type="cellIs" dxfId="1363" priority="1359" operator="equal">
      <formula>"OTT"</formula>
    </cfRule>
    <cfRule type="cellIs" dxfId="1362" priority="1360" operator="equal">
      <formula>"NJD"</formula>
    </cfRule>
    <cfRule type="cellIs" dxfId="1361" priority="1361" operator="equal">
      <formula>"MIN"</formula>
    </cfRule>
    <cfRule type="cellIs" dxfId="1360" priority="1362" operator="equal">
      <formula>"STL"</formula>
    </cfRule>
    <cfRule type="cellIs" dxfId="1359" priority="1363" operator="equal">
      <formula>"LAK"</formula>
    </cfRule>
    <cfRule type="cellIs" dxfId="1358" priority="1364" operator="equal">
      <formula>"TOR"</formula>
    </cfRule>
    <cfRule type="cellIs" dxfId="1357" priority="1365" operator="equal">
      <formula>"CAR"</formula>
    </cfRule>
    <cfRule type="cellIs" dxfId="1356" priority="1366" operator="equal">
      <formula>"NYI"</formula>
    </cfRule>
    <cfRule type="cellIs" dxfId="1355" priority="1367" operator="equal">
      <formula>"FLA"</formula>
    </cfRule>
    <cfRule type="cellIs" dxfId="1354" priority="1368" operator="equal">
      <formula>"EDM"</formula>
    </cfRule>
    <cfRule type="cellIs" dxfId="1353" priority="1369" operator="equal">
      <formula>"DAL"</formula>
    </cfRule>
    <cfRule type="cellIs" dxfId="1352" priority="1370" operator="equal">
      <formula>"NSH"</formula>
    </cfRule>
    <cfRule type="cellIs" dxfId="1351" priority="1371" operator="equal">
      <formula>"VAN"</formula>
    </cfRule>
    <cfRule type="cellIs" dxfId="1350" priority="1372" operator="equal">
      <formula>"COL"</formula>
    </cfRule>
    <cfRule type="cellIs" dxfId="1349" priority="1373" operator="equal">
      <formula>"WPG"</formula>
    </cfRule>
    <cfRule type="cellIs" dxfId="1348" priority="1374" operator="equal">
      <formula>"VGK"</formula>
    </cfRule>
    <cfRule type="cellIs" dxfId="1347" priority="1375" operator="equal">
      <formula>"WSH"</formula>
    </cfRule>
    <cfRule type="cellIs" dxfId="1346" priority="1376" operator="equal">
      <formula>"NYR"</formula>
    </cfRule>
    <cfRule type="cellIs" dxfId="1345" priority="1377" operator="equal">
      <formula>"TBL"</formula>
    </cfRule>
    <cfRule type="cellIs" dxfId="1344" priority="1378" operator="equal">
      <formula>"BOS"</formula>
    </cfRule>
  </conditionalFormatting>
  <conditionalFormatting sqref="L73">
    <cfRule type="cellIs" dxfId="1343" priority="1295" operator="equal">
      <formula>"MTL"</formula>
    </cfRule>
    <cfRule type="cellIs" dxfId="1342" priority="1296" operator="equal">
      <formula>"OTT"</formula>
    </cfRule>
    <cfRule type="cellIs" dxfId="1341" priority="1297" operator="equal">
      <formula>"NJD"</formula>
    </cfRule>
    <cfRule type="cellIs" dxfId="1340" priority="1298" operator="equal">
      <formula>"MIN"</formula>
    </cfRule>
    <cfRule type="cellIs" dxfId="1339" priority="1299" operator="equal">
      <formula>"STL"</formula>
    </cfRule>
    <cfRule type="cellIs" dxfId="1338" priority="1300" operator="equal">
      <formula>"LAK"</formula>
    </cfRule>
    <cfRule type="cellIs" dxfId="1337" priority="1301" operator="equal">
      <formula>"TOR"</formula>
    </cfRule>
    <cfRule type="cellIs" dxfId="1336" priority="1302" operator="equal">
      <formula>"CAR"</formula>
    </cfRule>
    <cfRule type="cellIs" dxfId="1335" priority="1303" operator="equal">
      <formula>"NYI"</formula>
    </cfRule>
    <cfRule type="cellIs" dxfId="1334" priority="1304" operator="equal">
      <formula>"FLA"</formula>
    </cfRule>
    <cfRule type="cellIs" dxfId="1333" priority="1305" operator="equal">
      <formula>"EDM"</formula>
    </cfRule>
    <cfRule type="cellIs" dxfId="1332" priority="1306" operator="equal">
      <formula>"DAL"</formula>
    </cfRule>
    <cfRule type="cellIs" dxfId="1331" priority="1307" operator="equal">
      <formula>"NSH"</formula>
    </cfRule>
    <cfRule type="cellIs" dxfId="1330" priority="1308" operator="equal">
      <formula>"VAN"</formula>
    </cfRule>
    <cfRule type="cellIs" dxfId="1329" priority="1309" operator="equal">
      <formula>"COL"</formula>
    </cfRule>
    <cfRule type="cellIs" dxfId="1328" priority="1310" operator="equal">
      <formula>"WPG"</formula>
    </cfRule>
    <cfRule type="cellIs" dxfId="1327" priority="1311" operator="equal">
      <formula>"VGK"</formula>
    </cfRule>
    <cfRule type="cellIs" dxfId="1326" priority="1312" operator="equal">
      <formula>"WSH"</formula>
    </cfRule>
    <cfRule type="cellIs" dxfId="1325" priority="1313" operator="equal">
      <formula>"NYR"</formula>
    </cfRule>
    <cfRule type="cellIs" dxfId="1324" priority="1314" operator="equal">
      <formula>"TBL"</formula>
    </cfRule>
    <cfRule type="cellIs" dxfId="1323" priority="1315" operator="equal">
      <formula>"BOS"</formula>
    </cfRule>
  </conditionalFormatting>
  <conditionalFormatting sqref="L73">
    <cfRule type="cellIs" dxfId="1322" priority="1316" operator="equal">
      <formula>"MTL"</formula>
    </cfRule>
    <cfRule type="cellIs" dxfId="1321" priority="1317" operator="equal">
      <formula>"OTT"</formula>
    </cfRule>
    <cfRule type="cellIs" dxfId="1320" priority="1318" operator="equal">
      <formula>"NJD"</formula>
    </cfRule>
    <cfRule type="cellIs" dxfId="1319" priority="1319" operator="equal">
      <formula>"MIN"</formula>
    </cfRule>
    <cfRule type="cellIs" dxfId="1318" priority="1320" operator="equal">
      <formula>"STL"</formula>
    </cfRule>
    <cfRule type="cellIs" dxfId="1317" priority="1321" operator="equal">
      <formula>"LAK"</formula>
    </cfRule>
    <cfRule type="cellIs" dxfId="1316" priority="1322" operator="equal">
      <formula>"TOR"</formula>
    </cfRule>
    <cfRule type="cellIs" dxfId="1315" priority="1323" operator="equal">
      <formula>"CAR"</formula>
    </cfRule>
    <cfRule type="cellIs" dxfId="1314" priority="1324" operator="equal">
      <formula>"NYI"</formula>
    </cfRule>
    <cfRule type="cellIs" dxfId="1313" priority="1325" operator="equal">
      <formula>"FLA"</formula>
    </cfRule>
    <cfRule type="cellIs" dxfId="1312" priority="1326" operator="equal">
      <formula>"EDM"</formula>
    </cfRule>
    <cfRule type="cellIs" dxfId="1311" priority="1327" operator="equal">
      <formula>"DAL"</formula>
    </cfRule>
    <cfRule type="cellIs" dxfId="1310" priority="1328" operator="equal">
      <formula>"NSH"</formula>
    </cfRule>
    <cfRule type="cellIs" dxfId="1309" priority="1329" operator="equal">
      <formula>"VAN"</formula>
    </cfRule>
    <cfRule type="cellIs" dxfId="1308" priority="1330" operator="equal">
      <formula>"COL"</formula>
    </cfRule>
    <cfRule type="cellIs" dxfId="1307" priority="1331" operator="equal">
      <formula>"WPG"</formula>
    </cfRule>
    <cfRule type="cellIs" dxfId="1306" priority="1332" operator="equal">
      <formula>"VGK"</formula>
    </cfRule>
    <cfRule type="cellIs" dxfId="1305" priority="1333" operator="equal">
      <formula>"WSH"</formula>
    </cfRule>
    <cfRule type="cellIs" dxfId="1304" priority="1334" operator="equal">
      <formula>"NYR"</formula>
    </cfRule>
    <cfRule type="cellIs" dxfId="1303" priority="1335" operator="equal">
      <formula>"TBL"</formula>
    </cfRule>
    <cfRule type="cellIs" dxfId="1302" priority="1336" operator="equal">
      <formula>"BOS"</formula>
    </cfRule>
  </conditionalFormatting>
  <conditionalFormatting sqref="L73">
    <cfRule type="cellIs" dxfId="1301" priority="1253" operator="equal">
      <formula>"MTL"</formula>
    </cfRule>
    <cfRule type="cellIs" dxfId="1300" priority="1254" operator="equal">
      <formula>"OTT"</formula>
    </cfRule>
    <cfRule type="cellIs" dxfId="1299" priority="1255" operator="equal">
      <formula>"NJD"</formula>
    </cfRule>
    <cfRule type="cellIs" dxfId="1298" priority="1256" operator="equal">
      <formula>"MIN"</formula>
    </cfRule>
    <cfRule type="cellIs" dxfId="1297" priority="1257" operator="equal">
      <formula>"STL"</formula>
    </cfRule>
    <cfRule type="cellIs" dxfId="1296" priority="1258" operator="equal">
      <formula>"LAK"</formula>
    </cfRule>
    <cfRule type="cellIs" dxfId="1295" priority="1259" operator="equal">
      <formula>"TOR"</formula>
    </cfRule>
    <cfRule type="cellIs" dxfId="1294" priority="1260" operator="equal">
      <formula>"CAR"</formula>
    </cfRule>
    <cfRule type="cellIs" dxfId="1293" priority="1261" operator="equal">
      <formula>"NYI"</formula>
    </cfRule>
    <cfRule type="cellIs" dxfId="1292" priority="1262" operator="equal">
      <formula>"FLA"</formula>
    </cfRule>
    <cfRule type="cellIs" dxfId="1291" priority="1263" operator="equal">
      <formula>"EDM"</formula>
    </cfRule>
    <cfRule type="cellIs" dxfId="1290" priority="1264" operator="equal">
      <formula>"DAL"</formula>
    </cfRule>
    <cfRule type="cellIs" dxfId="1289" priority="1265" operator="equal">
      <formula>"NSH"</formula>
    </cfRule>
    <cfRule type="cellIs" dxfId="1288" priority="1266" operator="equal">
      <formula>"VAN"</formula>
    </cfRule>
    <cfRule type="cellIs" dxfId="1287" priority="1267" operator="equal">
      <formula>"COL"</formula>
    </cfRule>
    <cfRule type="cellIs" dxfId="1286" priority="1268" operator="equal">
      <formula>"WPG"</formula>
    </cfRule>
    <cfRule type="cellIs" dxfId="1285" priority="1269" operator="equal">
      <formula>"VGK"</formula>
    </cfRule>
    <cfRule type="cellIs" dxfId="1284" priority="1270" operator="equal">
      <formula>"WSH"</formula>
    </cfRule>
    <cfRule type="cellIs" dxfId="1283" priority="1271" operator="equal">
      <formula>"NYR"</formula>
    </cfRule>
    <cfRule type="cellIs" dxfId="1282" priority="1272" operator="equal">
      <formula>"TBL"</formula>
    </cfRule>
    <cfRule type="cellIs" dxfId="1281" priority="1273" operator="equal">
      <formula>"BOS"</formula>
    </cfRule>
  </conditionalFormatting>
  <conditionalFormatting sqref="L73">
    <cfRule type="cellIs" dxfId="1280" priority="1274" operator="equal">
      <formula>"MTL"</formula>
    </cfRule>
    <cfRule type="cellIs" dxfId="1279" priority="1275" operator="equal">
      <formula>"OTT"</formula>
    </cfRule>
    <cfRule type="cellIs" dxfId="1278" priority="1276" operator="equal">
      <formula>"NJD"</formula>
    </cfRule>
    <cfRule type="cellIs" dxfId="1277" priority="1277" operator="equal">
      <formula>"MIN"</formula>
    </cfRule>
    <cfRule type="cellIs" dxfId="1276" priority="1278" operator="equal">
      <formula>"STL"</formula>
    </cfRule>
    <cfRule type="cellIs" dxfId="1275" priority="1279" operator="equal">
      <formula>"LAK"</formula>
    </cfRule>
    <cfRule type="cellIs" dxfId="1274" priority="1280" operator="equal">
      <formula>"TOR"</formula>
    </cfRule>
    <cfRule type="cellIs" dxfId="1273" priority="1281" operator="equal">
      <formula>"CAR"</formula>
    </cfRule>
    <cfRule type="cellIs" dxfId="1272" priority="1282" operator="equal">
      <formula>"NYI"</formula>
    </cfRule>
    <cfRule type="cellIs" dxfId="1271" priority="1283" operator="equal">
      <formula>"FLA"</formula>
    </cfRule>
    <cfRule type="cellIs" dxfId="1270" priority="1284" operator="equal">
      <formula>"EDM"</formula>
    </cfRule>
    <cfRule type="cellIs" dxfId="1269" priority="1285" operator="equal">
      <formula>"DAL"</formula>
    </cfRule>
    <cfRule type="cellIs" dxfId="1268" priority="1286" operator="equal">
      <formula>"NSH"</formula>
    </cfRule>
    <cfRule type="cellIs" dxfId="1267" priority="1287" operator="equal">
      <formula>"VAN"</formula>
    </cfRule>
    <cfRule type="cellIs" dxfId="1266" priority="1288" operator="equal">
      <formula>"COL"</formula>
    </cfRule>
    <cfRule type="cellIs" dxfId="1265" priority="1289" operator="equal">
      <formula>"WPG"</formula>
    </cfRule>
    <cfRule type="cellIs" dxfId="1264" priority="1290" operator="equal">
      <formula>"VGK"</formula>
    </cfRule>
    <cfRule type="cellIs" dxfId="1263" priority="1291" operator="equal">
      <formula>"WSH"</formula>
    </cfRule>
    <cfRule type="cellIs" dxfId="1262" priority="1292" operator="equal">
      <formula>"NYR"</formula>
    </cfRule>
    <cfRule type="cellIs" dxfId="1261" priority="1293" operator="equal">
      <formula>"TBL"</formula>
    </cfRule>
    <cfRule type="cellIs" dxfId="1260" priority="1294" operator="equal">
      <formula>"BOS"</formula>
    </cfRule>
  </conditionalFormatting>
  <conditionalFormatting sqref="J72:K72">
    <cfRule type="colorScale" priority="125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25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72">
    <cfRule type="cellIs" dxfId="1259" priority="1230" operator="equal">
      <formula>"MTL"</formula>
    </cfRule>
    <cfRule type="cellIs" dxfId="1258" priority="1231" operator="equal">
      <formula>"OTT"</formula>
    </cfRule>
    <cfRule type="cellIs" dxfId="1257" priority="1232" operator="equal">
      <formula>"NJD"</formula>
    </cfRule>
    <cfRule type="cellIs" dxfId="1256" priority="1233" operator="equal">
      <formula>"MIN"</formula>
    </cfRule>
    <cfRule type="cellIs" dxfId="1255" priority="1234" operator="equal">
      <formula>"STL"</formula>
    </cfRule>
    <cfRule type="cellIs" dxfId="1254" priority="1235" operator="equal">
      <formula>"LAK"</formula>
    </cfRule>
    <cfRule type="cellIs" dxfId="1253" priority="1236" operator="equal">
      <formula>"TOR"</formula>
    </cfRule>
    <cfRule type="cellIs" dxfId="1252" priority="1237" operator="equal">
      <formula>"CAR"</formula>
    </cfRule>
    <cfRule type="cellIs" dxfId="1251" priority="1238" operator="equal">
      <formula>"NYI"</formula>
    </cfRule>
    <cfRule type="cellIs" dxfId="1250" priority="1239" operator="equal">
      <formula>"FLA"</formula>
    </cfRule>
    <cfRule type="cellIs" dxfId="1249" priority="1240" operator="equal">
      <formula>"EDM"</formula>
    </cfRule>
    <cfRule type="cellIs" dxfId="1248" priority="1241" operator="equal">
      <formula>"DAL"</formula>
    </cfRule>
    <cfRule type="cellIs" dxfId="1247" priority="1242" operator="equal">
      <formula>"NSH"</formula>
    </cfRule>
    <cfRule type="cellIs" dxfId="1246" priority="1243" operator="equal">
      <formula>"VAN"</formula>
    </cfRule>
    <cfRule type="cellIs" dxfId="1245" priority="1244" operator="equal">
      <formula>"COL"</formula>
    </cfRule>
    <cfRule type="cellIs" dxfId="1244" priority="1245" operator="equal">
      <formula>"WPG"</formula>
    </cfRule>
    <cfRule type="cellIs" dxfId="1243" priority="1246" operator="equal">
      <formula>"VGK"</formula>
    </cfRule>
    <cfRule type="cellIs" dxfId="1242" priority="1247" operator="equal">
      <formula>"WSH"</formula>
    </cfRule>
    <cfRule type="cellIs" dxfId="1241" priority="1248" operator="equal">
      <formula>"NYR"</formula>
    </cfRule>
    <cfRule type="cellIs" dxfId="1240" priority="1249" operator="equal">
      <formula>"TBL"</formula>
    </cfRule>
    <cfRule type="cellIs" dxfId="1239" priority="1250" operator="equal">
      <formula>"BOS"</formula>
    </cfRule>
  </conditionalFormatting>
  <conditionalFormatting sqref="L72:M72">
    <cfRule type="cellIs" dxfId="1238" priority="1209" operator="equal">
      <formula>"MTL"</formula>
    </cfRule>
    <cfRule type="cellIs" dxfId="1237" priority="1210" operator="equal">
      <formula>"OTT"</formula>
    </cfRule>
    <cfRule type="cellIs" dxfId="1236" priority="1211" operator="equal">
      <formula>"NJD"</formula>
    </cfRule>
    <cfRule type="cellIs" dxfId="1235" priority="1212" operator="equal">
      <formula>"MIN"</formula>
    </cfRule>
    <cfRule type="cellIs" dxfId="1234" priority="1213" operator="equal">
      <formula>"STL"</formula>
    </cfRule>
    <cfRule type="cellIs" dxfId="1233" priority="1214" operator="equal">
      <formula>"LAK"</formula>
    </cfRule>
    <cfRule type="cellIs" dxfId="1232" priority="1215" operator="equal">
      <formula>"TOR"</formula>
    </cfRule>
    <cfRule type="cellIs" dxfId="1231" priority="1216" operator="equal">
      <formula>"CAR"</formula>
    </cfRule>
    <cfRule type="cellIs" dxfId="1230" priority="1217" operator="equal">
      <formula>"NYI"</formula>
    </cfRule>
    <cfRule type="cellIs" dxfId="1229" priority="1218" operator="equal">
      <formula>"FLA"</formula>
    </cfRule>
    <cfRule type="cellIs" dxfId="1228" priority="1219" operator="equal">
      <formula>"EDM"</formula>
    </cfRule>
    <cfRule type="cellIs" dxfId="1227" priority="1220" operator="equal">
      <formula>"DAL"</formula>
    </cfRule>
    <cfRule type="cellIs" dxfId="1226" priority="1221" operator="equal">
      <formula>"NSH"</formula>
    </cfRule>
    <cfRule type="cellIs" dxfId="1225" priority="1222" operator="equal">
      <formula>"VAN"</formula>
    </cfRule>
    <cfRule type="cellIs" dxfId="1224" priority="1223" operator="equal">
      <formula>"COL"</formula>
    </cfRule>
    <cfRule type="cellIs" dxfId="1223" priority="1224" operator="equal">
      <formula>"WPG"</formula>
    </cfRule>
    <cfRule type="cellIs" dxfId="1222" priority="1225" operator="equal">
      <formula>"VGK"</formula>
    </cfRule>
    <cfRule type="cellIs" dxfId="1221" priority="1226" operator="equal">
      <formula>"WSH"</formula>
    </cfRule>
    <cfRule type="cellIs" dxfId="1220" priority="1227" operator="equal">
      <formula>"NYR"</formula>
    </cfRule>
    <cfRule type="cellIs" dxfId="1219" priority="1228" operator="equal">
      <formula>"TBL"</formula>
    </cfRule>
    <cfRule type="cellIs" dxfId="1218" priority="1229" operator="equal">
      <formula>"BOS"</formula>
    </cfRule>
  </conditionalFormatting>
  <conditionalFormatting sqref="L72:M72">
    <cfRule type="cellIs" dxfId="1217" priority="1188" operator="equal">
      <formula>"MTL"</formula>
    </cfRule>
    <cfRule type="cellIs" dxfId="1216" priority="1189" operator="equal">
      <formula>"OTT"</formula>
    </cfRule>
    <cfRule type="cellIs" dxfId="1215" priority="1190" operator="equal">
      <formula>"NJD"</formula>
    </cfRule>
    <cfRule type="cellIs" dxfId="1214" priority="1191" operator="equal">
      <formula>"MIN"</formula>
    </cfRule>
    <cfRule type="cellIs" dxfId="1213" priority="1192" operator="equal">
      <formula>"STL"</formula>
    </cfRule>
    <cfRule type="cellIs" dxfId="1212" priority="1193" operator="equal">
      <formula>"LAK"</formula>
    </cfRule>
    <cfRule type="cellIs" dxfId="1211" priority="1194" operator="equal">
      <formula>"TOR"</formula>
    </cfRule>
    <cfRule type="cellIs" dxfId="1210" priority="1195" operator="equal">
      <formula>"CAR"</formula>
    </cfRule>
    <cfRule type="cellIs" dxfId="1209" priority="1196" operator="equal">
      <formula>"NYI"</formula>
    </cfRule>
    <cfRule type="cellIs" dxfId="1208" priority="1197" operator="equal">
      <formula>"FLA"</formula>
    </cfRule>
    <cfRule type="cellIs" dxfId="1207" priority="1198" operator="equal">
      <formula>"EDM"</formula>
    </cfRule>
    <cfRule type="cellIs" dxfId="1206" priority="1199" operator="equal">
      <formula>"DAL"</formula>
    </cfRule>
    <cfRule type="cellIs" dxfId="1205" priority="1200" operator="equal">
      <formula>"NSH"</formula>
    </cfRule>
    <cfRule type="cellIs" dxfId="1204" priority="1201" operator="equal">
      <formula>"VAN"</formula>
    </cfRule>
    <cfRule type="cellIs" dxfId="1203" priority="1202" operator="equal">
      <formula>"COL"</formula>
    </cfRule>
    <cfRule type="cellIs" dxfId="1202" priority="1203" operator="equal">
      <formula>"WPG"</formula>
    </cfRule>
    <cfRule type="cellIs" dxfId="1201" priority="1204" operator="equal">
      <formula>"VGK"</formula>
    </cfRule>
    <cfRule type="cellIs" dxfId="1200" priority="1205" operator="equal">
      <formula>"WSH"</formula>
    </cfRule>
    <cfRule type="cellIs" dxfId="1199" priority="1206" operator="equal">
      <formula>"NYR"</formula>
    </cfRule>
    <cfRule type="cellIs" dxfId="1198" priority="1207" operator="equal">
      <formula>"TBL"</formula>
    </cfRule>
    <cfRule type="cellIs" dxfId="1197" priority="1208" operator="equal">
      <formula>"BOS"</formula>
    </cfRule>
  </conditionalFormatting>
  <conditionalFormatting sqref="C74:M75">
    <cfRule type="cellIs" dxfId="1196" priority="1167" operator="equal">
      <formula>"OTT"</formula>
    </cfRule>
    <cfRule type="cellIs" dxfId="1195" priority="1168" operator="equal">
      <formula>"NJD"</formula>
    </cfRule>
    <cfRule type="cellIs" dxfId="1194" priority="1169" operator="equal">
      <formula>"MIN"</formula>
    </cfRule>
    <cfRule type="cellIs" dxfId="1193" priority="1170" operator="equal">
      <formula>"STL"</formula>
    </cfRule>
  </conditionalFormatting>
  <conditionalFormatting sqref="C74:M75">
    <cfRule type="cellIs" dxfId="1192" priority="1166" operator="equal">
      <formula>"MTL"</formula>
    </cfRule>
  </conditionalFormatting>
  <conditionalFormatting sqref="C74:M75">
    <cfRule type="cellIs" dxfId="1191" priority="1171" operator="equal">
      <formula>"LAK"</formula>
    </cfRule>
    <cfRule type="cellIs" dxfId="1190" priority="1172" operator="equal">
      <formula>"TOR"</formula>
    </cfRule>
    <cfRule type="cellIs" dxfId="1189" priority="1173" operator="equal">
      <formula>"CAR"</formula>
    </cfRule>
    <cfRule type="cellIs" dxfId="1188" priority="1174" operator="equal">
      <formula>"NYI"</formula>
    </cfRule>
    <cfRule type="cellIs" dxfId="1187" priority="1175" operator="equal">
      <formula>"FLA"</formula>
    </cfRule>
    <cfRule type="cellIs" dxfId="1186" priority="1176" operator="equal">
      <formula>"EDM"</formula>
    </cfRule>
    <cfRule type="cellIs" dxfId="1185" priority="1177" operator="equal">
      <formula>"DAL"</formula>
    </cfRule>
    <cfRule type="cellIs" dxfId="1184" priority="1178" operator="equal">
      <formula>"NSH"</formula>
    </cfRule>
    <cfRule type="cellIs" dxfId="1183" priority="1179" operator="equal">
      <formula>"VAN"</formula>
    </cfRule>
    <cfRule type="cellIs" dxfId="1182" priority="1180" operator="equal">
      <formula>"COL"</formula>
    </cfRule>
    <cfRule type="cellIs" dxfId="1181" priority="1181" operator="equal">
      <formula>"WPG"</formula>
    </cfRule>
    <cfRule type="cellIs" dxfId="1180" priority="1182" operator="equal">
      <formula>"VGK"</formula>
    </cfRule>
    <cfRule type="cellIs" dxfId="1179" priority="1183" operator="equal">
      <formula>"WSH"</formula>
    </cfRule>
    <cfRule type="cellIs" dxfId="1178" priority="1184" operator="equal">
      <formula>"NYR"</formula>
    </cfRule>
    <cfRule type="cellIs" dxfId="1177" priority="1185" operator="equal">
      <formula>"TBL"</formula>
    </cfRule>
    <cfRule type="cellIs" dxfId="1176" priority="1186" operator="equal">
      <formula>"BOS"</formula>
    </cfRule>
  </conditionalFormatting>
  <conditionalFormatting sqref="J75:K75">
    <cfRule type="colorScale" priority="11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75">
    <cfRule type="cellIs" dxfId="1175" priority="1145" operator="equal">
      <formula>"MTL"</formula>
    </cfRule>
    <cfRule type="cellIs" dxfId="1174" priority="1146" operator="equal">
      <formula>"OTT"</formula>
    </cfRule>
    <cfRule type="cellIs" dxfId="1173" priority="1147" operator="equal">
      <formula>"NJD"</formula>
    </cfRule>
    <cfRule type="cellIs" dxfId="1172" priority="1148" operator="equal">
      <formula>"MIN"</formula>
    </cfRule>
    <cfRule type="cellIs" dxfId="1171" priority="1149" operator="equal">
      <formula>"STL"</formula>
    </cfRule>
    <cfRule type="cellIs" dxfId="1170" priority="1150" operator="equal">
      <formula>"LAK"</formula>
    </cfRule>
    <cfRule type="cellIs" dxfId="1169" priority="1151" operator="equal">
      <formula>"TOR"</formula>
    </cfRule>
    <cfRule type="cellIs" dxfId="1168" priority="1152" operator="equal">
      <formula>"CAR"</formula>
    </cfRule>
    <cfRule type="cellIs" dxfId="1167" priority="1153" operator="equal">
      <formula>"NYI"</formula>
    </cfRule>
    <cfRule type="cellIs" dxfId="1166" priority="1154" operator="equal">
      <formula>"FLA"</formula>
    </cfRule>
    <cfRule type="cellIs" dxfId="1165" priority="1155" operator="equal">
      <formula>"EDM"</formula>
    </cfRule>
    <cfRule type="cellIs" dxfId="1164" priority="1156" operator="equal">
      <formula>"DAL"</formula>
    </cfRule>
    <cfRule type="cellIs" dxfId="1163" priority="1157" operator="equal">
      <formula>"NSH"</formula>
    </cfRule>
    <cfRule type="cellIs" dxfId="1162" priority="1158" operator="equal">
      <formula>"VAN"</formula>
    </cfRule>
    <cfRule type="cellIs" dxfId="1161" priority="1159" operator="equal">
      <formula>"COL"</formula>
    </cfRule>
    <cfRule type="cellIs" dxfId="1160" priority="1160" operator="equal">
      <formula>"WPG"</formula>
    </cfRule>
    <cfRule type="cellIs" dxfId="1159" priority="1161" operator="equal">
      <formula>"VGK"</formula>
    </cfRule>
    <cfRule type="cellIs" dxfId="1158" priority="1162" operator="equal">
      <formula>"WSH"</formula>
    </cfRule>
    <cfRule type="cellIs" dxfId="1157" priority="1163" operator="equal">
      <formula>"NYR"</formula>
    </cfRule>
    <cfRule type="cellIs" dxfId="1156" priority="1164" operator="equal">
      <formula>"TBL"</formula>
    </cfRule>
    <cfRule type="cellIs" dxfId="1155" priority="1165" operator="equal">
      <formula>"BOS"</formula>
    </cfRule>
  </conditionalFormatting>
  <conditionalFormatting sqref="M75">
    <cfRule type="cellIs" dxfId="1154" priority="1124" operator="equal">
      <formula>"MTL"</formula>
    </cfRule>
    <cfRule type="cellIs" dxfId="1153" priority="1125" operator="equal">
      <formula>"OTT"</formula>
    </cfRule>
    <cfRule type="cellIs" dxfId="1152" priority="1126" operator="equal">
      <formula>"NJD"</formula>
    </cfRule>
    <cfRule type="cellIs" dxfId="1151" priority="1127" operator="equal">
      <formula>"MIN"</formula>
    </cfRule>
    <cfRule type="cellIs" dxfId="1150" priority="1128" operator="equal">
      <formula>"STL"</formula>
    </cfRule>
    <cfRule type="cellIs" dxfId="1149" priority="1129" operator="equal">
      <formula>"LAK"</formula>
    </cfRule>
    <cfRule type="cellIs" dxfId="1148" priority="1130" operator="equal">
      <formula>"TOR"</formula>
    </cfRule>
    <cfRule type="cellIs" dxfId="1147" priority="1131" operator="equal">
      <formula>"CAR"</formula>
    </cfRule>
    <cfRule type="cellIs" dxfId="1146" priority="1132" operator="equal">
      <formula>"NYI"</formula>
    </cfRule>
    <cfRule type="cellIs" dxfId="1145" priority="1133" operator="equal">
      <formula>"FLA"</formula>
    </cfRule>
    <cfRule type="cellIs" dxfId="1144" priority="1134" operator="equal">
      <formula>"EDM"</formula>
    </cfRule>
    <cfRule type="cellIs" dxfId="1143" priority="1135" operator="equal">
      <formula>"DAL"</formula>
    </cfRule>
    <cfRule type="cellIs" dxfId="1142" priority="1136" operator="equal">
      <formula>"NSH"</formula>
    </cfRule>
    <cfRule type="cellIs" dxfId="1141" priority="1137" operator="equal">
      <formula>"VAN"</formula>
    </cfRule>
    <cfRule type="cellIs" dxfId="1140" priority="1138" operator="equal">
      <formula>"COL"</formula>
    </cfRule>
    <cfRule type="cellIs" dxfId="1139" priority="1139" operator="equal">
      <formula>"WPG"</formula>
    </cfRule>
    <cfRule type="cellIs" dxfId="1138" priority="1140" operator="equal">
      <formula>"VGK"</formula>
    </cfRule>
    <cfRule type="cellIs" dxfId="1137" priority="1141" operator="equal">
      <formula>"WSH"</formula>
    </cfRule>
    <cfRule type="cellIs" dxfId="1136" priority="1142" operator="equal">
      <formula>"NYR"</formula>
    </cfRule>
    <cfRule type="cellIs" dxfId="1135" priority="1143" operator="equal">
      <formula>"TBL"</formula>
    </cfRule>
    <cfRule type="cellIs" dxfId="1134" priority="1144" operator="equal">
      <formula>"BOS"</formula>
    </cfRule>
  </conditionalFormatting>
  <conditionalFormatting sqref="I75">
    <cfRule type="cellIs" dxfId="1133" priority="1082" operator="equal">
      <formula>"MTL"</formula>
    </cfRule>
    <cfRule type="cellIs" dxfId="1132" priority="1083" operator="equal">
      <formula>"OTT"</formula>
    </cfRule>
    <cfRule type="cellIs" dxfId="1131" priority="1084" operator="equal">
      <formula>"NJD"</formula>
    </cfRule>
    <cfRule type="cellIs" dxfId="1130" priority="1085" operator="equal">
      <formula>"MIN"</formula>
    </cfRule>
    <cfRule type="cellIs" dxfId="1129" priority="1086" operator="equal">
      <formula>"STL"</formula>
    </cfRule>
    <cfRule type="cellIs" dxfId="1128" priority="1087" operator="equal">
      <formula>"LAK"</formula>
    </cfRule>
    <cfRule type="cellIs" dxfId="1127" priority="1088" operator="equal">
      <formula>"TOR"</formula>
    </cfRule>
    <cfRule type="cellIs" dxfId="1126" priority="1089" operator="equal">
      <formula>"CAR"</formula>
    </cfRule>
    <cfRule type="cellIs" dxfId="1125" priority="1090" operator="equal">
      <formula>"NYI"</formula>
    </cfRule>
    <cfRule type="cellIs" dxfId="1124" priority="1091" operator="equal">
      <formula>"FLA"</formula>
    </cfRule>
    <cfRule type="cellIs" dxfId="1123" priority="1092" operator="equal">
      <formula>"EDM"</formula>
    </cfRule>
    <cfRule type="cellIs" dxfId="1122" priority="1093" operator="equal">
      <formula>"DAL"</formula>
    </cfRule>
    <cfRule type="cellIs" dxfId="1121" priority="1094" operator="equal">
      <formula>"NSH"</formula>
    </cfRule>
    <cfRule type="cellIs" dxfId="1120" priority="1095" operator="equal">
      <formula>"VAN"</formula>
    </cfRule>
    <cfRule type="cellIs" dxfId="1119" priority="1096" operator="equal">
      <formula>"COL"</formula>
    </cfRule>
    <cfRule type="cellIs" dxfId="1118" priority="1097" operator="equal">
      <formula>"WPG"</formula>
    </cfRule>
    <cfRule type="cellIs" dxfId="1117" priority="1098" operator="equal">
      <formula>"VGK"</formula>
    </cfRule>
    <cfRule type="cellIs" dxfId="1116" priority="1099" operator="equal">
      <formula>"WSH"</formula>
    </cfRule>
    <cfRule type="cellIs" dxfId="1115" priority="1100" operator="equal">
      <formula>"NYR"</formula>
    </cfRule>
    <cfRule type="cellIs" dxfId="1114" priority="1101" operator="equal">
      <formula>"TBL"</formula>
    </cfRule>
    <cfRule type="cellIs" dxfId="1113" priority="1102" operator="equal">
      <formula>"BOS"</formula>
    </cfRule>
  </conditionalFormatting>
  <conditionalFormatting sqref="I75">
    <cfRule type="cellIs" dxfId="1112" priority="1103" operator="equal">
      <formula>"MTL"</formula>
    </cfRule>
    <cfRule type="cellIs" dxfId="1111" priority="1104" operator="equal">
      <formula>"OTT"</formula>
    </cfRule>
    <cfRule type="cellIs" dxfId="1110" priority="1105" operator="equal">
      <formula>"NJD"</formula>
    </cfRule>
    <cfRule type="cellIs" dxfId="1109" priority="1106" operator="equal">
      <formula>"MIN"</formula>
    </cfRule>
    <cfRule type="cellIs" dxfId="1108" priority="1107" operator="equal">
      <formula>"STL"</formula>
    </cfRule>
    <cfRule type="cellIs" dxfId="1107" priority="1108" operator="equal">
      <formula>"LAK"</formula>
    </cfRule>
    <cfRule type="cellIs" dxfId="1106" priority="1109" operator="equal">
      <formula>"TOR"</formula>
    </cfRule>
    <cfRule type="cellIs" dxfId="1105" priority="1110" operator="equal">
      <formula>"CAR"</formula>
    </cfRule>
    <cfRule type="cellIs" dxfId="1104" priority="1111" operator="equal">
      <formula>"NYI"</formula>
    </cfRule>
    <cfRule type="cellIs" dxfId="1103" priority="1112" operator="equal">
      <formula>"FLA"</formula>
    </cfRule>
    <cfRule type="cellIs" dxfId="1102" priority="1113" operator="equal">
      <formula>"EDM"</formula>
    </cfRule>
    <cfRule type="cellIs" dxfId="1101" priority="1114" operator="equal">
      <formula>"DAL"</formula>
    </cfRule>
    <cfRule type="cellIs" dxfId="1100" priority="1115" operator="equal">
      <formula>"NSH"</formula>
    </cfRule>
    <cfRule type="cellIs" dxfId="1099" priority="1116" operator="equal">
      <formula>"VAN"</formula>
    </cfRule>
    <cfRule type="cellIs" dxfId="1098" priority="1117" operator="equal">
      <formula>"COL"</formula>
    </cfRule>
    <cfRule type="cellIs" dxfId="1097" priority="1118" operator="equal">
      <formula>"WPG"</formula>
    </cfRule>
    <cfRule type="cellIs" dxfId="1096" priority="1119" operator="equal">
      <formula>"VGK"</formula>
    </cfRule>
    <cfRule type="cellIs" dxfId="1095" priority="1120" operator="equal">
      <formula>"WSH"</formula>
    </cfRule>
    <cfRule type="cellIs" dxfId="1094" priority="1121" operator="equal">
      <formula>"NYR"</formula>
    </cfRule>
    <cfRule type="cellIs" dxfId="1093" priority="1122" operator="equal">
      <formula>"TBL"</formula>
    </cfRule>
    <cfRule type="cellIs" dxfId="1092" priority="1123" operator="equal">
      <formula>"BOS"</formula>
    </cfRule>
  </conditionalFormatting>
  <conditionalFormatting sqref="L75">
    <cfRule type="cellIs" dxfId="1091" priority="1040" operator="equal">
      <formula>"MTL"</formula>
    </cfRule>
    <cfRule type="cellIs" dxfId="1090" priority="1041" operator="equal">
      <formula>"OTT"</formula>
    </cfRule>
    <cfRule type="cellIs" dxfId="1089" priority="1042" operator="equal">
      <formula>"NJD"</formula>
    </cfRule>
    <cfRule type="cellIs" dxfId="1088" priority="1043" operator="equal">
      <formula>"MIN"</formula>
    </cfRule>
    <cfRule type="cellIs" dxfId="1087" priority="1044" operator="equal">
      <formula>"STL"</formula>
    </cfRule>
    <cfRule type="cellIs" dxfId="1086" priority="1045" operator="equal">
      <formula>"LAK"</formula>
    </cfRule>
    <cfRule type="cellIs" dxfId="1085" priority="1046" operator="equal">
      <formula>"TOR"</formula>
    </cfRule>
    <cfRule type="cellIs" dxfId="1084" priority="1047" operator="equal">
      <formula>"CAR"</formula>
    </cfRule>
    <cfRule type="cellIs" dxfId="1083" priority="1048" operator="equal">
      <formula>"NYI"</formula>
    </cfRule>
    <cfRule type="cellIs" dxfId="1082" priority="1049" operator="equal">
      <formula>"FLA"</formula>
    </cfRule>
    <cfRule type="cellIs" dxfId="1081" priority="1050" operator="equal">
      <formula>"EDM"</formula>
    </cfRule>
    <cfRule type="cellIs" dxfId="1080" priority="1051" operator="equal">
      <formula>"DAL"</formula>
    </cfRule>
    <cfRule type="cellIs" dxfId="1079" priority="1052" operator="equal">
      <formula>"NSH"</formula>
    </cfRule>
    <cfRule type="cellIs" dxfId="1078" priority="1053" operator="equal">
      <formula>"VAN"</formula>
    </cfRule>
    <cfRule type="cellIs" dxfId="1077" priority="1054" operator="equal">
      <formula>"COL"</formula>
    </cfRule>
    <cfRule type="cellIs" dxfId="1076" priority="1055" operator="equal">
      <formula>"WPG"</formula>
    </cfRule>
    <cfRule type="cellIs" dxfId="1075" priority="1056" operator="equal">
      <formula>"VGK"</formula>
    </cfRule>
    <cfRule type="cellIs" dxfId="1074" priority="1057" operator="equal">
      <formula>"WSH"</formula>
    </cfRule>
    <cfRule type="cellIs" dxfId="1073" priority="1058" operator="equal">
      <formula>"NYR"</formula>
    </cfRule>
    <cfRule type="cellIs" dxfId="1072" priority="1059" operator="equal">
      <formula>"TBL"</formula>
    </cfRule>
    <cfRule type="cellIs" dxfId="1071" priority="1060" operator="equal">
      <formula>"BOS"</formula>
    </cfRule>
  </conditionalFormatting>
  <conditionalFormatting sqref="L75">
    <cfRule type="cellIs" dxfId="1070" priority="1061" operator="equal">
      <formula>"MTL"</formula>
    </cfRule>
    <cfRule type="cellIs" dxfId="1069" priority="1062" operator="equal">
      <formula>"OTT"</formula>
    </cfRule>
    <cfRule type="cellIs" dxfId="1068" priority="1063" operator="equal">
      <formula>"NJD"</formula>
    </cfRule>
    <cfRule type="cellIs" dxfId="1067" priority="1064" operator="equal">
      <formula>"MIN"</formula>
    </cfRule>
    <cfRule type="cellIs" dxfId="1066" priority="1065" operator="equal">
      <formula>"STL"</formula>
    </cfRule>
    <cfRule type="cellIs" dxfId="1065" priority="1066" operator="equal">
      <formula>"LAK"</formula>
    </cfRule>
    <cfRule type="cellIs" dxfId="1064" priority="1067" operator="equal">
      <formula>"TOR"</formula>
    </cfRule>
    <cfRule type="cellIs" dxfId="1063" priority="1068" operator="equal">
      <formula>"CAR"</formula>
    </cfRule>
    <cfRule type="cellIs" dxfId="1062" priority="1069" operator="equal">
      <formula>"NYI"</formula>
    </cfRule>
    <cfRule type="cellIs" dxfId="1061" priority="1070" operator="equal">
      <formula>"FLA"</formula>
    </cfRule>
    <cfRule type="cellIs" dxfId="1060" priority="1071" operator="equal">
      <formula>"EDM"</formula>
    </cfRule>
    <cfRule type="cellIs" dxfId="1059" priority="1072" operator="equal">
      <formula>"DAL"</formula>
    </cfRule>
    <cfRule type="cellIs" dxfId="1058" priority="1073" operator="equal">
      <formula>"NSH"</formula>
    </cfRule>
    <cfRule type="cellIs" dxfId="1057" priority="1074" operator="equal">
      <formula>"VAN"</formula>
    </cfRule>
    <cfRule type="cellIs" dxfId="1056" priority="1075" operator="equal">
      <formula>"COL"</formula>
    </cfRule>
    <cfRule type="cellIs" dxfId="1055" priority="1076" operator="equal">
      <formula>"WPG"</formula>
    </cfRule>
    <cfRule type="cellIs" dxfId="1054" priority="1077" operator="equal">
      <formula>"VGK"</formula>
    </cfRule>
    <cfRule type="cellIs" dxfId="1053" priority="1078" operator="equal">
      <formula>"WSH"</formula>
    </cfRule>
    <cfRule type="cellIs" dxfId="1052" priority="1079" operator="equal">
      <formula>"NYR"</formula>
    </cfRule>
    <cfRule type="cellIs" dxfId="1051" priority="1080" operator="equal">
      <formula>"TBL"</formula>
    </cfRule>
    <cfRule type="cellIs" dxfId="1050" priority="1081" operator="equal">
      <formula>"BOS"</formula>
    </cfRule>
  </conditionalFormatting>
  <conditionalFormatting sqref="L75">
    <cfRule type="cellIs" dxfId="1049" priority="998" operator="equal">
      <formula>"MTL"</formula>
    </cfRule>
    <cfRule type="cellIs" dxfId="1048" priority="999" operator="equal">
      <formula>"OTT"</formula>
    </cfRule>
    <cfRule type="cellIs" dxfId="1047" priority="1000" operator="equal">
      <formula>"NJD"</formula>
    </cfRule>
    <cfRule type="cellIs" dxfId="1046" priority="1001" operator="equal">
      <formula>"MIN"</formula>
    </cfRule>
    <cfRule type="cellIs" dxfId="1045" priority="1002" operator="equal">
      <formula>"STL"</formula>
    </cfRule>
    <cfRule type="cellIs" dxfId="1044" priority="1003" operator="equal">
      <formula>"LAK"</formula>
    </cfRule>
    <cfRule type="cellIs" dxfId="1043" priority="1004" operator="equal">
      <formula>"TOR"</formula>
    </cfRule>
    <cfRule type="cellIs" dxfId="1042" priority="1005" operator="equal">
      <formula>"CAR"</formula>
    </cfRule>
    <cfRule type="cellIs" dxfId="1041" priority="1006" operator="equal">
      <formula>"NYI"</formula>
    </cfRule>
    <cfRule type="cellIs" dxfId="1040" priority="1007" operator="equal">
      <formula>"FLA"</formula>
    </cfRule>
    <cfRule type="cellIs" dxfId="1039" priority="1008" operator="equal">
      <formula>"EDM"</formula>
    </cfRule>
    <cfRule type="cellIs" dxfId="1038" priority="1009" operator="equal">
      <formula>"DAL"</formula>
    </cfRule>
    <cfRule type="cellIs" dxfId="1037" priority="1010" operator="equal">
      <formula>"NSH"</formula>
    </cfRule>
    <cfRule type="cellIs" dxfId="1036" priority="1011" operator="equal">
      <formula>"VAN"</formula>
    </cfRule>
    <cfRule type="cellIs" dxfId="1035" priority="1012" operator="equal">
      <formula>"COL"</formula>
    </cfRule>
    <cfRule type="cellIs" dxfId="1034" priority="1013" operator="equal">
      <formula>"WPG"</formula>
    </cfRule>
    <cfRule type="cellIs" dxfId="1033" priority="1014" operator="equal">
      <formula>"VGK"</formula>
    </cfRule>
    <cfRule type="cellIs" dxfId="1032" priority="1015" operator="equal">
      <formula>"WSH"</formula>
    </cfRule>
    <cfRule type="cellIs" dxfId="1031" priority="1016" operator="equal">
      <formula>"NYR"</formula>
    </cfRule>
    <cfRule type="cellIs" dxfId="1030" priority="1017" operator="equal">
      <formula>"TBL"</formula>
    </cfRule>
    <cfRule type="cellIs" dxfId="1029" priority="1018" operator="equal">
      <formula>"BOS"</formula>
    </cfRule>
  </conditionalFormatting>
  <conditionalFormatting sqref="L75">
    <cfRule type="cellIs" dxfId="1028" priority="1019" operator="equal">
      <formula>"MTL"</formula>
    </cfRule>
    <cfRule type="cellIs" dxfId="1027" priority="1020" operator="equal">
      <formula>"OTT"</formula>
    </cfRule>
    <cfRule type="cellIs" dxfId="1026" priority="1021" operator="equal">
      <formula>"NJD"</formula>
    </cfRule>
    <cfRule type="cellIs" dxfId="1025" priority="1022" operator="equal">
      <formula>"MIN"</formula>
    </cfRule>
    <cfRule type="cellIs" dxfId="1024" priority="1023" operator="equal">
      <formula>"STL"</formula>
    </cfRule>
    <cfRule type="cellIs" dxfId="1023" priority="1024" operator="equal">
      <formula>"LAK"</formula>
    </cfRule>
    <cfRule type="cellIs" dxfId="1022" priority="1025" operator="equal">
      <formula>"TOR"</formula>
    </cfRule>
    <cfRule type="cellIs" dxfId="1021" priority="1026" operator="equal">
      <formula>"CAR"</formula>
    </cfRule>
    <cfRule type="cellIs" dxfId="1020" priority="1027" operator="equal">
      <formula>"NYI"</formula>
    </cfRule>
    <cfRule type="cellIs" dxfId="1019" priority="1028" operator="equal">
      <formula>"FLA"</formula>
    </cfRule>
    <cfRule type="cellIs" dxfId="1018" priority="1029" operator="equal">
      <formula>"EDM"</formula>
    </cfRule>
    <cfRule type="cellIs" dxfId="1017" priority="1030" operator="equal">
      <formula>"DAL"</formula>
    </cfRule>
    <cfRule type="cellIs" dxfId="1016" priority="1031" operator="equal">
      <formula>"NSH"</formula>
    </cfRule>
    <cfRule type="cellIs" dxfId="1015" priority="1032" operator="equal">
      <formula>"VAN"</formula>
    </cfRule>
    <cfRule type="cellIs" dxfId="1014" priority="1033" operator="equal">
      <formula>"COL"</formula>
    </cfRule>
    <cfRule type="cellIs" dxfId="1013" priority="1034" operator="equal">
      <formula>"WPG"</formula>
    </cfRule>
    <cfRule type="cellIs" dxfId="1012" priority="1035" operator="equal">
      <formula>"VGK"</formula>
    </cfRule>
    <cfRule type="cellIs" dxfId="1011" priority="1036" operator="equal">
      <formula>"WSH"</formula>
    </cfRule>
    <cfRule type="cellIs" dxfId="1010" priority="1037" operator="equal">
      <formula>"NYR"</formula>
    </cfRule>
    <cfRule type="cellIs" dxfId="1009" priority="1038" operator="equal">
      <formula>"TBL"</formula>
    </cfRule>
    <cfRule type="cellIs" dxfId="1008" priority="1039" operator="equal">
      <formula>"BOS"</formula>
    </cfRule>
  </conditionalFormatting>
  <conditionalFormatting sqref="J74:K74">
    <cfRule type="colorScale" priority="99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99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74">
    <cfRule type="cellIs" dxfId="1007" priority="975" operator="equal">
      <formula>"MTL"</formula>
    </cfRule>
    <cfRule type="cellIs" dxfId="1006" priority="976" operator="equal">
      <formula>"OTT"</formula>
    </cfRule>
    <cfRule type="cellIs" dxfId="1005" priority="977" operator="equal">
      <formula>"NJD"</formula>
    </cfRule>
    <cfRule type="cellIs" dxfId="1004" priority="978" operator="equal">
      <formula>"MIN"</formula>
    </cfRule>
    <cfRule type="cellIs" dxfId="1003" priority="979" operator="equal">
      <formula>"STL"</formula>
    </cfRule>
    <cfRule type="cellIs" dxfId="1002" priority="980" operator="equal">
      <formula>"LAK"</formula>
    </cfRule>
    <cfRule type="cellIs" dxfId="1001" priority="981" operator="equal">
      <formula>"TOR"</formula>
    </cfRule>
    <cfRule type="cellIs" dxfId="1000" priority="982" operator="equal">
      <formula>"CAR"</formula>
    </cfRule>
    <cfRule type="cellIs" dxfId="999" priority="983" operator="equal">
      <formula>"NYI"</formula>
    </cfRule>
    <cfRule type="cellIs" dxfId="998" priority="984" operator="equal">
      <formula>"FLA"</formula>
    </cfRule>
    <cfRule type="cellIs" dxfId="997" priority="985" operator="equal">
      <formula>"EDM"</formula>
    </cfRule>
    <cfRule type="cellIs" dxfId="996" priority="986" operator="equal">
      <formula>"DAL"</formula>
    </cfRule>
    <cfRule type="cellIs" dxfId="995" priority="987" operator="equal">
      <formula>"NSH"</formula>
    </cfRule>
    <cfRule type="cellIs" dxfId="994" priority="988" operator="equal">
      <formula>"VAN"</formula>
    </cfRule>
    <cfRule type="cellIs" dxfId="993" priority="989" operator="equal">
      <formula>"COL"</formula>
    </cfRule>
    <cfRule type="cellIs" dxfId="992" priority="990" operator="equal">
      <formula>"WPG"</formula>
    </cfRule>
    <cfRule type="cellIs" dxfId="991" priority="991" operator="equal">
      <formula>"VGK"</formula>
    </cfRule>
    <cfRule type="cellIs" dxfId="990" priority="992" operator="equal">
      <formula>"WSH"</formula>
    </cfRule>
    <cfRule type="cellIs" dxfId="989" priority="993" operator="equal">
      <formula>"NYR"</formula>
    </cfRule>
    <cfRule type="cellIs" dxfId="988" priority="994" operator="equal">
      <formula>"TBL"</formula>
    </cfRule>
    <cfRule type="cellIs" dxfId="987" priority="995" operator="equal">
      <formula>"BOS"</formula>
    </cfRule>
  </conditionalFormatting>
  <conditionalFormatting sqref="L74:M74">
    <cfRule type="cellIs" dxfId="986" priority="954" operator="equal">
      <formula>"MTL"</formula>
    </cfRule>
    <cfRule type="cellIs" dxfId="985" priority="955" operator="equal">
      <formula>"OTT"</formula>
    </cfRule>
    <cfRule type="cellIs" dxfId="984" priority="956" operator="equal">
      <formula>"NJD"</formula>
    </cfRule>
    <cfRule type="cellIs" dxfId="983" priority="957" operator="equal">
      <formula>"MIN"</formula>
    </cfRule>
    <cfRule type="cellIs" dxfId="982" priority="958" operator="equal">
      <formula>"STL"</formula>
    </cfRule>
    <cfRule type="cellIs" dxfId="981" priority="959" operator="equal">
      <formula>"LAK"</formula>
    </cfRule>
    <cfRule type="cellIs" dxfId="980" priority="960" operator="equal">
      <formula>"TOR"</formula>
    </cfRule>
    <cfRule type="cellIs" dxfId="979" priority="961" operator="equal">
      <formula>"CAR"</formula>
    </cfRule>
    <cfRule type="cellIs" dxfId="978" priority="962" operator="equal">
      <formula>"NYI"</formula>
    </cfRule>
    <cfRule type="cellIs" dxfId="977" priority="963" operator="equal">
      <formula>"FLA"</formula>
    </cfRule>
    <cfRule type="cellIs" dxfId="976" priority="964" operator="equal">
      <formula>"EDM"</formula>
    </cfRule>
    <cfRule type="cellIs" dxfId="975" priority="965" operator="equal">
      <formula>"DAL"</formula>
    </cfRule>
    <cfRule type="cellIs" dxfId="974" priority="966" operator="equal">
      <formula>"NSH"</formula>
    </cfRule>
    <cfRule type="cellIs" dxfId="973" priority="967" operator="equal">
      <formula>"VAN"</formula>
    </cfRule>
    <cfRule type="cellIs" dxfId="972" priority="968" operator="equal">
      <formula>"COL"</formula>
    </cfRule>
    <cfRule type="cellIs" dxfId="971" priority="969" operator="equal">
      <formula>"WPG"</formula>
    </cfRule>
    <cfRule type="cellIs" dxfId="970" priority="970" operator="equal">
      <formula>"VGK"</formula>
    </cfRule>
    <cfRule type="cellIs" dxfId="969" priority="971" operator="equal">
      <formula>"WSH"</formula>
    </cfRule>
    <cfRule type="cellIs" dxfId="968" priority="972" operator="equal">
      <formula>"NYR"</formula>
    </cfRule>
    <cfRule type="cellIs" dxfId="967" priority="973" operator="equal">
      <formula>"TBL"</formula>
    </cfRule>
    <cfRule type="cellIs" dxfId="966" priority="974" operator="equal">
      <formula>"BOS"</formula>
    </cfRule>
  </conditionalFormatting>
  <conditionalFormatting sqref="L74:M74">
    <cfRule type="cellIs" dxfId="965" priority="933" operator="equal">
      <formula>"MTL"</formula>
    </cfRule>
    <cfRule type="cellIs" dxfId="964" priority="934" operator="equal">
      <formula>"OTT"</formula>
    </cfRule>
    <cfRule type="cellIs" dxfId="963" priority="935" operator="equal">
      <formula>"NJD"</formula>
    </cfRule>
    <cfRule type="cellIs" dxfId="962" priority="936" operator="equal">
      <formula>"MIN"</formula>
    </cfRule>
    <cfRule type="cellIs" dxfId="961" priority="937" operator="equal">
      <formula>"STL"</formula>
    </cfRule>
    <cfRule type="cellIs" dxfId="960" priority="938" operator="equal">
      <formula>"LAK"</formula>
    </cfRule>
    <cfRule type="cellIs" dxfId="959" priority="939" operator="equal">
      <formula>"TOR"</formula>
    </cfRule>
    <cfRule type="cellIs" dxfId="958" priority="940" operator="equal">
      <formula>"CAR"</formula>
    </cfRule>
    <cfRule type="cellIs" dxfId="957" priority="941" operator="equal">
      <formula>"NYI"</formula>
    </cfRule>
    <cfRule type="cellIs" dxfId="956" priority="942" operator="equal">
      <formula>"FLA"</formula>
    </cfRule>
    <cfRule type="cellIs" dxfId="955" priority="943" operator="equal">
      <formula>"EDM"</formula>
    </cfRule>
    <cfRule type="cellIs" dxfId="954" priority="944" operator="equal">
      <formula>"DAL"</formula>
    </cfRule>
    <cfRule type="cellIs" dxfId="953" priority="945" operator="equal">
      <formula>"NSH"</formula>
    </cfRule>
    <cfRule type="cellIs" dxfId="952" priority="946" operator="equal">
      <formula>"VAN"</formula>
    </cfRule>
    <cfRule type="cellIs" dxfId="951" priority="947" operator="equal">
      <formula>"COL"</formula>
    </cfRule>
    <cfRule type="cellIs" dxfId="950" priority="948" operator="equal">
      <formula>"WPG"</formula>
    </cfRule>
    <cfRule type="cellIs" dxfId="949" priority="949" operator="equal">
      <formula>"VGK"</formula>
    </cfRule>
    <cfRule type="cellIs" dxfId="948" priority="950" operator="equal">
      <formula>"WSH"</formula>
    </cfRule>
    <cfRule type="cellIs" dxfId="947" priority="951" operator="equal">
      <formula>"NYR"</formula>
    </cfRule>
    <cfRule type="cellIs" dxfId="946" priority="952" operator="equal">
      <formula>"TBL"</formula>
    </cfRule>
    <cfRule type="cellIs" dxfId="945" priority="953" operator="equal">
      <formula>"BOS"</formula>
    </cfRule>
  </conditionalFormatting>
  <conditionalFormatting sqref="H77">
    <cfRule type="cellIs" dxfId="944" priority="912" operator="equal">
      <formula>"MTL"</formula>
    </cfRule>
    <cfRule type="cellIs" dxfId="943" priority="913" operator="equal">
      <formula>"OTT"</formula>
    </cfRule>
    <cfRule type="cellIs" dxfId="942" priority="914" operator="equal">
      <formula>"NJD"</formula>
    </cfRule>
    <cfRule type="cellIs" dxfId="941" priority="915" operator="equal">
      <formula>"MIN"</formula>
    </cfRule>
    <cfRule type="cellIs" dxfId="940" priority="916" operator="equal">
      <formula>"STL"</formula>
    </cfRule>
    <cfRule type="cellIs" dxfId="939" priority="917" operator="equal">
      <formula>"LAK"</formula>
    </cfRule>
    <cfRule type="cellIs" dxfId="938" priority="918" operator="equal">
      <formula>"TOR"</formula>
    </cfRule>
    <cfRule type="cellIs" dxfId="937" priority="919" operator="equal">
      <formula>"CAR"</formula>
    </cfRule>
    <cfRule type="cellIs" dxfId="936" priority="920" operator="equal">
      <formula>"NYI"</formula>
    </cfRule>
    <cfRule type="cellIs" dxfId="935" priority="921" operator="equal">
      <formula>"FLA"</formula>
    </cfRule>
    <cfRule type="cellIs" dxfId="934" priority="922" operator="equal">
      <formula>"EDM"</formula>
    </cfRule>
    <cfRule type="cellIs" dxfId="933" priority="923" operator="equal">
      <formula>"DAL"</formula>
    </cfRule>
    <cfRule type="cellIs" dxfId="932" priority="924" operator="equal">
      <formula>"NSH"</formula>
    </cfRule>
    <cfRule type="cellIs" dxfId="931" priority="925" operator="equal">
      <formula>"VAN"</formula>
    </cfRule>
    <cfRule type="cellIs" dxfId="930" priority="926" operator="equal">
      <formula>"COL"</formula>
    </cfRule>
    <cfRule type="cellIs" dxfId="929" priority="927" operator="equal">
      <formula>"WPG"</formula>
    </cfRule>
    <cfRule type="cellIs" dxfId="928" priority="928" operator="equal">
      <formula>"VGK"</formula>
    </cfRule>
    <cfRule type="cellIs" dxfId="927" priority="929" operator="equal">
      <formula>"WSH"</formula>
    </cfRule>
    <cfRule type="cellIs" dxfId="926" priority="930" operator="equal">
      <formula>"NYR"</formula>
    </cfRule>
    <cfRule type="cellIs" dxfId="925" priority="931" operator="equal">
      <formula>"TBL"</formula>
    </cfRule>
    <cfRule type="cellIs" dxfId="924" priority="932" operator="equal">
      <formula>"BOS"</formula>
    </cfRule>
  </conditionalFormatting>
  <conditionalFormatting sqref="M77">
    <cfRule type="cellIs" dxfId="923" priority="891" operator="equal">
      <formula>"MTL"</formula>
    </cfRule>
    <cfRule type="cellIs" dxfId="922" priority="892" operator="equal">
      <formula>"OTT"</formula>
    </cfRule>
    <cfRule type="cellIs" dxfId="921" priority="893" operator="equal">
      <formula>"NJD"</formula>
    </cfRule>
    <cfRule type="cellIs" dxfId="920" priority="894" operator="equal">
      <formula>"MIN"</formula>
    </cfRule>
    <cfRule type="cellIs" dxfId="919" priority="895" operator="equal">
      <formula>"STL"</formula>
    </cfRule>
    <cfRule type="cellIs" dxfId="918" priority="896" operator="equal">
      <formula>"LAK"</formula>
    </cfRule>
    <cfRule type="cellIs" dxfId="917" priority="897" operator="equal">
      <formula>"TOR"</formula>
    </cfRule>
    <cfRule type="cellIs" dxfId="916" priority="898" operator="equal">
      <formula>"CAR"</formula>
    </cfRule>
    <cfRule type="cellIs" dxfId="915" priority="899" operator="equal">
      <formula>"NYI"</formula>
    </cfRule>
    <cfRule type="cellIs" dxfId="914" priority="900" operator="equal">
      <formula>"FLA"</formula>
    </cfRule>
    <cfRule type="cellIs" dxfId="913" priority="901" operator="equal">
      <formula>"EDM"</formula>
    </cfRule>
    <cfRule type="cellIs" dxfId="912" priority="902" operator="equal">
      <formula>"DAL"</formula>
    </cfRule>
    <cfRule type="cellIs" dxfId="911" priority="903" operator="equal">
      <formula>"NSH"</formula>
    </cfRule>
    <cfRule type="cellIs" dxfId="910" priority="904" operator="equal">
      <formula>"VAN"</formula>
    </cfRule>
    <cfRule type="cellIs" dxfId="909" priority="905" operator="equal">
      <formula>"COL"</formula>
    </cfRule>
    <cfRule type="cellIs" dxfId="908" priority="906" operator="equal">
      <formula>"WPG"</formula>
    </cfRule>
    <cfRule type="cellIs" dxfId="907" priority="907" operator="equal">
      <formula>"VGK"</formula>
    </cfRule>
    <cfRule type="cellIs" dxfId="906" priority="908" operator="equal">
      <formula>"WSH"</formula>
    </cfRule>
    <cfRule type="cellIs" dxfId="905" priority="909" operator="equal">
      <formula>"NYR"</formula>
    </cfRule>
    <cfRule type="cellIs" dxfId="904" priority="910" operator="equal">
      <formula>"TBL"</formula>
    </cfRule>
    <cfRule type="cellIs" dxfId="903" priority="911" operator="equal">
      <formula>"BOS"</formula>
    </cfRule>
  </conditionalFormatting>
  <conditionalFormatting sqref="I77">
    <cfRule type="cellIs" dxfId="902" priority="849" operator="equal">
      <formula>"MTL"</formula>
    </cfRule>
    <cfRule type="cellIs" dxfId="901" priority="850" operator="equal">
      <formula>"OTT"</formula>
    </cfRule>
    <cfRule type="cellIs" dxfId="900" priority="851" operator="equal">
      <formula>"NJD"</formula>
    </cfRule>
    <cfRule type="cellIs" dxfId="899" priority="852" operator="equal">
      <formula>"MIN"</formula>
    </cfRule>
    <cfRule type="cellIs" dxfId="898" priority="853" operator="equal">
      <formula>"STL"</formula>
    </cfRule>
    <cfRule type="cellIs" dxfId="897" priority="854" operator="equal">
      <formula>"LAK"</formula>
    </cfRule>
    <cfRule type="cellIs" dxfId="896" priority="855" operator="equal">
      <formula>"TOR"</formula>
    </cfRule>
    <cfRule type="cellIs" dxfId="895" priority="856" operator="equal">
      <formula>"CAR"</formula>
    </cfRule>
    <cfRule type="cellIs" dxfId="894" priority="857" operator="equal">
      <formula>"NYI"</formula>
    </cfRule>
    <cfRule type="cellIs" dxfId="893" priority="858" operator="equal">
      <formula>"FLA"</formula>
    </cfRule>
    <cfRule type="cellIs" dxfId="892" priority="859" operator="equal">
      <formula>"EDM"</formula>
    </cfRule>
    <cfRule type="cellIs" dxfId="891" priority="860" operator="equal">
      <formula>"DAL"</formula>
    </cfRule>
    <cfRule type="cellIs" dxfId="890" priority="861" operator="equal">
      <formula>"NSH"</formula>
    </cfRule>
    <cfRule type="cellIs" dxfId="889" priority="862" operator="equal">
      <formula>"VAN"</formula>
    </cfRule>
    <cfRule type="cellIs" dxfId="888" priority="863" operator="equal">
      <formula>"COL"</formula>
    </cfRule>
    <cfRule type="cellIs" dxfId="887" priority="864" operator="equal">
      <formula>"WPG"</formula>
    </cfRule>
    <cfRule type="cellIs" dxfId="886" priority="865" operator="equal">
      <formula>"VGK"</formula>
    </cfRule>
    <cfRule type="cellIs" dxfId="885" priority="866" operator="equal">
      <formula>"WSH"</formula>
    </cfRule>
    <cfRule type="cellIs" dxfId="884" priority="867" operator="equal">
      <formula>"NYR"</formula>
    </cfRule>
    <cfRule type="cellIs" dxfId="883" priority="868" operator="equal">
      <formula>"TBL"</formula>
    </cfRule>
    <cfRule type="cellIs" dxfId="882" priority="869" operator="equal">
      <formula>"BOS"</formula>
    </cfRule>
  </conditionalFormatting>
  <conditionalFormatting sqref="I77">
    <cfRule type="cellIs" dxfId="881" priority="870" operator="equal">
      <formula>"MTL"</formula>
    </cfRule>
    <cfRule type="cellIs" dxfId="880" priority="871" operator="equal">
      <formula>"OTT"</formula>
    </cfRule>
    <cfRule type="cellIs" dxfId="879" priority="872" operator="equal">
      <formula>"NJD"</formula>
    </cfRule>
    <cfRule type="cellIs" dxfId="878" priority="873" operator="equal">
      <formula>"MIN"</formula>
    </cfRule>
    <cfRule type="cellIs" dxfId="877" priority="874" operator="equal">
      <formula>"STL"</formula>
    </cfRule>
    <cfRule type="cellIs" dxfId="876" priority="875" operator="equal">
      <formula>"LAK"</formula>
    </cfRule>
    <cfRule type="cellIs" dxfId="875" priority="876" operator="equal">
      <formula>"TOR"</formula>
    </cfRule>
    <cfRule type="cellIs" dxfId="874" priority="877" operator="equal">
      <formula>"CAR"</formula>
    </cfRule>
    <cfRule type="cellIs" dxfId="873" priority="878" operator="equal">
      <formula>"NYI"</formula>
    </cfRule>
    <cfRule type="cellIs" dxfId="872" priority="879" operator="equal">
      <formula>"FLA"</formula>
    </cfRule>
    <cfRule type="cellIs" dxfId="871" priority="880" operator="equal">
      <formula>"EDM"</formula>
    </cfRule>
    <cfRule type="cellIs" dxfId="870" priority="881" operator="equal">
      <formula>"DAL"</formula>
    </cfRule>
    <cfRule type="cellIs" dxfId="869" priority="882" operator="equal">
      <formula>"NSH"</formula>
    </cfRule>
    <cfRule type="cellIs" dxfId="868" priority="883" operator="equal">
      <formula>"VAN"</formula>
    </cfRule>
    <cfRule type="cellIs" dxfId="867" priority="884" operator="equal">
      <formula>"COL"</formula>
    </cfRule>
    <cfRule type="cellIs" dxfId="866" priority="885" operator="equal">
      <formula>"WPG"</formula>
    </cfRule>
    <cfRule type="cellIs" dxfId="865" priority="886" operator="equal">
      <formula>"VGK"</formula>
    </cfRule>
    <cfRule type="cellIs" dxfId="864" priority="887" operator="equal">
      <formula>"WSH"</formula>
    </cfRule>
    <cfRule type="cellIs" dxfId="863" priority="888" operator="equal">
      <formula>"NYR"</formula>
    </cfRule>
    <cfRule type="cellIs" dxfId="862" priority="889" operator="equal">
      <formula>"TBL"</formula>
    </cfRule>
    <cfRule type="cellIs" dxfId="861" priority="890" operator="equal">
      <formula>"BOS"</formula>
    </cfRule>
  </conditionalFormatting>
  <conditionalFormatting sqref="L77">
    <cfRule type="cellIs" dxfId="860" priority="807" operator="equal">
      <formula>"MTL"</formula>
    </cfRule>
    <cfRule type="cellIs" dxfId="859" priority="808" operator="equal">
      <formula>"OTT"</formula>
    </cfRule>
    <cfRule type="cellIs" dxfId="858" priority="809" operator="equal">
      <formula>"NJD"</formula>
    </cfRule>
    <cfRule type="cellIs" dxfId="857" priority="810" operator="equal">
      <formula>"MIN"</formula>
    </cfRule>
    <cfRule type="cellIs" dxfId="856" priority="811" operator="equal">
      <formula>"STL"</formula>
    </cfRule>
    <cfRule type="cellIs" dxfId="855" priority="812" operator="equal">
      <formula>"LAK"</formula>
    </cfRule>
    <cfRule type="cellIs" dxfId="854" priority="813" operator="equal">
      <formula>"TOR"</formula>
    </cfRule>
    <cfRule type="cellIs" dxfId="853" priority="814" operator="equal">
      <formula>"CAR"</formula>
    </cfRule>
    <cfRule type="cellIs" dxfId="852" priority="815" operator="equal">
      <formula>"NYI"</formula>
    </cfRule>
    <cfRule type="cellIs" dxfId="851" priority="816" operator="equal">
      <formula>"FLA"</formula>
    </cfRule>
    <cfRule type="cellIs" dxfId="850" priority="817" operator="equal">
      <formula>"EDM"</formula>
    </cfRule>
    <cfRule type="cellIs" dxfId="849" priority="818" operator="equal">
      <formula>"DAL"</formula>
    </cfRule>
    <cfRule type="cellIs" dxfId="848" priority="819" operator="equal">
      <formula>"NSH"</formula>
    </cfRule>
    <cfRule type="cellIs" dxfId="847" priority="820" operator="equal">
      <formula>"VAN"</formula>
    </cfRule>
    <cfRule type="cellIs" dxfId="846" priority="821" operator="equal">
      <formula>"COL"</formula>
    </cfRule>
    <cfRule type="cellIs" dxfId="845" priority="822" operator="equal">
      <formula>"WPG"</formula>
    </cfRule>
    <cfRule type="cellIs" dxfId="844" priority="823" operator="equal">
      <formula>"VGK"</formula>
    </cfRule>
    <cfRule type="cellIs" dxfId="843" priority="824" operator="equal">
      <formula>"WSH"</formula>
    </cfRule>
    <cfRule type="cellIs" dxfId="842" priority="825" operator="equal">
      <formula>"NYR"</formula>
    </cfRule>
    <cfRule type="cellIs" dxfId="841" priority="826" operator="equal">
      <formula>"TBL"</formula>
    </cfRule>
    <cfRule type="cellIs" dxfId="840" priority="827" operator="equal">
      <formula>"BOS"</formula>
    </cfRule>
  </conditionalFormatting>
  <conditionalFormatting sqref="L77">
    <cfRule type="cellIs" dxfId="839" priority="828" operator="equal">
      <formula>"MTL"</formula>
    </cfRule>
    <cfRule type="cellIs" dxfId="838" priority="829" operator="equal">
      <formula>"OTT"</formula>
    </cfRule>
    <cfRule type="cellIs" dxfId="837" priority="830" operator="equal">
      <formula>"NJD"</formula>
    </cfRule>
    <cfRule type="cellIs" dxfId="836" priority="831" operator="equal">
      <formula>"MIN"</formula>
    </cfRule>
    <cfRule type="cellIs" dxfId="835" priority="832" operator="equal">
      <formula>"STL"</formula>
    </cfRule>
    <cfRule type="cellIs" dxfId="834" priority="833" operator="equal">
      <formula>"LAK"</formula>
    </cfRule>
    <cfRule type="cellIs" dxfId="833" priority="834" operator="equal">
      <formula>"TOR"</formula>
    </cfRule>
    <cfRule type="cellIs" dxfId="832" priority="835" operator="equal">
      <formula>"CAR"</formula>
    </cfRule>
    <cfRule type="cellIs" dxfId="831" priority="836" operator="equal">
      <formula>"NYI"</formula>
    </cfRule>
    <cfRule type="cellIs" dxfId="830" priority="837" operator="equal">
      <formula>"FLA"</formula>
    </cfRule>
    <cfRule type="cellIs" dxfId="829" priority="838" operator="equal">
      <formula>"EDM"</formula>
    </cfRule>
    <cfRule type="cellIs" dxfId="828" priority="839" operator="equal">
      <formula>"DAL"</formula>
    </cfRule>
    <cfRule type="cellIs" dxfId="827" priority="840" operator="equal">
      <formula>"NSH"</formula>
    </cfRule>
    <cfRule type="cellIs" dxfId="826" priority="841" operator="equal">
      <formula>"VAN"</formula>
    </cfRule>
    <cfRule type="cellIs" dxfId="825" priority="842" operator="equal">
      <formula>"COL"</formula>
    </cfRule>
    <cfRule type="cellIs" dxfId="824" priority="843" operator="equal">
      <formula>"WPG"</formula>
    </cfRule>
    <cfRule type="cellIs" dxfId="823" priority="844" operator="equal">
      <formula>"VGK"</formula>
    </cfRule>
    <cfRule type="cellIs" dxfId="822" priority="845" operator="equal">
      <formula>"WSH"</formula>
    </cfRule>
    <cfRule type="cellIs" dxfId="821" priority="846" operator="equal">
      <formula>"NYR"</formula>
    </cfRule>
    <cfRule type="cellIs" dxfId="820" priority="847" operator="equal">
      <formula>"TBL"</formula>
    </cfRule>
    <cfRule type="cellIs" dxfId="819" priority="848" operator="equal">
      <formula>"BOS"</formula>
    </cfRule>
  </conditionalFormatting>
  <conditionalFormatting sqref="L77">
    <cfRule type="cellIs" dxfId="818" priority="765" operator="equal">
      <formula>"MTL"</formula>
    </cfRule>
    <cfRule type="cellIs" dxfId="817" priority="766" operator="equal">
      <formula>"OTT"</formula>
    </cfRule>
    <cfRule type="cellIs" dxfId="816" priority="767" operator="equal">
      <formula>"NJD"</formula>
    </cfRule>
    <cfRule type="cellIs" dxfId="815" priority="768" operator="equal">
      <formula>"MIN"</formula>
    </cfRule>
    <cfRule type="cellIs" dxfId="814" priority="769" operator="equal">
      <formula>"STL"</formula>
    </cfRule>
    <cfRule type="cellIs" dxfId="813" priority="770" operator="equal">
      <formula>"LAK"</formula>
    </cfRule>
    <cfRule type="cellIs" dxfId="812" priority="771" operator="equal">
      <formula>"TOR"</formula>
    </cfRule>
    <cfRule type="cellIs" dxfId="811" priority="772" operator="equal">
      <formula>"CAR"</formula>
    </cfRule>
    <cfRule type="cellIs" dxfId="810" priority="773" operator="equal">
      <formula>"NYI"</formula>
    </cfRule>
    <cfRule type="cellIs" dxfId="809" priority="774" operator="equal">
      <formula>"FLA"</formula>
    </cfRule>
    <cfRule type="cellIs" dxfId="808" priority="775" operator="equal">
      <formula>"EDM"</formula>
    </cfRule>
    <cfRule type="cellIs" dxfId="807" priority="776" operator="equal">
      <formula>"DAL"</formula>
    </cfRule>
    <cfRule type="cellIs" dxfId="806" priority="777" operator="equal">
      <formula>"NSH"</formula>
    </cfRule>
    <cfRule type="cellIs" dxfId="805" priority="778" operator="equal">
      <formula>"VAN"</formula>
    </cfRule>
    <cfRule type="cellIs" dxfId="804" priority="779" operator="equal">
      <formula>"COL"</formula>
    </cfRule>
    <cfRule type="cellIs" dxfId="803" priority="780" operator="equal">
      <formula>"WPG"</formula>
    </cfRule>
    <cfRule type="cellIs" dxfId="802" priority="781" operator="equal">
      <formula>"VGK"</formula>
    </cfRule>
    <cfRule type="cellIs" dxfId="801" priority="782" operator="equal">
      <formula>"WSH"</formula>
    </cfRule>
    <cfRule type="cellIs" dxfId="800" priority="783" operator="equal">
      <formula>"NYR"</formula>
    </cfRule>
    <cfRule type="cellIs" dxfId="799" priority="784" operator="equal">
      <formula>"TBL"</formula>
    </cfRule>
    <cfRule type="cellIs" dxfId="798" priority="785" operator="equal">
      <formula>"BOS"</formula>
    </cfRule>
  </conditionalFormatting>
  <conditionalFormatting sqref="L77">
    <cfRule type="cellIs" dxfId="797" priority="786" operator="equal">
      <formula>"MTL"</formula>
    </cfRule>
    <cfRule type="cellIs" dxfId="796" priority="787" operator="equal">
      <formula>"OTT"</formula>
    </cfRule>
    <cfRule type="cellIs" dxfId="795" priority="788" operator="equal">
      <formula>"NJD"</formula>
    </cfRule>
    <cfRule type="cellIs" dxfId="794" priority="789" operator="equal">
      <formula>"MIN"</formula>
    </cfRule>
    <cfRule type="cellIs" dxfId="793" priority="790" operator="equal">
      <formula>"STL"</formula>
    </cfRule>
    <cfRule type="cellIs" dxfId="792" priority="791" operator="equal">
      <formula>"LAK"</formula>
    </cfRule>
    <cfRule type="cellIs" dxfId="791" priority="792" operator="equal">
      <formula>"TOR"</formula>
    </cfRule>
    <cfRule type="cellIs" dxfId="790" priority="793" operator="equal">
      <formula>"CAR"</formula>
    </cfRule>
    <cfRule type="cellIs" dxfId="789" priority="794" operator="equal">
      <formula>"NYI"</formula>
    </cfRule>
    <cfRule type="cellIs" dxfId="788" priority="795" operator="equal">
      <formula>"FLA"</formula>
    </cfRule>
    <cfRule type="cellIs" dxfId="787" priority="796" operator="equal">
      <formula>"EDM"</formula>
    </cfRule>
    <cfRule type="cellIs" dxfId="786" priority="797" operator="equal">
      <formula>"DAL"</formula>
    </cfRule>
    <cfRule type="cellIs" dxfId="785" priority="798" operator="equal">
      <formula>"NSH"</formula>
    </cfRule>
    <cfRule type="cellIs" dxfId="784" priority="799" operator="equal">
      <formula>"VAN"</formula>
    </cfRule>
    <cfRule type="cellIs" dxfId="783" priority="800" operator="equal">
      <formula>"COL"</formula>
    </cfRule>
    <cfRule type="cellIs" dxfId="782" priority="801" operator="equal">
      <formula>"WPG"</formula>
    </cfRule>
    <cfRule type="cellIs" dxfId="781" priority="802" operator="equal">
      <formula>"VGK"</formula>
    </cfRule>
    <cfRule type="cellIs" dxfId="780" priority="803" operator="equal">
      <formula>"WSH"</formula>
    </cfRule>
    <cfRule type="cellIs" dxfId="779" priority="804" operator="equal">
      <formula>"NYR"</formula>
    </cfRule>
    <cfRule type="cellIs" dxfId="778" priority="805" operator="equal">
      <formula>"TBL"</formula>
    </cfRule>
    <cfRule type="cellIs" dxfId="777" priority="806" operator="equal">
      <formula>"BOS"</formula>
    </cfRule>
  </conditionalFormatting>
  <conditionalFormatting sqref="J76:K76">
    <cfRule type="colorScale" priority="76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76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76">
    <cfRule type="cellIs" dxfId="776" priority="742" operator="equal">
      <formula>"MTL"</formula>
    </cfRule>
    <cfRule type="cellIs" dxfId="775" priority="743" operator="equal">
      <formula>"OTT"</formula>
    </cfRule>
    <cfRule type="cellIs" dxfId="774" priority="744" operator="equal">
      <formula>"NJD"</formula>
    </cfRule>
    <cfRule type="cellIs" dxfId="773" priority="745" operator="equal">
      <formula>"MIN"</formula>
    </cfRule>
    <cfRule type="cellIs" dxfId="772" priority="746" operator="equal">
      <formula>"STL"</formula>
    </cfRule>
    <cfRule type="cellIs" dxfId="771" priority="747" operator="equal">
      <formula>"LAK"</formula>
    </cfRule>
    <cfRule type="cellIs" dxfId="770" priority="748" operator="equal">
      <formula>"TOR"</formula>
    </cfRule>
    <cfRule type="cellIs" dxfId="769" priority="749" operator="equal">
      <formula>"CAR"</formula>
    </cfRule>
    <cfRule type="cellIs" dxfId="768" priority="750" operator="equal">
      <formula>"NYI"</formula>
    </cfRule>
    <cfRule type="cellIs" dxfId="767" priority="751" operator="equal">
      <formula>"FLA"</formula>
    </cfRule>
    <cfRule type="cellIs" dxfId="766" priority="752" operator="equal">
      <formula>"EDM"</formula>
    </cfRule>
    <cfRule type="cellIs" dxfId="765" priority="753" operator="equal">
      <formula>"DAL"</formula>
    </cfRule>
    <cfRule type="cellIs" dxfId="764" priority="754" operator="equal">
      <formula>"NSH"</formula>
    </cfRule>
    <cfRule type="cellIs" dxfId="763" priority="755" operator="equal">
      <formula>"VAN"</formula>
    </cfRule>
    <cfRule type="cellIs" dxfId="762" priority="756" operator="equal">
      <formula>"COL"</formula>
    </cfRule>
    <cfRule type="cellIs" dxfId="761" priority="757" operator="equal">
      <formula>"WPG"</formula>
    </cfRule>
    <cfRule type="cellIs" dxfId="760" priority="758" operator="equal">
      <formula>"VGK"</formula>
    </cfRule>
    <cfRule type="cellIs" dxfId="759" priority="759" operator="equal">
      <formula>"WSH"</formula>
    </cfRule>
    <cfRule type="cellIs" dxfId="758" priority="760" operator="equal">
      <formula>"NYR"</formula>
    </cfRule>
    <cfRule type="cellIs" dxfId="757" priority="761" operator="equal">
      <formula>"TBL"</formula>
    </cfRule>
    <cfRule type="cellIs" dxfId="756" priority="762" operator="equal">
      <formula>"BOS"</formula>
    </cfRule>
  </conditionalFormatting>
  <conditionalFormatting sqref="L76:M76">
    <cfRule type="cellIs" dxfId="755" priority="721" operator="equal">
      <formula>"MTL"</formula>
    </cfRule>
    <cfRule type="cellIs" dxfId="754" priority="722" operator="equal">
      <formula>"OTT"</formula>
    </cfRule>
    <cfRule type="cellIs" dxfId="753" priority="723" operator="equal">
      <formula>"NJD"</formula>
    </cfRule>
    <cfRule type="cellIs" dxfId="752" priority="724" operator="equal">
      <formula>"MIN"</formula>
    </cfRule>
    <cfRule type="cellIs" dxfId="751" priority="725" operator="equal">
      <formula>"STL"</formula>
    </cfRule>
    <cfRule type="cellIs" dxfId="750" priority="726" operator="equal">
      <formula>"LAK"</formula>
    </cfRule>
    <cfRule type="cellIs" dxfId="749" priority="727" operator="equal">
      <formula>"TOR"</formula>
    </cfRule>
    <cfRule type="cellIs" dxfId="748" priority="728" operator="equal">
      <formula>"CAR"</formula>
    </cfRule>
    <cfRule type="cellIs" dxfId="747" priority="729" operator="equal">
      <formula>"NYI"</formula>
    </cfRule>
    <cfRule type="cellIs" dxfId="746" priority="730" operator="equal">
      <formula>"FLA"</formula>
    </cfRule>
    <cfRule type="cellIs" dxfId="745" priority="731" operator="equal">
      <formula>"EDM"</formula>
    </cfRule>
    <cfRule type="cellIs" dxfId="744" priority="732" operator="equal">
      <formula>"DAL"</formula>
    </cfRule>
    <cfRule type="cellIs" dxfId="743" priority="733" operator="equal">
      <formula>"NSH"</formula>
    </cfRule>
    <cfRule type="cellIs" dxfId="742" priority="734" operator="equal">
      <formula>"VAN"</formula>
    </cfRule>
    <cfRule type="cellIs" dxfId="741" priority="735" operator="equal">
      <formula>"COL"</formula>
    </cfRule>
    <cfRule type="cellIs" dxfId="740" priority="736" operator="equal">
      <formula>"WPG"</formula>
    </cfRule>
    <cfRule type="cellIs" dxfId="739" priority="737" operator="equal">
      <formula>"VGK"</formula>
    </cfRule>
    <cfRule type="cellIs" dxfId="738" priority="738" operator="equal">
      <formula>"WSH"</formula>
    </cfRule>
    <cfRule type="cellIs" dxfId="737" priority="739" operator="equal">
      <formula>"NYR"</formula>
    </cfRule>
    <cfRule type="cellIs" dxfId="736" priority="740" operator="equal">
      <formula>"TBL"</formula>
    </cfRule>
    <cfRule type="cellIs" dxfId="735" priority="741" operator="equal">
      <formula>"BOS"</formula>
    </cfRule>
  </conditionalFormatting>
  <conditionalFormatting sqref="L76:M76">
    <cfRule type="cellIs" dxfId="734" priority="700" operator="equal">
      <formula>"MTL"</formula>
    </cfRule>
    <cfRule type="cellIs" dxfId="733" priority="701" operator="equal">
      <formula>"OTT"</formula>
    </cfRule>
    <cfRule type="cellIs" dxfId="732" priority="702" operator="equal">
      <formula>"NJD"</formula>
    </cfRule>
    <cfRule type="cellIs" dxfId="731" priority="703" operator="equal">
      <formula>"MIN"</formula>
    </cfRule>
    <cfRule type="cellIs" dxfId="730" priority="704" operator="equal">
      <formula>"STL"</formula>
    </cfRule>
    <cfRule type="cellIs" dxfId="729" priority="705" operator="equal">
      <formula>"LAK"</formula>
    </cfRule>
    <cfRule type="cellIs" dxfId="728" priority="706" operator="equal">
      <formula>"TOR"</formula>
    </cfRule>
    <cfRule type="cellIs" dxfId="727" priority="707" operator="equal">
      <formula>"CAR"</formula>
    </cfRule>
    <cfRule type="cellIs" dxfId="726" priority="708" operator="equal">
      <formula>"NYI"</formula>
    </cfRule>
    <cfRule type="cellIs" dxfId="725" priority="709" operator="equal">
      <formula>"FLA"</formula>
    </cfRule>
    <cfRule type="cellIs" dxfId="724" priority="710" operator="equal">
      <formula>"EDM"</formula>
    </cfRule>
    <cfRule type="cellIs" dxfId="723" priority="711" operator="equal">
      <formula>"DAL"</formula>
    </cfRule>
    <cfRule type="cellIs" dxfId="722" priority="712" operator="equal">
      <formula>"NSH"</formula>
    </cfRule>
    <cfRule type="cellIs" dxfId="721" priority="713" operator="equal">
      <formula>"VAN"</formula>
    </cfRule>
    <cfRule type="cellIs" dxfId="720" priority="714" operator="equal">
      <formula>"COL"</formula>
    </cfRule>
    <cfRule type="cellIs" dxfId="719" priority="715" operator="equal">
      <formula>"WPG"</formula>
    </cfRule>
    <cfRule type="cellIs" dxfId="718" priority="716" operator="equal">
      <formula>"VGK"</formula>
    </cfRule>
    <cfRule type="cellIs" dxfId="717" priority="717" operator="equal">
      <formula>"WSH"</formula>
    </cfRule>
    <cfRule type="cellIs" dxfId="716" priority="718" operator="equal">
      <formula>"NYR"</formula>
    </cfRule>
    <cfRule type="cellIs" dxfId="715" priority="719" operator="equal">
      <formula>"TBL"</formula>
    </cfRule>
    <cfRule type="cellIs" dxfId="714" priority="720" operator="equal">
      <formula>"BOS"</formula>
    </cfRule>
  </conditionalFormatting>
  <conditionalFormatting sqref="H77">
    <cfRule type="cellIs" dxfId="713" priority="679" operator="equal">
      <formula>"MTL"</formula>
    </cfRule>
    <cfRule type="cellIs" dxfId="712" priority="680" operator="equal">
      <formula>"OTT"</formula>
    </cfRule>
    <cfRule type="cellIs" dxfId="711" priority="681" operator="equal">
      <formula>"NJD"</formula>
    </cfRule>
    <cfRule type="cellIs" dxfId="710" priority="682" operator="equal">
      <formula>"MIN"</formula>
    </cfRule>
    <cfRule type="cellIs" dxfId="709" priority="683" operator="equal">
      <formula>"STL"</formula>
    </cfRule>
    <cfRule type="cellIs" dxfId="708" priority="684" operator="equal">
      <formula>"LAK"</formula>
    </cfRule>
    <cfRule type="cellIs" dxfId="707" priority="685" operator="equal">
      <formula>"TOR"</formula>
    </cfRule>
    <cfRule type="cellIs" dxfId="706" priority="686" operator="equal">
      <formula>"CAR"</formula>
    </cfRule>
    <cfRule type="cellIs" dxfId="705" priority="687" operator="equal">
      <formula>"NYI"</formula>
    </cfRule>
    <cfRule type="cellIs" dxfId="704" priority="688" operator="equal">
      <formula>"FLA"</formula>
    </cfRule>
    <cfRule type="cellIs" dxfId="703" priority="689" operator="equal">
      <formula>"EDM"</formula>
    </cfRule>
    <cfRule type="cellIs" dxfId="702" priority="690" operator="equal">
      <formula>"DAL"</formula>
    </cfRule>
    <cfRule type="cellIs" dxfId="701" priority="691" operator="equal">
      <formula>"NSH"</formula>
    </cfRule>
    <cfRule type="cellIs" dxfId="700" priority="692" operator="equal">
      <formula>"VAN"</formula>
    </cfRule>
    <cfRule type="cellIs" dxfId="699" priority="693" operator="equal">
      <formula>"COL"</formula>
    </cfRule>
    <cfRule type="cellIs" dxfId="698" priority="694" operator="equal">
      <formula>"WPG"</formula>
    </cfRule>
    <cfRule type="cellIs" dxfId="697" priority="695" operator="equal">
      <formula>"VGK"</formula>
    </cfRule>
    <cfRule type="cellIs" dxfId="696" priority="696" operator="equal">
      <formula>"WSH"</formula>
    </cfRule>
    <cfRule type="cellIs" dxfId="695" priority="697" operator="equal">
      <formula>"NYR"</formula>
    </cfRule>
    <cfRule type="cellIs" dxfId="694" priority="698" operator="equal">
      <formula>"TBL"</formula>
    </cfRule>
    <cfRule type="cellIs" dxfId="693" priority="699" operator="equal">
      <formula>"BOS"</formula>
    </cfRule>
  </conditionalFormatting>
  <conditionalFormatting sqref="M77">
    <cfRule type="cellIs" dxfId="692" priority="658" operator="equal">
      <formula>"MTL"</formula>
    </cfRule>
    <cfRule type="cellIs" dxfId="691" priority="659" operator="equal">
      <formula>"OTT"</formula>
    </cfRule>
    <cfRule type="cellIs" dxfId="690" priority="660" operator="equal">
      <formula>"NJD"</formula>
    </cfRule>
    <cfRule type="cellIs" dxfId="689" priority="661" operator="equal">
      <formula>"MIN"</formula>
    </cfRule>
    <cfRule type="cellIs" dxfId="688" priority="662" operator="equal">
      <formula>"STL"</formula>
    </cfRule>
    <cfRule type="cellIs" dxfId="687" priority="663" operator="equal">
      <formula>"LAK"</formula>
    </cfRule>
    <cfRule type="cellIs" dxfId="686" priority="664" operator="equal">
      <formula>"TOR"</formula>
    </cfRule>
    <cfRule type="cellIs" dxfId="685" priority="665" operator="equal">
      <formula>"CAR"</formula>
    </cfRule>
    <cfRule type="cellIs" dxfId="684" priority="666" operator="equal">
      <formula>"NYI"</formula>
    </cfRule>
    <cfRule type="cellIs" dxfId="683" priority="667" operator="equal">
      <formula>"FLA"</formula>
    </cfRule>
    <cfRule type="cellIs" dxfId="682" priority="668" operator="equal">
      <formula>"EDM"</formula>
    </cfRule>
    <cfRule type="cellIs" dxfId="681" priority="669" operator="equal">
      <formula>"DAL"</formula>
    </cfRule>
    <cfRule type="cellIs" dxfId="680" priority="670" operator="equal">
      <formula>"NSH"</formula>
    </cfRule>
    <cfRule type="cellIs" dxfId="679" priority="671" operator="equal">
      <formula>"VAN"</formula>
    </cfRule>
    <cfRule type="cellIs" dxfId="678" priority="672" operator="equal">
      <formula>"COL"</formula>
    </cfRule>
    <cfRule type="cellIs" dxfId="677" priority="673" operator="equal">
      <formula>"WPG"</formula>
    </cfRule>
    <cfRule type="cellIs" dxfId="676" priority="674" operator="equal">
      <formula>"VGK"</formula>
    </cfRule>
    <cfRule type="cellIs" dxfId="675" priority="675" operator="equal">
      <formula>"WSH"</formula>
    </cfRule>
    <cfRule type="cellIs" dxfId="674" priority="676" operator="equal">
      <formula>"NYR"</formula>
    </cfRule>
    <cfRule type="cellIs" dxfId="673" priority="677" operator="equal">
      <formula>"TBL"</formula>
    </cfRule>
    <cfRule type="cellIs" dxfId="672" priority="678" operator="equal">
      <formula>"BOS"</formula>
    </cfRule>
  </conditionalFormatting>
  <conditionalFormatting sqref="I77">
    <cfRule type="cellIs" dxfId="671" priority="616" operator="equal">
      <formula>"MTL"</formula>
    </cfRule>
    <cfRule type="cellIs" dxfId="670" priority="617" operator="equal">
      <formula>"OTT"</formula>
    </cfRule>
    <cfRule type="cellIs" dxfId="669" priority="618" operator="equal">
      <formula>"NJD"</formula>
    </cfRule>
    <cfRule type="cellIs" dxfId="668" priority="619" operator="equal">
      <formula>"MIN"</formula>
    </cfRule>
    <cfRule type="cellIs" dxfId="667" priority="620" operator="equal">
      <formula>"STL"</formula>
    </cfRule>
    <cfRule type="cellIs" dxfId="666" priority="621" operator="equal">
      <formula>"LAK"</formula>
    </cfRule>
    <cfRule type="cellIs" dxfId="665" priority="622" operator="equal">
      <formula>"TOR"</formula>
    </cfRule>
    <cfRule type="cellIs" dxfId="664" priority="623" operator="equal">
      <formula>"CAR"</formula>
    </cfRule>
    <cfRule type="cellIs" dxfId="663" priority="624" operator="equal">
      <formula>"NYI"</formula>
    </cfRule>
    <cfRule type="cellIs" dxfId="662" priority="625" operator="equal">
      <formula>"FLA"</formula>
    </cfRule>
    <cfRule type="cellIs" dxfId="661" priority="626" operator="equal">
      <formula>"EDM"</formula>
    </cfRule>
    <cfRule type="cellIs" dxfId="660" priority="627" operator="equal">
      <formula>"DAL"</formula>
    </cfRule>
    <cfRule type="cellIs" dxfId="659" priority="628" operator="equal">
      <formula>"NSH"</formula>
    </cfRule>
    <cfRule type="cellIs" dxfId="658" priority="629" operator="equal">
      <formula>"VAN"</formula>
    </cfRule>
    <cfRule type="cellIs" dxfId="657" priority="630" operator="equal">
      <formula>"COL"</formula>
    </cfRule>
    <cfRule type="cellIs" dxfId="656" priority="631" operator="equal">
      <formula>"WPG"</formula>
    </cfRule>
    <cfRule type="cellIs" dxfId="655" priority="632" operator="equal">
      <formula>"VGK"</formula>
    </cfRule>
    <cfRule type="cellIs" dxfId="654" priority="633" operator="equal">
      <formula>"WSH"</formula>
    </cfRule>
    <cfRule type="cellIs" dxfId="653" priority="634" operator="equal">
      <formula>"NYR"</formula>
    </cfRule>
    <cfRule type="cellIs" dxfId="652" priority="635" operator="equal">
      <formula>"TBL"</formula>
    </cfRule>
    <cfRule type="cellIs" dxfId="651" priority="636" operator="equal">
      <formula>"BOS"</formula>
    </cfRule>
  </conditionalFormatting>
  <conditionalFormatting sqref="I77">
    <cfRule type="cellIs" dxfId="650" priority="637" operator="equal">
      <formula>"MTL"</formula>
    </cfRule>
    <cfRule type="cellIs" dxfId="649" priority="638" operator="equal">
      <formula>"OTT"</formula>
    </cfRule>
    <cfRule type="cellIs" dxfId="648" priority="639" operator="equal">
      <formula>"NJD"</formula>
    </cfRule>
    <cfRule type="cellIs" dxfId="647" priority="640" operator="equal">
      <formula>"MIN"</formula>
    </cfRule>
    <cfRule type="cellIs" dxfId="646" priority="641" operator="equal">
      <formula>"STL"</formula>
    </cfRule>
    <cfRule type="cellIs" dxfId="645" priority="642" operator="equal">
      <formula>"LAK"</formula>
    </cfRule>
    <cfRule type="cellIs" dxfId="644" priority="643" operator="equal">
      <formula>"TOR"</formula>
    </cfRule>
    <cfRule type="cellIs" dxfId="643" priority="644" operator="equal">
      <formula>"CAR"</formula>
    </cfRule>
    <cfRule type="cellIs" dxfId="642" priority="645" operator="equal">
      <formula>"NYI"</formula>
    </cfRule>
    <cfRule type="cellIs" dxfId="641" priority="646" operator="equal">
      <formula>"FLA"</formula>
    </cfRule>
    <cfRule type="cellIs" dxfId="640" priority="647" operator="equal">
      <formula>"EDM"</formula>
    </cfRule>
    <cfRule type="cellIs" dxfId="639" priority="648" operator="equal">
      <formula>"DAL"</formula>
    </cfRule>
    <cfRule type="cellIs" dxfId="638" priority="649" operator="equal">
      <formula>"NSH"</formula>
    </cfRule>
    <cfRule type="cellIs" dxfId="637" priority="650" operator="equal">
      <formula>"VAN"</formula>
    </cfRule>
    <cfRule type="cellIs" dxfId="636" priority="651" operator="equal">
      <formula>"COL"</formula>
    </cfRule>
    <cfRule type="cellIs" dxfId="635" priority="652" operator="equal">
      <formula>"WPG"</formula>
    </cfRule>
    <cfRule type="cellIs" dxfId="634" priority="653" operator="equal">
      <formula>"VGK"</formula>
    </cfRule>
    <cfRule type="cellIs" dxfId="633" priority="654" operator="equal">
      <formula>"WSH"</formula>
    </cfRule>
    <cfRule type="cellIs" dxfId="632" priority="655" operator="equal">
      <formula>"NYR"</formula>
    </cfRule>
    <cfRule type="cellIs" dxfId="631" priority="656" operator="equal">
      <formula>"TBL"</formula>
    </cfRule>
    <cfRule type="cellIs" dxfId="630" priority="657" operator="equal">
      <formula>"BOS"</formula>
    </cfRule>
  </conditionalFormatting>
  <conditionalFormatting sqref="L77">
    <cfRule type="cellIs" dxfId="629" priority="574" operator="equal">
      <formula>"MTL"</formula>
    </cfRule>
    <cfRule type="cellIs" dxfId="628" priority="575" operator="equal">
      <formula>"OTT"</formula>
    </cfRule>
    <cfRule type="cellIs" dxfId="627" priority="576" operator="equal">
      <formula>"NJD"</formula>
    </cfRule>
    <cfRule type="cellIs" dxfId="626" priority="577" operator="equal">
      <formula>"MIN"</formula>
    </cfRule>
    <cfRule type="cellIs" dxfId="625" priority="578" operator="equal">
      <formula>"STL"</formula>
    </cfRule>
    <cfRule type="cellIs" dxfId="624" priority="579" operator="equal">
      <formula>"LAK"</formula>
    </cfRule>
    <cfRule type="cellIs" dxfId="623" priority="580" operator="equal">
      <formula>"TOR"</formula>
    </cfRule>
    <cfRule type="cellIs" dxfId="622" priority="581" operator="equal">
      <formula>"CAR"</formula>
    </cfRule>
    <cfRule type="cellIs" dxfId="621" priority="582" operator="equal">
      <formula>"NYI"</formula>
    </cfRule>
    <cfRule type="cellIs" dxfId="620" priority="583" operator="equal">
      <formula>"FLA"</formula>
    </cfRule>
    <cfRule type="cellIs" dxfId="619" priority="584" operator="equal">
      <formula>"EDM"</formula>
    </cfRule>
    <cfRule type="cellIs" dxfId="618" priority="585" operator="equal">
      <formula>"DAL"</formula>
    </cfRule>
    <cfRule type="cellIs" dxfId="617" priority="586" operator="equal">
      <formula>"NSH"</formula>
    </cfRule>
    <cfRule type="cellIs" dxfId="616" priority="587" operator="equal">
      <formula>"VAN"</formula>
    </cfRule>
    <cfRule type="cellIs" dxfId="615" priority="588" operator="equal">
      <formula>"COL"</formula>
    </cfRule>
    <cfRule type="cellIs" dxfId="614" priority="589" operator="equal">
      <formula>"WPG"</formula>
    </cfRule>
    <cfRule type="cellIs" dxfId="613" priority="590" operator="equal">
      <formula>"VGK"</formula>
    </cfRule>
    <cfRule type="cellIs" dxfId="612" priority="591" operator="equal">
      <formula>"WSH"</formula>
    </cfRule>
    <cfRule type="cellIs" dxfId="611" priority="592" operator="equal">
      <formula>"NYR"</formula>
    </cfRule>
    <cfRule type="cellIs" dxfId="610" priority="593" operator="equal">
      <formula>"TBL"</formula>
    </cfRule>
    <cfRule type="cellIs" dxfId="609" priority="594" operator="equal">
      <formula>"BOS"</formula>
    </cfRule>
  </conditionalFormatting>
  <conditionalFormatting sqref="L77">
    <cfRule type="cellIs" dxfId="608" priority="595" operator="equal">
      <formula>"MTL"</formula>
    </cfRule>
    <cfRule type="cellIs" dxfId="607" priority="596" operator="equal">
      <formula>"OTT"</formula>
    </cfRule>
    <cfRule type="cellIs" dxfId="606" priority="597" operator="equal">
      <formula>"NJD"</formula>
    </cfRule>
    <cfRule type="cellIs" dxfId="605" priority="598" operator="equal">
      <formula>"MIN"</formula>
    </cfRule>
    <cfRule type="cellIs" dxfId="604" priority="599" operator="equal">
      <formula>"STL"</formula>
    </cfRule>
    <cfRule type="cellIs" dxfId="603" priority="600" operator="equal">
      <formula>"LAK"</formula>
    </cfRule>
    <cfRule type="cellIs" dxfId="602" priority="601" operator="equal">
      <formula>"TOR"</formula>
    </cfRule>
    <cfRule type="cellIs" dxfId="601" priority="602" operator="equal">
      <formula>"CAR"</formula>
    </cfRule>
    <cfRule type="cellIs" dxfId="600" priority="603" operator="equal">
      <formula>"NYI"</formula>
    </cfRule>
    <cfRule type="cellIs" dxfId="599" priority="604" operator="equal">
      <formula>"FLA"</formula>
    </cfRule>
    <cfRule type="cellIs" dxfId="598" priority="605" operator="equal">
      <formula>"EDM"</formula>
    </cfRule>
    <cfRule type="cellIs" dxfId="597" priority="606" operator="equal">
      <formula>"DAL"</formula>
    </cfRule>
    <cfRule type="cellIs" dxfId="596" priority="607" operator="equal">
      <formula>"NSH"</formula>
    </cfRule>
    <cfRule type="cellIs" dxfId="595" priority="608" operator="equal">
      <formula>"VAN"</formula>
    </cfRule>
    <cfRule type="cellIs" dxfId="594" priority="609" operator="equal">
      <formula>"COL"</formula>
    </cfRule>
    <cfRule type="cellIs" dxfId="593" priority="610" operator="equal">
      <formula>"WPG"</formula>
    </cfRule>
    <cfRule type="cellIs" dxfId="592" priority="611" operator="equal">
      <formula>"VGK"</formula>
    </cfRule>
    <cfRule type="cellIs" dxfId="591" priority="612" operator="equal">
      <formula>"WSH"</formula>
    </cfRule>
    <cfRule type="cellIs" dxfId="590" priority="613" operator="equal">
      <formula>"NYR"</formula>
    </cfRule>
    <cfRule type="cellIs" dxfId="589" priority="614" operator="equal">
      <formula>"TBL"</formula>
    </cfRule>
    <cfRule type="cellIs" dxfId="588" priority="615" operator="equal">
      <formula>"BOS"</formula>
    </cfRule>
  </conditionalFormatting>
  <conditionalFormatting sqref="L77">
    <cfRule type="cellIs" dxfId="587" priority="532" operator="equal">
      <formula>"MTL"</formula>
    </cfRule>
    <cfRule type="cellIs" dxfId="586" priority="533" operator="equal">
      <formula>"OTT"</formula>
    </cfRule>
    <cfRule type="cellIs" dxfId="585" priority="534" operator="equal">
      <formula>"NJD"</formula>
    </cfRule>
    <cfRule type="cellIs" dxfId="584" priority="535" operator="equal">
      <formula>"MIN"</formula>
    </cfRule>
    <cfRule type="cellIs" dxfId="583" priority="536" operator="equal">
      <formula>"STL"</formula>
    </cfRule>
    <cfRule type="cellIs" dxfId="582" priority="537" operator="equal">
      <formula>"LAK"</formula>
    </cfRule>
    <cfRule type="cellIs" dxfId="581" priority="538" operator="equal">
      <formula>"TOR"</formula>
    </cfRule>
    <cfRule type="cellIs" dxfId="580" priority="539" operator="equal">
      <formula>"CAR"</formula>
    </cfRule>
    <cfRule type="cellIs" dxfId="579" priority="540" operator="equal">
      <formula>"NYI"</formula>
    </cfRule>
    <cfRule type="cellIs" dxfId="578" priority="541" operator="equal">
      <formula>"FLA"</formula>
    </cfRule>
    <cfRule type="cellIs" dxfId="577" priority="542" operator="equal">
      <formula>"EDM"</formula>
    </cfRule>
    <cfRule type="cellIs" dxfId="576" priority="543" operator="equal">
      <formula>"DAL"</formula>
    </cfRule>
    <cfRule type="cellIs" dxfId="575" priority="544" operator="equal">
      <formula>"NSH"</formula>
    </cfRule>
    <cfRule type="cellIs" dxfId="574" priority="545" operator="equal">
      <formula>"VAN"</formula>
    </cfRule>
    <cfRule type="cellIs" dxfId="573" priority="546" operator="equal">
      <formula>"COL"</formula>
    </cfRule>
    <cfRule type="cellIs" dxfId="572" priority="547" operator="equal">
      <formula>"WPG"</formula>
    </cfRule>
    <cfRule type="cellIs" dxfId="571" priority="548" operator="equal">
      <formula>"VGK"</formula>
    </cfRule>
    <cfRule type="cellIs" dxfId="570" priority="549" operator="equal">
      <formula>"WSH"</formula>
    </cfRule>
    <cfRule type="cellIs" dxfId="569" priority="550" operator="equal">
      <formula>"NYR"</formula>
    </cfRule>
    <cfRule type="cellIs" dxfId="568" priority="551" operator="equal">
      <formula>"TBL"</formula>
    </cfRule>
    <cfRule type="cellIs" dxfId="567" priority="552" operator="equal">
      <formula>"BOS"</formula>
    </cfRule>
  </conditionalFormatting>
  <conditionalFormatting sqref="L77">
    <cfRule type="cellIs" dxfId="566" priority="553" operator="equal">
      <formula>"MTL"</formula>
    </cfRule>
    <cfRule type="cellIs" dxfId="565" priority="554" operator="equal">
      <formula>"OTT"</formula>
    </cfRule>
    <cfRule type="cellIs" dxfId="564" priority="555" operator="equal">
      <formula>"NJD"</formula>
    </cfRule>
    <cfRule type="cellIs" dxfId="563" priority="556" operator="equal">
      <formula>"MIN"</formula>
    </cfRule>
    <cfRule type="cellIs" dxfId="562" priority="557" operator="equal">
      <formula>"STL"</formula>
    </cfRule>
    <cfRule type="cellIs" dxfId="561" priority="558" operator="equal">
      <formula>"LAK"</formula>
    </cfRule>
    <cfRule type="cellIs" dxfId="560" priority="559" operator="equal">
      <formula>"TOR"</formula>
    </cfRule>
    <cfRule type="cellIs" dxfId="559" priority="560" operator="equal">
      <formula>"CAR"</formula>
    </cfRule>
    <cfRule type="cellIs" dxfId="558" priority="561" operator="equal">
      <formula>"NYI"</formula>
    </cfRule>
    <cfRule type="cellIs" dxfId="557" priority="562" operator="equal">
      <formula>"FLA"</formula>
    </cfRule>
    <cfRule type="cellIs" dxfId="556" priority="563" operator="equal">
      <formula>"EDM"</formula>
    </cfRule>
    <cfRule type="cellIs" dxfId="555" priority="564" operator="equal">
      <formula>"DAL"</formula>
    </cfRule>
    <cfRule type="cellIs" dxfId="554" priority="565" operator="equal">
      <formula>"NSH"</formula>
    </cfRule>
    <cfRule type="cellIs" dxfId="553" priority="566" operator="equal">
      <formula>"VAN"</formula>
    </cfRule>
    <cfRule type="cellIs" dxfId="552" priority="567" operator="equal">
      <formula>"COL"</formula>
    </cfRule>
    <cfRule type="cellIs" dxfId="551" priority="568" operator="equal">
      <formula>"WPG"</formula>
    </cfRule>
    <cfRule type="cellIs" dxfId="550" priority="569" operator="equal">
      <formula>"VGK"</formula>
    </cfRule>
    <cfRule type="cellIs" dxfId="549" priority="570" operator="equal">
      <formula>"WSH"</formula>
    </cfRule>
    <cfRule type="cellIs" dxfId="548" priority="571" operator="equal">
      <formula>"NYR"</formula>
    </cfRule>
    <cfRule type="cellIs" dxfId="547" priority="572" operator="equal">
      <formula>"TBL"</formula>
    </cfRule>
    <cfRule type="cellIs" dxfId="546" priority="573" operator="equal">
      <formula>"BOS"</formula>
    </cfRule>
  </conditionalFormatting>
  <conditionalFormatting sqref="J76:K76">
    <cfRule type="colorScale" priority="53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53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76">
    <cfRule type="cellIs" dxfId="545" priority="509" operator="equal">
      <formula>"MTL"</formula>
    </cfRule>
    <cfRule type="cellIs" dxfId="544" priority="510" operator="equal">
      <formula>"OTT"</formula>
    </cfRule>
    <cfRule type="cellIs" dxfId="543" priority="511" operator="equal">
      <formula>"NJD"</formula>
    </cfRule>
    <cfRule type="cellIs" dxfId="542" priority="512" operator="equal">
      <formula>"MIN"</formula>
    </cfRule>
    <cfRule type="cellIs" dxfId="541" priority="513" operator="equal">
      <formula>"STL"</formula>
    </cfRule>
    <cfRule type="cellIs" dxfId="540" priority="514" operator="equal">
      <formula>"LAK"</formula>
    </cfRule>
    <cfRule type="cellIs" dxfId="539" priority="515" operator="equal">
      <formula>"TOR"</formula>
    </cfRule>
    <cfRule type="cellIs" dxfId="538" priority="516" operator="equal">
      <formula>"CAR"</formula>
    </cfRule>
    <cfRule type="cellIs" dxfId="537" priority="517" operator="equal">
      <formula>"NYI"</formula>
    </cfRule>
    <cfRule type="cellIs" dxfId="536" priority="518" operator="equal">
      <formula>"FLA"</formula>
    </cfRule>
    <cfRule type="cellIs" dxfId="535" priority="519" operator="equal">
      <formula>"EDM"</formula>
    </cfRule>
    <cfRule type="cellIs" dxfId="534" priority="520" operator="equal">
      <formula>"DAL"</formula>
    </cfRule>
    <cfRule type="cellIs" dxfId="533" priority="521" operator="equal">
      <formula>"NSH"</formula>
    </cfRule>
    <cfRule type="cellIs" dxfId="532" priority="522" operator="equal">
      <formula>"VAN"</formula>
    </cfRule>
    <cfRule type="cellIs" dxfId="531" priority="523" operator="equal">
      <formula>"COL"</formula>
    </cfRule>
    <cfRule type="cellIs" dxfId="530" priority="524" operator="equal">
      <formula>"WPG"</formula>
    </cfRule>
    <cfRule type="cellIs" dxfId="529" priority="525" operator="equal">
      <formula>"VGK"</formula>
    </cfRule>
    <cfRule type="cellIs" dxfId="528" priority="526" operator="equal">
      <formula>"WSH"</formula>
    </cfRule>
    <cfRule type="cellIs" dxfId="527" priority="527" operator="equal">
      <formula>"NYR"</formula>
    </cfRule>
    <cfRule type="cellIs" dxfId="526" priority="528" operator="equal">
      <formula>"TBL"</formula>
    </cfRule>
    <cfRule type="cellIs" dxfId="525" priority="529" operator="equal">
      <formula>"BOS"</formula>
    </cfRule>
  </conditionalFormatting>
  <conditionalFormatting sqref="L76:M76">
    <cfRule type="cellIs" dxfId="524" priority="488" operator="equal">
      <formula>"MTL"</formula>
    </cfRule>
    <cfRule type="cellIs" dxfId="523" priority="489" operator="equal">
      <formula>"OTT"</formula>
    </cfRule>
    <cfRule type="cellIs" dxfId="522" priority="490" operator="equal">
      <formula>"NJD"</formula>
    </cfRule>
    <cfRule type="cellIs" dxfId="521" priority="491" operator="equal">
      <formula>"MIN"</formula>
    </cfRule>
    <cfRule type="cellIs" dxfId="520" priority="492" operator="equal">
      <formula>"STL"</formula>
    </cfRule>
    <cfRule type="cellIs" dxfId="519" priority="493" operator="equal">
      <formula>"LAK"</formula>
    </cfRule>
    <cfRule type="cellIs" dxfId="518" priority="494" operator="equal">
      <formula>"TOR"</formula>
    </cfRule>
    <cfRule type="cellIs" dxfId="517" priority="495" operator="equal">
      <formula>"CAR"</formula>
    </cfRule>
    <cfRule type="cellIs" dxfId="516" priority="496" operator="equal">
      <formula>"NYI"</formula>
    </cfRule>
    <cfRule type="cellIs" dxfId="515" priority="497" operator="equal">
      <formula>"FLA"</formula>
    </cfRule>
    <cfRule type="cellIs" dxfId="514" priority="498" operator="equal">
      <formula>"EDM"</formula>
    </cfRule>
    <cfRule type="cellIs" dxfId="513" priority="499" operator="equal">
      <formula>"DAL"</formula>
    </cfRule>
    <cfRule type="cellIs" dxfId="512" priority="500" operator="equal">
      <formula>"NSH"</formula>
    </cfRule>
    <cfRule type="cellIs" dxfId="511" priority="501" operator="equal">
      <formula>"VAN"</formula>
    </cfRule>
    <cfRule type="cellIs" dxfId="510" priority="502" operator="equal">
      <formula>"COL"</formula>
    </cfRule>
    <cfRule type="cellIs" dxfId="509" priority="503" operator="equal">
      <formula>"WPG"</formula>
    </cfRule>
    <cfRule type="cellIs" dxfId="508" priority="504" operator="equal">
      <formula>"VGK"</formula>
    </cfRule>
    <cfRule type="cellIs" dxfId="507" priority="505" operator="equal">
      <formula>"WSH"</formula>
    </cfRule>
    <cfRule type="cellIs" dxfId="506" priority="506" operator="equal">
      <formula>"NYR"</formula>
    </cfRule>
    <cfRule type="cellIs" dxfId="505" priority="507" operator="equal">
      <formula>"TBL"</formula>
    </cfRule>
    <cfRule type="cellIs" dxfId="504" priority="508" operator="equal">
      <formula>"BOS"</formula>
    </cfRule>
  </conditionalFormatting>
  <conditionalFormatting sqref="L76:M76">
    <cfRule type="cellIs" dxfId="503" priority="467" operator="equal">
      <formula>"MTL"</formula>
    </cfRule>
    <cfRule type="cellIs" dxfId="502" priority="468" operator="equal">
      <formula>"OTT"</formula>
    </cfRule>
    <cfRule type="cellIs" dxfId="501" priority="469" operator="equal">
      <formula>"NJD"</formula>
    </cfRule>
    <cfRule type="cellIs" dxfId="500" priority="470" operator="equal">
      <formula>"MIN"</formula>
    </cfRule>
    <cfRule type="cellIs" dxfId="499" priority="471" operator="equal">
      <formula>"STL"</formula>
    </cfRule>
    <cfRule type="cellIs" dxfId="498" priority="472" operator="equal">
      <formula>"LAK"</formula>
    </cfRule>
    <cfRule type="cellIs" dxfId="497" priority="473" operator="equal">
      <formula>"TOR"</formula>
    </cfRule>
    <cfRule type="cellIs" dxfId="496" priority="474" operator="equal">
      <formula>"CAR"</formula>
    </cfRule>
    <cfRule type="cellIs" dxfId="495" priority="475" operator="equal">
      <formula>"NYI"</formula>
    </cfRule>
    <cfRule type="cellIs" dxfId="494" priority="476" operator="equal">
      <formula>"FLA"</formula>
    </cfRule>
    <cfRule type="cellIs" dxfId="493" priority="477" operator="equal">
      <formula>"EDM"</formula>
    </cfRule>
    <cfRule type="cellIs" dxfId="492" priority="478" operator="equal">
      <formula>"DAL"</formula>
    </cfRule>
    <cfRule type="cellIs" dxfId="491" priority="479" operator="equal">
      <formula>"NSH"</formula>
    </cfRule>
    <cfRule type="cellIs" dxfId="490" priority="480" operator="equal">
      <formula>"VAN"</formula>
    </cfRule>
    <cfRule type="cellIs" dxfId="489" priority="481" operator="equal">
      <formula>"COL"</formula>
    </cfRule>
    <cfRule type="cellIs" dxfId="488" priority="482" operator="equal">
      <formula>"WPG"</formula>
    </cfRule>
    <cfRule type="cellIs" dxfId="487" priority="483" operator="equal">
      <formula>"VGK"</formula>
    </cfRule>
    <cfRule type="cellIs" dxfId="486" priority="484" operator="equal">
      <formula>"WSH"</formula>
    </cfRule>
    <cfRule type="cellIs" dxfId="485" priority="485" operator="equal">
      <formula>"NYR"</formula>
    </cfRule>
    <cfRule type="cellIs" dxfId="484" priority="486" operator="equal">
      <formula>"TBL"</formula>
    </cfRule>
    <cfRule type="cellIs" dxfId="483" priority="487" operator="equal">
      <formula>"BOS"</formula>
    </cfRule>
  </conditionalFormatting>
  <conditionalFormatting sqref="H79">
    <cfRule type="cellIs" dxfId="482" priority="446" operator="equal">
      <formula>"MTL"</formula>
    </cfRule>
    <cfRule type="cellIs" dxfId="481" priority="447" operator="equal">
      <formula>"OTT"</formula>
    </cfRule>
    <cfRule type="cellIs" dxfId="480" priority="448" operator="equal">
      <formula>"NJD"</formula>
    </cfRule>
    <cfRule type="cellIs" dxfId="479" priority="449" operator="equal">
      <formula>"MIN"</formula>
    </cfRule>
    <cfRule type="cellIs" dxfId="478" priority="450" operator="equal">
      <formula>"STL"</formula>
    </cfRule>
    <cfRule type="cellIs" dxfId="477" priority="451" operator="equal">
      <formula>"LAK"</formula>
    </cfRule>
    <cfRule type="cellIs" dxfId="476" priority="452" operator="equal">
      <formula>"TOR"</formula>
    </cfRule>
    <cfRule type="cellIs" dxfId="475" priority="453" operator="equal">
      <formula>"CAR"</formula>
    </cfRule>
    <cfRule type="cellIs" dxfId="474" priority="454" operator="equal">
      <formula>"NYI"</formula>
    </cfRule>
    <cfRule type="cellIs" dxfId="473" priority="455" operator="equal">
      <formula>"FLA"</formula>
    </cfRule>
    <cfRule type="cellIs" dxfId="472" priority="456" operator="equal">
      <formula>"EDM"</formula>
    </cfRule>
    <cfRule type="cellIs" dxfId="471" priority="457" operator="equal">
      <formula>"DAL"</formula>
    </cfRule>
    <cfRule type="cellIs" dxfId="470" priority="458" operator="equal">
      <formula>"NSH"</formula>
    </cfRule>
    <cfRule type="cellIs" dxfId="469" priority="459" operator="equal">
      <formula>"VAN"</formula>
    </cfRule>
    <cfRule type="cellIs" dxfId="468" priority="460" operator="equal">
      <formula>"COL"</formula>
    </cfRule>
    <cfRule type="cellIs" dxfId="467" priority="461" operator="equal">
      <formula>"WPG"</formula>
    </cfRule>
    <cfRule type="cellIs" dxfId="466" priority="462" operator="equal">
      <formula>"VGK"</formula>
    </cfRule>
    <cfRule type="cellIs" dxfId="465" priority="463" operator="equal">
      <formula>"WSH"</formula>
    </cfRule>
    <cfRule type="cellIs" dxfId="464" priority="464" operator="equal">
      <formula>"NYR"</formula>
    </cfRule>
    <cfRule type="cellIs" dxfId="463" priority="465" operator="equal">
      <formula>"TBL"</formula>
    </cfRule>
    <cfRule type="cellIs" dxfId="462" priority="466" operator="equal">
      <formula>"BOS"</formula>
    </cfRule>
  </conditionalFormatting>
  <conditionalFormatting sqref="M79">
    <cfRule type="cellIs" dxfId="461" priority="425" operator="equal">
      <formula>"MTL"</formula>
    </cfRule>
    <cfRule type="cellIs" dxfId="460" priority="426" operator="equal">
      <formula>"OTT"</formula>
    </cfRule>
    <cfRule type="cellIs" dxfId="459" priority="427" operator="equal">
      <formula>"NJD"</formula>
    </cfRule>
    <cfRule type="cellIs" dxfId="458" priority="428" operator="equal">
      <formula>"MIN"</formula>
    </cfRule>
    <cfRule type="cellIs" dxfId="457" priority="429" operator="equal">
      <formula>"STL"</formula>
    </cfRule>
    <cfRule type="cellIs" dxfId="456" priority="430" operator="equal">
      <formula>"LAK"</formula>
    </cfRule>
    <cfRule type="cellIs" dxfId="455" priority="431" operator="equal">
      <formula>"TOR"</formula>
    </cfRule>
    <cfRule type="cellIs" dxfId="454" priority="432" operator="equal">
      <formula>"CAR"</formula>
    </cfRule>
    <cfRule type="cellIs" dxfId="453" priority="433" operator="equal">
      <formula>"NYI"</formula>
    </cfRule>
    <cfRule type="cellIs" dxfId="452" priority="434" operator="equal">
      <formula>"FLA"</formula>
    </cfRule>
    <cfRule type="cellIs" dxfId="451" priority="435" operator="equal">
      <formula>"EDM"</formula>
    </cfRule>
    <cfRule type="cellIs" dxfId="450" priority="436" operator="equal">
      <formula>"DAL"</formula>
    </cfRule>
    <cfRule type="cellIs" dxfId="449" priority="437" operator="equal">
      <formula>"NSH"</formula>
    </cfRule>
    <cfRule type="cellIs" dxfId="448" priority="438" operator="equal">
      <formula>"VAN"</formula>
    </cfRule>
    <cfRule type="cellIs" dxfId="447" priority="439" operator="equal">
      <formula>"COL"</formula>
    </cfRule>
    <cfRule type="cellIs" dxfId="446" priority="440" operator="equal">
      <formula>"WPG"</formula>
    </cfRule>
    <cfRule type="cellIs" dxfId="445" priority="441" operator="equal">
      <formula>"VGK"</formula>
    </cfRule>
    <cfRule type="cellIs" dxfId="444" priority="442" operator="equal">
      <formula>"WSH"</formula>
    </cfRule>
    <cfRule type="cellIs" dxfId="443" priority="443" operator="equal">
      <formula>"NYR"</formula>
    </cfRule>
    <cfRule type="cellIs" dxfId="442" priority="444" operator="equal">
      <formula>"TBL"</formula>
    </cfRule>
    <cfRule type="cellIs" dxfId="441" priority="445" operator="equal">
      <formula>"BOS"</formula>
    </cfRule>
  </conditionalFormatting>
  <conditionalFormatting sqref="I79">
    <cfRule type="cellIs" dxfId="440" priority="383" operator="equal">
      <formula>"MTL"</formula>
    </cfRule>
    <cfRule type="cellIs" dxfId="439" priority="384" operator="equal">
      <formula>"OTT"</formula>
    </cfRule>
    <cfRule type="cellIs" dxfId="438" priority="385" operator="equal">
      <formula>"NJD"</formula>
    </cfRule>
    <cfRule type="cellIs" dxfId="437" priority="386" operator="equal">
      <formula>"MIN"</formula>
    </cfRule>
    <cfRule type="cellIs" dxfId="436" priority="387" operator="equal">
      <formula>"STL"</formula>
    </cfRule>
    <cfRule type="cellIs" dxfId="435" priority="388" operator="equal">
      <formula>"LAK"</formula>
    </cfRule>
    <cfRule type="cellIs" dxfId="434" priority="389" operator="equal">
      <formula>"TOR"</formula>
    </cfRule>
    <cfRule type="cellIs" dxfId="433" priority="390" operator="equal">
      <formula>"CAR"</formula>
    </cfRule>
    <cfRule type="cellIs" dxfId="432" priority="391" operator="equal">
      <formula>"NYI"</formula>
    </cfRule>
    <cfRule type="cellIs" dxfId="431" priority="392" operator="equal">
      <formula>"FLA"</formula>
    </cfRule>
    <cfRule type="cellIs" dxfId="430" priority="393" operator="equal">
      <formula>"EDM"</formula>
    </cfRule>
    <cfRule type="cellIs" dxfId="429" priority="394" operator="equal">
      <formula>"DAL"</formula>
    </cfRule>
    <cfRule type="cellIs" dxfId="428" priority="395" operator="equal">
      <formula>"NSH"</formula>
    </cfRule>
    <cfRule type="cellIs" dxfId="427" priority="396" operator="equal">
      <formula>"VAN"</formula>
    </cfRule>
    <cfRule type="cellIs" dxfId="426" priority="397" operator="equal">
      <formula>"COL"</formula>
    </cfRule>
    <cfRule type="cellIs" dxfId="425" priority="398" operator="equal">
      <formula>"WPG"</formula>
    </cfRule>
    <cfRule type="cellIs" dxfId="424" priority="399" operator="equal">
      <formula>"VGK"</formula>
    </cfRule>
    <cfRule type="cellIs" dxfId="423" priority="400" operator="equal">
      <formula>"WSH"</formula>
    </cfRule>
    <cfRule type="cellIs" dxfId="422" priority="401" operator="equal">
      <formula>"NYR"</formula>
    </cfRule>
    <cfRule type="cellIs" dxfId="421" priority="402" operator="equal">
      <formula>"TBL"</formula>
    </cfRule>
    <cfRule type="cellIs" dxfId="420" priority="403" operator="equal">
      <formula>"BOS"</formula>
    </cfRule>
  </conditionalFormatting>
  <conditionalFormatting sqref="I79">
    <cfRule type="cellIs" dxfId="419" priority="404" operator="equal">
      <formula>"MTL"</formula>
    </cfRule>
    <cfRule type="cellIs" dxfId="418" priority="405" operator="equal">
      <formula>"OTT"</formula>
    </cfRule>
    <cfRule type="cellIs" dxfId="417" priority="406" operator="equal">
      <formula>"NJD"</formula>
    </cfRule>
    <cfRule type="cellIs" dxfId="416" priority="407" operator="equal">
      <formula>"MIN"</formula>
    </cfRule>
    <cfRule type="cellIs" dxfId="415" priority="408" operator="equal">
      <formula>"STL"</formula>
    </cfRule>
    <cfRule type="cellIs" dxfId="414" priority="409" operator="equal">
      <formula>"LAK"</formula>
    </cfRule>
    <cfRule type="cellIs" dxfId="413" priority="410" operator="equal">
      <formula>"TOR"</formula>
    </cfRule>
    <cfRule type="cellIs" dxfId="412" priority="411" operator="equal">
      <formula>"CAR"</formula>
    </cfRule>
    <cfRule type="cellIs" dxfId="411" priority="412" operator="equal">
      <formula>"NYI"</formula>
    </cfRule>
    <cfRule type="cellIs" dxfId="410" priority="413" operator="equal">
      <formula>"FLA"</formula>
    </cfRule>
    <cfRule type="cellIs" dxfId="409" priority="414" operator="equal">
      <formula>"EDM"</formula>
    </cfRule>
    <cfRule type="cellIs" dxfId="408" priority="415" operator="equal">
      <formula>"DAL"</formula>
    </cfRule>
    <cfRule type="cellIs" dxfId="407" priority="416" operator="equal">
      <formula>"NSH"</formula>
    </cfRule>
    <cfRule type="cellIs" dxfId="406" priority="417" operator="equal">
      <formula>"VAN"</formula>
    </cfRule>
    <cfRule type="cellIs" dxfId="405" priority="418" operator="equal">
      <formula>"COL"</formula>
    </cfRule>
    <cfRule type="cellIs" dxfId="404" priority="419" operator="equal">
      <formula>"WPG"</formula>
    </cfRule>
    <cfRule type="cellIs" dxfId="403" priority="420" operator="equal">
      <formula>"VGK"</formula>
    </cfRule>
    <cfRule type="cellIs" dxfId="402" priority="421" operator="equal">
      <formula>"WSH"</formula>
    </cfRule>
    <cfRule type="cellIs" dxfId="401" priority="422" operator="equal">
      <formula>"NYR"</formula>
    </cfRule>
    <cfRule type="cellIs" dxfId="400" priority="423" operator="equal">
      <formula>"TBL"</formula>
    </cfRule>
    <cfRule type="cellIs" dxfId="399" priority="424" operator="equal">
      <formula>"BOS"</formula>
    </cfRule>
  </conditionalFormatting>
  <conditionalFormatting sqref="L79">
    <cfRule type="cellIs" dxfId="398" priority="341" operator="equal">
      <formula>"MTL"</formula>
    </cfRule>
    <cfRule type="cellIs" dxfId="397" priority="342" operator="equal">
      <formula>"OTT"</formula>
    </cfRule>
    <cfRule type="cellIs" dxfId="396" priority="343" operator="equal">
      <formula>"NJD"</formula>
    </cfRule>
    <cfRule type="cellIs" dxfId="395" priority="344" operator="equal">
      <formula>"MIN"</formula>
    </cfRule>
    <cfRule type="cellIs" dxfId="394" priority="345" operator="equal">
      <formula>"STL"</formula>
    </cfRule>
    <cfRule type="cellIs" dxfId="393" priority="346" operator="equal">
      <formula>"LAK"</formula>
    </cfRule>
    <cfRule type="cellIs" dxfId="392" priority="347" operator="equal">
      <formula>"TOR"</formula>
    </cfRule>
    <cfRule type="cellIs" dxfId="391" priority="348" operator="equal">
      <formula>"CAR"</formula>
    </cfRule>
    <cfRule type="cellIs" dxfId="390" priority="349" operator="equal">
      <formula>"NYI"</formula>
    </cfRule>
    <cfRule type="cellIs" dxfId="389" priority="350" operator="equal">
      <formula>"FLA"</formula>
    </cfRule>
    <cfRule type="cellIs" dxfId="388" priority="351" operator="equal">
      <formula>"EDM"</formula>
    </cfRule>
    <cfRule type="cellIs" dxfId="387" priority="352" operator="equal">
      <formula>"DAL"</formula>
    </cfRule>
    <cfRule type="cellIs" dxfId="386" priority="353" operator="equal">
      <formula>"NSH"</formula>
    </cfRule>
    <cfRule type="cellIs" dxfId="385" priority="354" operator="equal">
      <formula>"VAN"</formula>
    </cfRule>
    <cfRule type="cellIs" dxfId="384" priority="355" operator="equal">
      <formula>"COL"</formula>
    </cfRule>
    <cfRule type="cellIs" dxfId="383" priority="356" operator="equal">
      <formula>"WPG"</formula>
    </cfRule>
    <cfRule type="cellIs" dxfId="382" priority="357" operator="equal">
      <formula>"VGK"</formula>
    </cfRule>
    <cfRule type="cellIs" dxfId="381" priority="358" operator="equal">
      <formula>"WSH"</formula>
    </cfRule>
    <cfRule type="cellIs" dxfId="380" priority="359" operator="equal">
      <formula>"NYR"</formula>
    </cfRule>
    <cfRule type="cellIs" dxfId="379" priority="360" operator="equal">
      <formula>"TBL"</formula>
    </cfRule>
    <cfRule type="cellIs" dxfId="378" priority="361" operator="equal">
      <formula>"BOS"</formula>
    </cfRule>
  </conditionalFormatting>
  <conditionalFormatting sqref="L79">
    <cfRule type="cellIs" dxfId="377" priority="362" operator="equal">
      <formula>"MTL"</formula>
    </cfRule>
    <cfRule type="cellIs" dxfId="376" priority="363" operator="equal">
      <formula>"OTT"</formula>
    </cfRule>
    <cfRule type="cellIs" dxfId="375" priority="364" operator="equal">
      <formula>"NJD"</formula>
    </cfRule>
    <cfRule type="cellIs" dxfId="374" priority="365" operator="equal">
      <formula>"MIN"</formula>
    </cfRule>
    <cfRule type="cellIs" dxfId="373" priority="366" operator="equal">
      <formula>"STL"</formula>
    </cfRule>
    <cfRule type="cellIs" dxfId="372" priority="367" operator="equal">
      <formula>"LAK"</formula>
    </cfRule>
    <cfRule type="cellIs" dxfId="371" priority="368" operator="equal">
      <formula>"TOR"</formula>
    </cfRule>
    <cfRule type="cellIs" dxfId="370" priority="369" operator="equal">
      <formula>"CAR"</formula>
    </cfRule>
    <cfRule type="cellIs" dxfId="369" priority="370" operator="equal">
      <formula>"NYI"</formula>
    </cfRule>
    <cfRule type="cellIs" dxfId="368" priority="371" operator="equal">
      <formula>"FLA"</formula>
    </cfRule>
    <cfRule type="cellIs" dxfId="367" priority="372" operator="equal">
      <formula>"EDM"</formula>
    </cfRule>
    <cfRule type="cellIs" dxfId="366" priority="373" operator="equal">
      <formula>"DAL"</formula>
    </cfRule>
    <cfRule type="cellIs" dxfId="365" priority="374" operator="equal">
      <formula>"NSH"</formula>
    </cfRule>
    <cfRule type="cellIs" dxfId="364" priority="375" operator="equal">
      <formula>"VAN"</formula>
    </cfRule>
    <cfRule type="cellIs" dxfId="363" priority="376" operator="equal">
      <formula>"COL"</formula>
    </cfRule>
    <cfRule type="cellIs" dxfId="362" priority="377" operator="equal">
      <formula>"WPG"</formula>
    </cfRule>
    <cfRule type="cellIs" dxfId="361" priority="378" operator="equal">
      <formula>"VGK"</formula>
    </cfRule>
    <cfRule type="cellIs" dxfId="360" priority="379" operator="equal">
      <formula>"WSH"</formula>
    </cfRule>
    <cfRule type="cellIs" dxfId="359" priority="380" operator="equal">
      <formula>"NYR"</formula>
    </cfRule>
    <cfRule type="cellIs" dxfId="358" priority="381" operator="equal">
      <formula>"TBL"</formula>
    </cfRule>
    <cfRule type="cellIs" dxfId="357" priority="382" operator="equal">
      <formula>"BOS"</formula>
    </cfRule>
  </conditionalFormatting>
  <conditionalFormatting sqref="L79">
    <cfRule type="cellIs" dxfId="356" priority="299" operator="equal">
      <formula>"MTL"</formula>
    </cfRule>
    <cfRule type="cellIs" dxfId="355" priority="300" operator="equal">
      <formula>"OTT"</formula>
    </cfRule>
    <cfRule type="cellIs" dxfId="354" priority="301" operator="equal">
      <formula>"NJD"</formula>
    </cfRule>
    <cfRule type="cellIs" dxfId="353" priority="302" operator="equal">
      <formula>"MIN"</formula>
    </cfRule>
    <cfRule type="cellIs" dxfId="352" priority="303" operator="equal">
      <formula>"STL"</formula>
    </cfRule>
    <cfRule type="cellIs" dxfId="351" priority="304" operator="equal">
      <formula>"LAK"</formula>
    </cfRule>
    <cfRule type="cellIs" dxfId="350" priority="305" operator="equal">
      <formula>"TOR"</formula>
    </cfRule>
    <cfRule type="cellIs" dxfId="349" priority="306" operator="equal">
      <formula>"CAR"</formula>
    </cfRule>
    <cfRule type="cellIs" dxfId="348" priority="307" operator="equal">
      <formula>"NYI"</formula>
    </cfRule>
    <cfRule type="cellIs" dxfId="347" priority="308" operator="equal">
      <formula>"FLA"</formula>
    </cfRule>
    <cfRule type="cellIs" dxfId="346" priority="309" operator="equal">
      <formula>"EDM"</formula>
    </cfRule>
    <cfRule type="cellIs" dxfId="345" priority="310" operator="equal">
      <formula>"DAL"</formula>
    </cfRule>
    <cfRule type="cellIs" dxfId="344" priority="311" operator="equal">
      <formula>"NSH"</formula>
    </cfRule>
    <cfRule type="cellIs" dxfId="343" priority="312" operator="equal">
      <formula>"VAN"</formula>
    </cfRule>
    <cfRule type="cellIs" dxfId="342" priority="313" operator="equal">
      <formula>"COL"</formula>
    </cfRule>
    <cfRule type="cellIs" dxfId="341" priority="314" operator="equal">
      <formula>"WPG"</formula>
    </cfRule>
    <cfRule type="cellIs" dxfId="340" priority="315" operator="equal">
      <formula>"VGK"</formula>
    </cfRule>
    <cfRule type="cellIs" dxfId="339" priority="316" operator="equal">
      <formula>"WSH"</formula>
    </cfRule>
    <cfRule type="cellIs" dxfId="338" priority="317" operator="equal">
      <formula>"NYR"</formula>
    </cfRule>
    <cfRule type="cellIs" dxfId="337" priority="318" operator="equal">
      <formula>"TBL"</formula>
    </cfRule>
    <cfRule type="cellIs" dxfId="336" priority="319" operator="equal">
      <formula>"BOS"</formula>
    </cfRule>
  </conditionalFormatting>
  <conditionalFormatting sqref="L79">
    <cfRule type="cellIs" dxfId="335" priority="320" operator="equal">
      <formula>"MTL"</formula>
    </cfRule>
    <cfRule type="cellIs" dxfId="334" priority="321" operator="equal">
      <formula>"OTT"</formula>
    </cfRule>
    <cfRule type="cellIs" dxfId="333" priority="322" operator="equal">
      <formula>"NJD"</formula>
    </cfRule>
    <cfRule type="cellIs" dxfId="332" priority="323" operator="equal">
      <formula>"MIN"</formula>
    </cfRule>
    <cfRule type="cellIs" dxfId="331" priority="324" operator="equal">
      <formula>"STL"</formula>
    </cfRule>
    <cfRule type="cellIs" dxfId="330" priority="325" operator="equal">
      <formula>"LAK"</formula>
    </cfRule>
    <cfRule type="cellIs" dxfId="329" priority="326" operator="equal">
      <formula>"TOR"</formula>
    </cfRule>
    <cfRule type="cellIs" dxfId="328" priority="327" operator="equal">
      <formula>"CAR"</formula>
    </cfRule>
    <cfRule type="cellIs" dxfId="327" priority="328" operator="equal">
      <formula>"NYI"</formula>
    </cfRule>
    <cfRule type="cellIs" dxfId="326" priority="329" operator="equal">
      <formula>"FLA"</formula>
    </cfRule>
    <cfRule type="cellIs" dxfId="325" priority="330" operator="equal">
      <formula>"EDM"</formula>
    </cfRule>
    <cfRule type="cellIs" dxfId="324" priority="331" operator="equal">
      <formula>"DAL"</formula>
    </cfRule>
    <cfRule type="cellIs" dxfId="323" priority="332" operator="equal">
      <formula>"NSH"</formula>
    </cfRule>
    <cfRule type="cellIs" dxfId="322" priority="333" operator="equal">
      <formula>"VAN"</formula>
    </cfRule>
    <cfRule type="cellIs" dxfId="321" priority="334" operator="equal">
      <formula>"COL"</formula>
    </cfRule>
    <cfRule type="cellIs" dxfId="320" priority="335" operator="equal">
      <formula>"WPG"</formula>
    </cfRule>
    <cfRule type="cellIs" dxfId="319" priority="336" operator="equal">
      <formula>"VGK"</formula>
    </cfRule>
    <cfRule type="cellIs" dxfId="318" priority="337" operator="equal">
      <formula>"WSH"</formula>
    </cfRule>
    <cfRule type="cellIs" dxfId="317" priority="338" operator="equal">
      <formula>"NYR"</formula>
    </cfRule>
    <cfRule type="cellIs" dxfId="316" priority="339" operator="equal">
      <formula>"TBL"</formula>
    </cfRule>
    <cfRule type="cellIs" dxfId="315" priority="340" operator="equal">
      <formula>"BOS"</formula>
    </cfRule>
  </conditionalFormatting>
  <conditionalFormatting sqref="J78:K78">
    <cfRule type="colorScale" priority="29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29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78">
    <cfRule type="cellIs" dxfId="314" priority="276" operator="equal">
      <formula>"MTL"</formula>
    </cfRule>
    <cfRule type="cellIs" dxfId="313" priority="277" operator="equal">
      <formula>"OTT"</formula>
    </cfRule>
    <cfRule type="cellIs" dxfId="312" priority="278" operator="equal">
      <formula>"NJD"</formula>
    </cfRule>
    <cfRule type="cellIs" dxfId="311" priority="279" operator="equal">
      <formula>"MIN"</formula>
    </cfRule>
    <cfRule type="cellIs" dxfId="310" priority="280" operator="equal">
      <formula>"STL"</formula>
    </cfRule>
    <cfRule type="cellIs" dxfId="309" priority="281" operator="equal">
      <formula>"LAK"</formula>
    </cfRule>
    <cfRule type="cellIs" dxfId="308" priority="282" operator="equal">
      <formula>"TOR"</formula>
    </cfRule>
    <cfRule type="cellIs" dxfId="307" priority="283" operator="equal">
      <formula>"CAR"</formula>
    </cfRule>
    <cfRule type="cellIs" dxfId="306" priority="284" operator="equal">
      <formula>"NYI"</formula>
    </cfRule>
    <cfRule type="cellIs" dxfId="305" priority="285" operator="equal">
      <formula>"FLA"</formula>
    </cfRule>
    <cfRule type="cellIs" dxfId="304" priority="286" operator="equal">
      <formula>"EDM"</formula>
    </cfRule>
    <cfRule type="cellIs" dxfId="303" priority="287" operator="equal">
      <formula>"DAL"</formula>
    </cfRule>
    <cfRule type="cellIs" dxfId="302" priority="288" operator="equal">
      <formula>"NSH"</formula>
    </cfRule>
    <cfRule type="cellIs" dxfId="301" priority="289" operator="equal">
      <formula>"VAN"</formula>
    </cfRule>
    <cfRule type="cellIs" dxfId="300" priority="290" operator="equal">
      <formula>"COL"</formula>
    </cfRule>
    <cfRule type="cellIs" dxfId="299" priority="291" operator="equal">
      <formula>"WPG"</formula>
    </cfRule>
    <cfRule type="cellIs" dxfId="298" priority="292" operator="equal">
      <formula>"VGK"</formula>
    </cfRule>
    <cfRule type="cellIs" dxfId="297" priority="293" operator="equal">
      <formula>"WSH"</formula>
    </cfRule>
    <cfRule type="cellIs" dxfId="296" priority="294" operator="equal">
      <formula>"NYR"</formula>
    </cfRule>
    <cfRule type="cellIs" dxfId="295" priority="295" operator="equal">
      <formula>"TBL"</formula>
    </cfRule>
    <cfRule type="cellIs" dxfId="294" priority="296" operator="equal">
      <formula>"BOS"</formula>
    </cfRule>
  </conditionalFormatting>
  <conditionalFormatting sqref="L78:M78">
    <cfRule type="cellIs" dxfId="293" priority="255" operator="equal">
      <formula>"MTL"</formula>
    </cfRule>
    <cfRule type="cellIs" dxfId="292" priority="256" operator="equal">
      <formula>"OTT"</formula>
    </cfRule>
    <cfRule type="cellIs" dxfId="291" priority="257" operator="equal">
      <formula>"NJD"</formula>
    </cfRule>
    <cfRule type="cellIs" dxfId="290" priority="258" operator="equal">
      <formula>"MIN"</formula>
    </cfRule>
    <cfRule type="cellIs" dxfId="289" priority="259" operator="equal">
      <formula>"STL"</formula>
    </cfRule>
    <cfRule type="cellIs" dxfId="288" priority="260" operator="equal">
      <formula>"LAK"</formula>
    </cfRule>
    <cfRule type="cellIs" dxfId="287" priority="261" operator="equal">
      <formula>"TOR"</formula>
    </cfRule>
    <cfRule type="cellIs" dxfId="286" priority="262" operator="equal">
      <formula>"CAR"</formula>
    </cfRule>
    <cfRule type="cellIs" dxfId="285" priority="263" operator="equal">
      <formula>"NYI"</formula>
    </cfRule>
    <cfRule type="cellIs" dxfId="284" priority="264" operator="equal">
      <formula>"FLA"</formula>
    </cfRule>
    <cfRule type="cellIs" dxfId="283" priority="265" operator="equal">
      <formula>"EDM"</formula>
    </cfRule>
    <cfRule type="cellIs" dxfId="282" priority="266" operator="equal">
      <formula>"DAL"</formula>
    </cfRule>
    <cfRule type="cellIs" dxfId="281" priority="267" operator="equal">
      <formula>"NSH"</formula>
    </cfRule>
    <cfRule type="cellIs" dxfId="280" priority="268" operator="equal">
      <formula>"VAN"</formula>
    </cfRule>
    <cfRule type="cellIs" dxfId="279" priority="269" operator="equal">
      <formula>"COL"</formula>
    </cfRule>
    <cfRule type="cellIs" dxfId="278" priority="270" operator="equal">
      <formula>"WPG"</formula>
    </cfRule>
    <cfRule type="cellIs" dxfId="277" priority="271" operator="equal">
      <formula>"VGK"</formula>
    </cfRule>
    <cfRule type="cellIs" dxfId="276" priority="272" operator="equal">
      <formula>"WSH"</formula>
    </cfRule>
    <cfRule type="cellIs" dxfId="275" priority="273" operator="equal">
      <formula>"NYR"</formula>
    </cfRule>
    <cfRule type="cellIs" dxfId="274" priority="274" operator="equal">
      <formula>"TBL"</formula>
    </cfRule>
    <cfRule type="cellIs" dxfId="273" priority="275" operator="equal">
      <formula>"BOS"</formula>
    </cfRule>
  </conditionalFormatting>
  <conditionalFormatting sqref="L78:M78">
    <cfRule type="cellIs" dxfId="272" priority="234" operator="equal">
      <formula>"MTL"</formula>
    </cfRule>
    <cfRule type="cellIs" dxfId="271" priority="235" operator="equal">
      <formula>"OTT"</formula>
    </cfRule>
    <cfRule type="cellIs" dxfId="270" priority="236" operator="equal">
      <formula>"NJD"</formula>
    </cfRule>
    <cfRule type="cellIs" dxfId="269" priority="237" operator="equal">
      <formula>"MIN"</formula>
    </cfRule>
    <cfRule type="cellIs" dxfId="268" priority="238" operator="equal">
      <formula>"STL"</formula>
    </cfRule>
    <cfRule type="cellIs" dxfId="267" priority="239" operator="equal">
      <formula>"LAK"</formula>
    </cfRule>
    <cfRule type="cellIs" dxfId="266" priority="240" operator="equal">
      <formula>"TOR"</formula>
    </cfRule>
    <cfRule type="cellIs" dxfId="265" priority="241" operator="equal">
      <formula>"CAR"</formula>
    </cfRule>
    <cfRule type="cellIs" dxfId="264" priority="242" operator="equal">
      <formula>"NYI"</formula>
    </cfRule>
    <cfRule type="cellIs" dxfId="263" priority="243" operator="equal">
      <formula>"FLA"</formula>
    </cfRule>
    <cfRule type="cellIs" dxfId="262" priority="244" operator="equal">
      <formula>"EDM"</formula>
    </cfRule>
    <cfRule type="cellIs" dxfId="261" priority="245" operator="equal">
      <formula>"DAL"</formula>
    </cfRule>
    <cfRule type="cellIs" dxfId="260" priority="246" operator="equal">
      <formula>"NSH"</formula>
    </cfRule>
    <cfRule type="cellIs" dxfId="259" priority="247" operator="equal">
      <formula>"VAN"</formula>
    </cfRule>
    <cfRule type="cellIs" dxfId="258" priority="248" operator="equal">
      <formula>"COL"</formula>
    </cfRule>
    <cfRule type="cellIs" dxfId="257" priority="249" operator="equal">
      <formula>"WPG"</formula>
    </cfRule>
    <cfRule type="cellIs" dxfId="256" priority="250" operator="equal">
      <formula>"VGK"</formula>
    </cfRule>
    <cfRule type="cellIs" dxfId="255" priority="251" operator="equal">
      <formula>"WSH"</formula>
    </cfRule>
    <cfRule type="cellIs" dxfId="254" priority="252" operator="equal">
      <formula>"NYR"</formula>
    </cfRule>
    <cfRule type="cellIs" dxfId="253" priority="253" operator="equal">
      <formula>"TBL"</formula>
    </cfRule>
    <cfRule type="cellIs" dxfId="252" priority="254" operator="equal">
      <formula>"BOS"</formula>
    </cfRule>
  </conditionalFormatting>
  <conditionalFormatting sqref="H79">
    <cfRule type="cellIs" dxfId="251" priority="213" operator="equal">
      <formula>"MTL"</formula>
    </cfRule>
    <cfRule type="cellIs" dxfId="250" priority="214" operator="equal">
      <formula>"OTT"</formula>
    </cfRule>
    <cfRule type="cellIs" dxfId="249" priority="215" operator="equal">
      <formula>"NJD"</formula>
    </cfRule>
    <cfRule type="cellIs" dxfId="248" priority="216" operator="equal">
      <formula>"MIN"</formula>
    </cfRule>
    <cfRule type="cellIs" dxfId="247" priority="217" operator="equal">
      <formula>"STL"</formula>
    </cfRule>
    <cfRule type="cellIs" dxfId="246" priority="218" operator="equal">
      <formula>"LAK"</formula>
    </cfRule>
    <cfRule type="cellIs" dxfId="245" priority="219" operator="equal">
      <formula>"TOR"</formula>
    </cfRule>
    <cfRule type="cellIs" dxfId="244" priority="220" operator="equal">
      <formula>"CAR"</formula>
    </cfRule>
    <cfRule type="cellIs" dxfId="243" priority="221" operator="equal">
      <formula>"NYI"</formula>
    </cfRule>
    <cfRule type="cellIs" dxfId="242" priority="222" operator="equal">
      <formula>"FLA"</formula>
    </cfRule>
    <cfRule type="cellIs" dxfId="241" priority="223" operator="equal">
      <formula>"EDM"</formula>
    </cfRule>
    <cfRule type="cellIs" dxfId="240" priority="224" operator="equal">
      <formula>"DAL"</formula>
    </cfRule>
    <cfRule type="cellIs" dxfId="239" priority="225" operator="equal">
      <formula>"NSH"</formula>
    </cfRule>
    <cfRule type="cellIs" dxfId="238" priority="226" operator="equal">
      <formula>"VAN"</formula>
    </cfRule>
    <cfRule type="cellIs" dxfId="237" priority="227" operator="equal">
      <formula>"COL"</formula>
    </cfRule>
    <cfRule type="cellIs" dxfId="236" priority="228" operator="equal">
      <formula>"WPG"</formula>
    </cfRule>
    <cfRule type="cellIs" dxfId="235" priority="229" operator="equal">
      <formula>"VGK"</formula>
    </cfRule>
    <cfRule type="cellIs" dxfId="234" priority="230" operator="equal">
      <formula>"WSH"</formula>
    </cfRule>
    <cfRule type="cellIs" dxfId="233" priority="231" operator="equal">
      <formula>"NYR"</formula>
    </cfRule>
    <cfRule type="cellIs" dxfId="232" priority="232" operator="equal">
      <formula>"TBL"</formula>
    </cfRule>
    <cfRule type="cellIs" dxfId="231" priority="233" operator="equal">
      <formula>"BOS"</formula>
    </cfRule>
  </conditionalFormatting>
  <conditionalFormatting sqref="M79">
    <cfRule type="cellIs" dxfId="230" priority="192" operator="equal">
      <formula>"MTL"</formula>
    </cfRule>
    <cfRule type="cellIs" dxfId="229" priority="193" operator="equal">
      <formula>"OTT"</formula>
    </cfRule>
    <cfRule type="cellIs" dxfId="228" priority="194" operator="equal">
      <formula>"NJD"</formula>
    </cfRule>
    <cfRule type="cellIs" dxfId="227" priority="195" operator="equal">
      <formula>"MIN"</formula>
    </cfRule>
    <cfRule type="cellIs" dxfId="226" priority="196" operator="equal">
      <formula>"STL"</formula>
    </cfRule>
    <cfRule type="cellIs" dxfId="225" priority="197" operator="equal">
      <formula>"LAK"</formula>
    </cfRule>
    <cfRule type="cellIs" dxfId="224" priority="198" operator="equal">
      <formula>"TOR"</formula>
    </cfRule>
    <cfRule type="cellIs" dxfId="223" priority="199" operator="equal">
      <formula>"CAR"</formula>
    </cfRule>
    <cfRule type="cellIs" dxfId="222" priority="200" operator="equal">
      <formula>"NYI"</formula>
    </cfRule>
    <cfRule type="cellIs" dxfId="221" priority="201" operator="equal">
      <formula>"FLA"</formula>
    </cfRule>
    <cfRule type="cellIs" dxfId="220" priority="202" operator="equal">
      <formula>"EDM"</formula>
    </cfRule>
    <cfRule type="cellIs" dxfId="219" priority="203" operator="equal">
      <formula>"DAL"</formula>
    </cfRule>
    <cfRule type="cellIs" dxfId="218" priority="204" operator="equal">
      <formula>"NSH"</formula>
    </cfRule>
    <cfRule type="cellIs" dxfId="217" priority="205" operator="equal">
      <formula>"VAN"</formula>
    </cfRule>
    <cfRule type="cellIs" dxfId="216" priority="206" operator="equal">
      <formula>"COL"</formula>
    </cfRule>
    <cfRule type="cellIs" dxfId="215" priority="207" operator="equal">
      <formula>"WPG"</formula>
    </cfRule>
    <cfRule type="cellIs" dxfId="214" priority="208" operator="equal">
      <formula>"VGK"</formula>
    </cfRule>
    <cfRule type="cellIs" dxfId="213" priority="209" operator="equal">
      <formula>"WSH"</formula>
    </cfRule>
    <cfRule type="cellIs" dxfId="212" priority="210" operator="equal">
      <formula>"NYR"</formula>
    </cfRule>
    <cfRule type="cellIs" dxfId="211" priority="211" operator="equal">
      <formula>"TBL"</formula>
    </cfRule>
    <cfRule type="cellIs" dxfId="210" priority="212" operator="equal">
      <formula>"BOS"</formula>
    </cfRule>
  </conditionalFormatting>
  <conditionalFormatting sqref="I79">
    <cfRule type="cellIs" dxfId="209" priority="150" operator="equal">
      <formula>"MTL"</formula>
    </cfRule>
    <cfRule type="cellIs" dxfId="208" priority="151" operator="equal">
      <formula>"OTT"</formula>
    </cfRule>
    <cfRule type="cellIs" dxfId="207" priority="152" operator="equal">
      <formula>"NJD"</formula>
    </cfRule>
    <cfRule type="cellIs" dxfId="206" priority="153" operator="equal">
      <formula>"MIN"</formula>
    </cfRule>
    <cfRule type="cellIs" dxfId="205" priority="154" operator="equal">
      <formula>"STL"</formula>
    </cfRule>
    <cfRule type="cellIs" dxfId="204" priority="155" operator="equal">
      <formula>"LAK"</formula>
    </cfRule>
    <cfRule type="cellIs" dxfId="203" priority="156" operator="equal">
      <formula>"TOR"</formula>
    </cfRule>
    <cfRule type="cellIs" dxfId="202" priority="157" operator="equal">
      <formula>"CAR"</formula>
    </cfRule>
    <cfRule type="cellIs" dxfId="201" priority="158" operator="equal">
      <formula>"NYI"</formula>
    </cfRule>
    <cfRule type="cellIs" dxfId="200" priority="159" operator="equal">
      <formula>"FLA"</formula>
    </cfRule>
    <cfRule type="cellIs" dxfId="199" priority="160" operator="equal">
      <formula>"EDM"</formula>
    </cfRule>
    <cfRule type="cellIs" dxfId="198" priority="161" operator="equal">
      <formula>"DAL"</formula>
    </cfRule>
    <cfRule type="cellIs" dxfId="197" priority="162" operator="equal">
      <formula>"NSH"</formula>
    </cfRule>
    <cfRule type="cellIs" dxfId="196" priority="163" operator="equal">
      <formula>"VAN"</formula>
    </cfRule>
    <cfRule type="cellIs" dxfId="195" priority="164" operator="equal">
      <formula>"COL"</formula>
    </cfRule>
    <cfRule type="cellIs" dxfId="194" priority="165" operator="equal">
      <formula>"WPG"</formula>
    </cfRule>
    <cfRule type="cellIs" dxfId="193" priority="166" operator="equal">
      <formula>"VGK"</formula>
    </cfRule>
    <cfRule type="cellIs" dxfId="192" priority="167" operator="equal">
      <formula>"WSH"</formula>
    </cfRule>
    <cfRule type="cellIs" dxfId="191" priority="168" operator="equal">
      <formula>"NYR"</formula>
    </cfRule>
    <cfRule type="cellIs" dxfId="190" priority="169" operator="equal">
      <formula>"TBL"</formula>
    </cfRule>
    <cfRule type="cellIs" dxfId="189" priority="170" operator="equal">
      <formula>"BOS"</formula>
    </cfRule>
  </conditionalFormatting>
  <conditionalFormatting sqref="I79">
    <cfRule type="cellIs" dxfId="188" priority="171" operator="equal">
      <formula>"MTL"</formula>
    </cfRule>
    <cfRule type="cellIs" dxfId="187" priority="172" operator="equal">
      <formula>"OTT"</formula>
    </cfRule>
    <cfRule type="cellIs" dxfId="186" priority="173" operator="equal">
      <formula>"NJD"</formula>
    </cfRule>
    <cfRule type="cellIs" dxfId="185" priority="174" operator="equal">
      <formula>"MIN"</formula>
    </cfRule>
    <cfRule type="cellIs" dxfId="184" priority="175" operator="equal">
      <formula>"STL"</formula>
    </cfRule>
    <cfRule type="cellIs" dxfId="183" priority="176" operator="equal">
      <formula>"LAK"</formula>
    </cfRule>
    <cfRule type="cellIs" dxfId="182" priority="177" operator="equal">
      <formula>"TOR"</formula>
    </cfRule>
    <cfRule type="cellIs" dxfId="181" priority="178" operator="equal">
      <formula>"CAR"</formula>
    </cfRule>
    <cfRule type="cellIs" dxfId="180" priority="179" operator="equal">
      <formula>"NYI"</formula>
    </cfRule>
    <cfRule type="cellIs" dxfId="179" priority="180" operator="equal">
      <formula>"FLA"</formula>
    </cfRule>
    <cfRule type="cellIs" dxfId="178" priority="181" operator="equal">
      <formula>"EDM"</formula>
    </cfRule>
    <cfRule type="cellIs" dxfId="177" priority="182" operator="equal">
      <formula>"DAL"</formula>
    </cfRule>
    <cfRule type="cellIs" dxfId="176" priority="183" operator="equal">
      <formula>"NSH"</formula>
    </cfRule>
    <cfRule type="cellIs" dxfId="175" priority="184" operator="equal">
      <formula>"VAN"</formula>
    </cfRule>
    <cfRule type="cellIs" dxfId="174" priority="185" operator="equal">
      <formula>"COL"</formula>
    </cfRule>
    <cfRule type="cellIs" dxfId="173" priority="186" operator="equal">
      <formula>"WPG"</formula>
    </cfRule>
    <cfRule type="cellIs" dxfId="172" priority="187" operator="equal">
      <formula>"VGK"</formula>
    </cfRule>
    <cfRule type="cellIs" dxfId="171" priority="188" operator="equal">
      <formula>"WSH"</formula>
    </cfRule>
    <cfRule type="cellIs" dxfId="170" priority="189" operator="equal">
      <formula>"NYR"</formula>
    </cfRule>
    <cfRule type="cellIs" dxfId="169" priority="190" operator="equal">
      <formula>"TBL"</formula>
    </cfRule>
    <cfRule type="cellIs" dxfId="168" priority="191" operator="equal">
      <formula>"BOS"</formula>
    </cfRule>
  </conditionalFormatting>
  <conditionalFormatting sqref="L79">
    <cfRule type="cellIs" dxfId="167" priority="108" operator="equal">
      <formula>"MTL"</formula>
    </cfRule>
    <cfRule type="cellIs" dxfId="166" priority="109" operator="equal">
      <formula>"OTT"</formula>
    </cfRule>
    <cfRule type="cellIs" dxfId="165" priority="110" operator="equal">
      <formula>"NJD"</formula>
    </cfRule>
    <cfRule type="cellIs" dxfId="164" priority="111" operator="equal">
      <formula>"MIN"</formula>
    </cfRule>
    <cfRule type="cellIs" dxfId="163" priority="112" operator="equal">
      <formula>"STL"</formula>
    </cfRule>
    <cfRule type="cellIs" dxfId="162" priority="113" operator="equal">
      <formula>"LAK"</formula>
    </cfRule>
    <cfRule type="cellIs" dxfId="161" priority="114" operator="equal">
      <formula>"TOR"</formula>
    </cfRule>
    <cfRule type="cellIs" dxfId="160" priority="115" operator="equal">
      <formula>"CAR"</formula>
    </cfRule>
    <cfRule type="cellIs" dxfId="159" priority="116" operator="equal">
      <formula>"NYI"</formula>
    </cfRule>
    <cfRule type="cellIs" dxfId="158" priority="117" operator="equal">
      <formula>"FLA"</formula>
    </cfRule>
    <cfRule type="cellIs" dxfId="157" priority="118" operator="equal">
      <formula>"EDM"</formula>
    </cfRule>
    <cfRule type="cellIs" dxfId="156" priority="119" operator="equal">
      <formula>"DAL"</formula>
    </cfRule>
    <cfRule type="cellIs" dxfId="155" priority="120" operator="equal">
      <formula>"NSH"</formula>
    </cfRule>
    <cfRule type="cellIs" dxfId="154" priority="121" operator="equal">
      <formula>"VAN"</formula>
    </cfRule>
    <cfRule type="cellIs" dxfId="153" priority="122" operator="equal">
      <formula>"COL"</formula>
    </cfRule>
    <cfRule type="cellIs" dxfId="152" priority="123" operator="equal">
      <formula>"WPG"</formula>
    </cfRule>
    <cfRule type="cellIs" dxfId="151" priority="124" operator="equal">
      <formula>"VGK"</formula>
    </cfRule>
    <cfRule type="cellIs" dxfId="150" priority="125" operator="equal">
      <formula>"WSH"</formula>
    </cfRule>
    <cfRule type="cellIs" dxfId="149" priority="126" operator="equal">
      <formula>"NYR"</formula>
    </cfRule>
    <cfRule type="cellIs" dxfId="148" priority="127" operator="equal">
      <formula>"TBL"</formula>
    </cfRule>
    <cfRule type="cellIs" dxfId="147" priority="128" operator="equal">
      <formula>"BOS"</formula>
    </cfRule>
  </conditionalFormatting>
  <conditionalFormatting sqref="L79">
    <cfRule type="cellIs" dxfId="146" priority="129" operator="equal">
      <formula>"MTL"</formula>
    </cfRule>
    <cfRule type="cellIs" dxfId="145" priority="130" operator="equal">
      <formula>"OTT"</formula>
    </cfRule>
    <cfRule type="cellIs" dxfId="144" priority="131" operator="equal">
      <formula>"NJD"</formula>
    </cfRule>
    <cfRule type="cellIs" dxfId="143" priority="132" operator="equal">
      <formula>"MIN"</formula>
    </cfRule>
    <cfRule type="cellIs" dxfId="142" priority="133" operator="equal">
      <formula>"STL"</formula>
    </cfRule>
    <cfRule type="cellIs" dxfId="141" priority="134" operator="equal">
      <formula>"LAK"</formula>
    </cfRule>
    <cfRule type="cellIs" dxfId="140" priority="135" operator="equal">
      <formula>"TOR"</formula>
    </cfRule>
    <cfRule type="cellIs" dxfId="139" priority="136" operator="equal">
      <formula>"CAR"</formula>
    </cfRule>
    <cfRule type="cellIs" dxfId="138" priority="137" operator="equal">
      <formula>"NYI"</formula>
    </cfRule>
    <cfRule type="cellIs" dxfId="137" priority="138" operator="equal">
      <formula>"FLA"</formula>
    </cfRule>
    <cfRule type="cellIs" dxfId="136" priority="139" operator="equal">
      <formula>"EDM"</formula>
    </cfRule>
    <cfRule type="cellIs" dxfId="135" priority="140" operator="equal">
      <formula>"DAL"</formula>
    </cfRule>
    <cfRule type="cellIs" dxfId="134" priority="141" operator="equal">
      <formula>"NSH"</formula>
    </cfRule>
    <cfRule type="cellIs" dxfId="133" priority="142" operator="equal">
      <formula>"VAN"</formula>
    </cfRule>
    <cfRule type="cellIs" dxfId="132" priority="143" operator="equal">
      <formula>"COL"</formula>
    </cfRule>
    <cfRule type="cellIs" dxfId="131" priority="144" operator="equal">
      <formula>"WPG"</formula>
    </cfRule>
    <cfRule type="cellIs" dxfId="130" priority="145" operator="equal">
      <formula>"VGK"</formula>
    </cfRule>
    <cfRule type="cellIs" dxfId="129" priority="146" operator="equal">
      <formula>"WSH"</formula>
    </cfRule>
    <cfRule type="cellIs" dxfId="128" priority="147" operator="equal">
      <formula>"NYR"</formula>
    </cfRule>
    <cfRule type="cellIs" dxfId="127" priority="148" operator="equal">
      <formula>"TBL"</formula>
    </cfRule>
    <cfRule type="cellIs" dxfId="126" priority="149" operator="equal">
      <formula>"BOS"</formula>
    </cfRule>
  </conditionalFormatting>
  <conditionalFormatting sqref="L79">
    <cfRule type="cellIs" dxfId="125" priority="66" operator="equal">
      <formula>"MTL"</formula>
    </cfRule>
    <cfRule type="cellIs" dxfId="124" priority="67" operator="equal">
      <formula>"OTT"</formula>
    </cfRule>
    <cfRule type="cellIs" dxfId="123" priority="68" operator="equal">
      <formula>"NJD"</formula>
    </cfRule>
    <cfRule type="cellIs" dxfId="122" priority="69" operator="equal">
      <formula>"MIN"</formula>
    </cfRule>
    <cfRule type="cellIs" dxfId="121" priority="70" operator="equal">
      <formula>"STL"</formula>
    </cfRule>
    <cfRule type="cellIs" dxfId="120" priority="71" operator="equal">
      <formula>"LAK"</formula>
    </cfRule>
    <cfRule type="cellIs" dxfId="119" priority="72" operator="equal">
      <formula>"TOR"</formula>
    </cfRule>
    <cfRule type="cellIs" dxfId="118" priority="73" operator="equal">
      <formula>"CAR"</formula>
    </cfRule>
    <cfRule type="cellIs" dxfId="117" priority="74" operator="equal">
      <formula>"NYI"</formula>
    </cfRule>
    <cfRule type="cellIs" dxfId="116" priority="75" operator="equal">
      <formula>"FLA"</formula>
    </cfRule>
    <cfRule type="cellIs" dxfId="115" priority="76" operator="equal">
      <formula>"EDM"</formula>
    </cfRule>
    <cfRule type="cellIs" dxfId="114" priority="77" operator="equal">
      <formula>"DAL"</formula>
    </cfRule>
    <cfRule type="cellIs" dxfId="113" priority="78" operator="equal">
      <formula>"NSH"</formula>
    </cfRule>
    <cfRule type="cellIs" dxfId="112" priority="79" operator="equal">
      <formula>"VAN"</formula>
    </cfRule>
    <cfRule type="cellIs" dxfId="111" priority="80" operator="equal">
      <formula>"COL"</formula>
    </cfRule>
    <cfRule type="cellIs" dxfId="110" priority="81" operator="equal">
      <formula>"WPG"</formula>
    </cfRule>
    <cfRule type="cellIs" dxfId="109" priority="82" operator="equal">
      <formula>"VGK"</formula>
    </cfRule>
    <cfRule type="cellIs" dxfId="108" priority="83" operator="equal">
      <formula>"WSH"</formula>
    </cfRule>
    <cfRule type="cellIs" dxfId="107" priority="84" operator="equal">
      <formula>"NYR"</formula>
    </cfRule>
    <cfRule type="cellIs" dxfId="106" priority="85" operator="equal">
      <formula>"TBL"</formula>
    </cfRule>
    <cfRule type="cellIs" dxfId="105" priority="86" operator="equal">
      <formula>"BOS"</formula>
    </cfRule>
  </conditionalFormatting>
  <conditionalFormatting sqref="L79">
    <cfRule type="cellIs" dxfId="104" priority="87" operator="equal">
      <formula>"MTL"</formula>
    </cfRule>
    <cfRule type="cellIs" dxfId="103" priority="88" operator="equal">
      <formula>"OTT"</formula>
    </cfRule>
    <cfRule type="cellIs" dxfId="102" priority="89" operator="equal">
      <formula>"NJD"</formula>
    </cfRule>
    <cfRule type="cellIs" dxfId="101" priority="90" operator="equal">
      <formula>"MIN"</formula>
    </cfRule>
    <cfRule type="cellIs" dxfId="100" priority="91" operator="equal">
      <formula>"STL"</formula>
    </cfRule>
    <cfRule type="cellIs" dxfId="99" priority="92" operator="equal">
      <formula>"LAK"</formula>
    </cfRule>
    <cfRule type="cellIs" dxfId="98" priority="93" operator="equal">
      <formula>"TOR"</formula>
    </cfRule>
    <cfRule type="cellIs" dxfId="97" priority="94" operator="equal">
      <formula>"CAR"</formula>
    </cfRule>
    <cfRule type="cellIs" dxfId="96" priority="95" operator="equal">
      <formula>"NYI"</formula>
    </cfRule>
    <cfRule type="cellIs" dxfId="95" priority="96" operator="equal">
      <formula>"FLA"</formula>
    </cfRule>
    <cfRule type="cellIs" dxfId="94" priority="97" operator="equal">
      <formula>"EDM"</formula>
    </cfRule>
    <cfRule type="cellIs" dxfId="93" priority="98" operator="equal">
      <formula>"DAL"</formula>
    </cfRule>
    <cfRule type="cellIs" dxfId="92" priority="99" operator="equal">
      <formula>"NSH"</formula>
    </cfRule>
    <cfRule type="cellIs" dxfId="91" priority="100" operator="equal">
      <formula>"VAN"</formula>
    </cfRule>
    <cfRule type="cellIs" dxfId="90" priority="101" operator="equal">
      <formula>"COL"</formula>
    </cfRule>
    <cfRule type="cellIs" dxfId="89" priority="102" operator="equal">
      <formula>"WPG"</formula>
    </cfRule>
    <cfRule type="cellIs" dxfId="88" priority="103" operator="equal">
      <formula>"VGK"</formula>
    </cfRule>
    <cfRule type="cellIs" dxfId="87" priority="104" operator="equal">
      <formula>"WSH"</formula>
    </cfRule>
    <cfRule type="cellIs" dxfId="86" priority="105" operator="equal">
      <formula>"NYR"</formula>
    </cfRule>
    <cfRule type="cellIs" dxfId="85" priority="106" operator="equal">
      <formula>"TBL"</formula>
    </cfRule>
    <cfRule type="cellIs" dxfId="84" priority="107" operator="equal">
      <formula>"BOS"</formula>
    </cfRule>
  </conditionalFormatting>
  <conditionalFormatting sqref="J78:K78">
    <cfRule type="colorScale" priority="6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6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78">
    <cfRule type="cellIs" dxfId="83" priority="43" operator="equal">
      <formula>"MTL"</formula>
    </cfRule>
    <cfRule type="cellIs" dxfId="82" priority="44" operator="equal">
      <formula>"OTT"</formula>
    </cfRule>
    <cfRule type="cellIs" dxfId="81" priority="45" operator="equal">
      <formula>"NJD"</formula>
    </cfRule>
    <cfRule type="cellIs" dxfId="80" priority="46" operator="equal">
      <formula>"MIN"</formula>
    </cfRule>
    <cfRule type="cellIs" dxfId="79" priority="47" operator="equal">
      <formula>"STL"</formula>
    </cfRule>
    <cfRule type="cellIs" dxfId="78" priority="48" operator="equal">
      <formula>"LAK"</formula>
    </cfRule>
    <cfRule type="cellIs" dxfId="77" priority="49" operator="equal">
      <formula>"TOR"</formula>
    </cfRule>
    <cfRule type="cellIs" dxfId="76" priority="50" operator="equal">
      <formula>"CAR"</formula>
    </cfRule>
    <cfRule type="cellIs" dxfId="75" priority="51" operator="equal">
      <formula>"NYI"</formula>
    </cfRule>
    <cfRule type="cellIs" dxfId="74" priority="52" operator="equal">
      <formula>"FLA"</formula>
    </cfRule>
    <cfRule type="cellIs" dxfId="73" priority="53" operator="equal">
      <formula>"EDM"</formula>
    </cfRule>
    <cfRule type="cellIs" dxfId="72" priority="54" operator="equal">
      <formula>"DAL"</formula>
    </cfRule>
    <cfRule type="cellIs" dxfId="71" priority="55" operator="equal">
      <formula>"NSH"</formula>
    </cfRule>
    <cfRule type="cellIs" dxfId="70" priority="56" operator="equal">
      <formula>"VAN"</formula>
    </cfRule>
    <cfRule type="cellIs" dxfId="69" priority="57" operator="equal">
      <formula>"COL"</formula>
    </cfRule>
    <cfRule type="cellIs" dxfId="68" priority="58" operator="equal">
      <formula>"WPG"</formula>
    </cfRule>
    <cfRule type="cellIs" dxfId="67" priority="59" operator="equal">
      <formula>"VGK"</formula>
    </cfRule>
    <cfRule type="cellIs" dxfId="66" priority="60" operator="equal">
      <formula>"WSH"</formula>
    </cfRule>
    <cfRule type="cellIs" dxfId="65" priority="61" operator="equal">
      <formula>"NYR"</formula>
    </cfRule>
    <cfRule type="cellIs" dxfId="64" priority="62" operator="equal">
      <formula>"TBL"</formula>
    </cfRule>
    <cfRule type="cellIs" dxfId="63" priority="63" operator="equal">
      <formula>"BOS"</formula>
    </cfRule>
  </conditionalFormatting>
  <conditionalFormatting sqref="L78:M78">
    <cfRule type="cellIs" dxfId="62" priority="22" operator="equal">
      <formula>"MTL"</formula>
    </cfRule>
    <cfRule type="cellIs" dxfId="61" priority="23" operator="equal">
      <formula>"OTT"</formula>
    </cfRule>
    <cfRule type="cellIs" dxfId="60" priority="24" operator="equal">
      <formula>"NJD"</formula>
    </cfRule>
    <cfRule type="cellIs" dxfId="59" priority="25" operator="equal">
      <formula>"MIN"</formula>
    </cfRule>
    <cfRule type="cellIs" dxfId="58" priority="26" operator="equal">
      <formula>"STL"</formula>
    </cfRule>
    <cfRule type="cellIs" dxfId="57" priority="27" operator="equal">
      <formula>"LAK"</formula>
    </cfRule>
    <cfRule type="cellIs" dxfId="56" priority="28" operator="equal">
      <formula>"TOR"</formula>
    </cfRule>
    <cfRule type="cellIs" dxfId="55" priority="29" operator="equal">
      <formula>"CAR"</formula>
    </cfRule>
    <cfRule type="cellIs" dxfId="54" priority="30" operator="equal">
      <formula>"NYI"</formula>
    </cfRule>
    <cfRule type="cellIs" dxfId="53" priority="31" operator="equal">
      <formula>"FLA"</formula>
    </cfRule>
    <cfRule type="cellIs" dxfId="52" priority="32" operator="equal">
      <formula>"EDM"</formula>
    </cfRule>
    <cfRule type="cellIs" dxfId="51" priority="33" operator="equal">
      <formula>"DAL"</formula>
    </cfRule>
    <cfRule type="cellIs" dxfId="50" priority="34" operator="equal">
      <formula>"NSH"</formula>
    </cfRule>
    <cfRule type="cellIs" dxfId="49" priority="35" operator="equal">
      <formula>"VAN"</formula>
    </cfRule>
    <cfRule type="cellIs" dxfId="48" priority="36" operator="equal">
      <formula>"COL"</formula>
    </cfRule>
    <cfRule type="cellIs" dxfId="47" priority="37" operator="equal">
      <formula>"WPG"</formula>
    </cfRule>
    <cfRule type="cellIs" dxfId="46" priority="38" operator="equal">
      <formula>"VGK"</formula>
    </cfRule>
    <cfRule type="cellIs" dxfId="45" priority="39" operator="equal">
      <formula>"WSH"</formula>
    </cfRule>
    <cfRule type="cellIs" dxfId="44" priority="40" operator="equal">
      <formula>"NYR"</formula>
    </cfRule>
    <cfRule type="cellIs" dxfId="43" priority="41" operator="equal">
      <formula>"TBL"</formula>
    </cfRule>
    <cfRule type="cellIs" dxfId="42" priority="42" operator="equal">
      <formula>"BOS"</formula>
    </cfRule>
  </conditionalFormatting>
  <conditionalFormatting sqref="L78:M78">
    <cfRule type="cellIs" dxfId="41" priority="1" operator="equal">
      <formula>"MTL"</formula>
    </cfRule>
    <cfRule type="cellIs" dxfId="40" priority="2" operator="equal">
      <formula>"OTT"</formula>
    </cfRule>
    <cfRule type="cellIs" dxfId="39" priority="3" operator="equal">
      <formula>"NJD"</formula>
    </cfRule>
    <cfRule type="cellIs" dxfId="38" priority="4" operator="equal">
      <formula>"MIN"</formula>
    </cfRule>
    <cfRule type="cellIs" dxfId="37" priority="5" operator="equal">
      <formula>"STL"</formula>
    </cfRule>
    <cfRule type="cellIs" dxfId="36" priority="6" operator="equal">
      <formula>"LAK"</formula>
    </cfRule>
    <cfRule type="cellIs" dxfId="35" priority="7" operator="equal">
      <formula>"TOR"</formula>
    </cfRule>
    <cfRule type="cellIs" dxfId="34" priority="8" operator="equal">
      <formula>"CAR"</formula>
    </cfRule>
    <cfRule type="cellIs" dxfId="33" priority="9" operator="equal">
      <formula>"NYI"</formula>
    </cfRule>
    <cfRule type="cellIs" dxfId="32" priority="10" operator="equal">
      <formula>"FLA"</formula>
    </cfRule>
    <cfRule type="cellIs" dxfId="31" priority="11" operator="equal">
      <formula>"EDM"</formula>
    </cfRule>
    <cfRule type="cellIs" dxfId="30" priority="12" operator="equal">
      <formula>"DAL"</formula>
    </cfRule>
    <cfRule type="cellIs" dxfId="29" priority="13" operator="equal">
      <formula>"NSH"</formula>
    </cfRule>
    <cfRule type="cellIs" dxfId="28" priority="14" operator="equal">
      <formula>"VAN"</formula>
    </cfRule>
    <cfRule type="cellIs" dxfId="27" priority="15" operator="equal">
      <formula>"COL"</formula>
    </cfRule>
    <cfRule type="cellIs" dxfId="26" priority="16" operator="equal">
      <formula>"WPG"</formula>
    </cfRule>
    <cfRule type="cellIs" dxfId="25" priority="17" operator="equal">
      <formula>"VGK"</formula>
    </cfRule>
    <cfRule type="cellIs" dxfId="24" priority="18" operator="equal">
      <formula>"WSH"</formula>
    </cfRule>
    <cfRule type="cellIs" dxfId="23" priority="19" operator="equal">
      <formula>"NYR"</formula>
    </cfRule>
    <cfRule type="cellIs" dxfId="22" priority="20" operator="equal">
      <formula>"TBL"</formula>
    </cfRule>
    <cfRule type="cellIs" dxfId="21" priority="21" operator="equal">
      <formula>"BOS"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2025-05-20T04:39:40Z</dcterms:modified>
</cp:coreProperties>
</file>