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5EC0964F-CBBC-45ED-A14A-1E4FF0FE5392}"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8" l="1"/>
  <c r="H5" i="8"/>
  <c r="J5" i="8"/>
  <c r="L5" i="8"/>
  <c r="N5" i="8"/>
  <c r="P5" i="8"/>
  <c r="R5" i="8"/>
  <c r="T5" i="8"/>
  <c r="V5" i="8"/>
  <c r="X5" i="8"/>
  <c r="Z5" i="8"/>
  <c r="AB5" i="8"/>
  <c r="AD5" i="8"/>
  <c r="AF5" i="8"/>
  <c r="AH5" i="8"/>
  <c r="AJ5" i="8"/>
  <c r="AL5" i="8"/>
  <c r="AN5" i="8"/>
  <c r="AP5" i="8"/>
  <c r="AR5" i="8"/>
  <c r="AT5" i="8"/>
  <c r="AV5" i="8"/>
  <c r="AX5" i="8"/>
  <c r="AZ5" i="8"/>
  <c r="BB5" i="8"/>
  <c r="BD5" i="8"/>
  <c r="BF5" i="8"/>
  <c r="BH5" i="8"/>
  <c r="BJ5" i="8"/>
  <c r="BL5" i="8"/>
  <c r="BN5" i="8"/>
  <c r="C6" i="8"/>
  <c r="G6" i="8"/>
  <c r="I6" i="8"/>
  <c r="K6" i="8"/>
  <c r="M6" i="8"/>
  <c r="O6" i="8"/>
  <c r="Q6" i="8"/>
  <c r="S6" i="8"/>
  <c r="U6" i="8"/>
  <c r="W6" i="8"/>
  <c r="Y6" i="8"/>
  <c r="AA6" i="8"/>
  <c r="AC6" i="8"/>
  <c r="AE6" i="8"/>
  <c r="AG6" i="8"/>
  <c r="AI6" i="8"/>
  <c r="AK6" i="8"/>
  <c r="AM6" i="8"/>
  <c r="AO6" i="8"/>
  <c r="AQ6" i="8"/>
  <c r="AS6" i="8"/>
  <c r="AU6" i="8"/>
  <c r="AW6" i="8"/>
  <c r="AY6" i="8"/>
  <c r="BA6" i="8"/>
  <c r="BC6" i="8"/>
  <c r="BE6" i="8"/>
  <c r="BG6" i="8"/>
  <c r="BI6" i="8"/>
  <c r="BK6" i="8"/>
  <c r="BM6" i="8"/>
  <c r="D7" i="8"/>
  <c r="F7" i="8"/>
  <c r="J7" i="8"/>
  <c r="L7" i="8"/>
  <c r="N7" i="8"/>
  <c r="P7" i="8"/>
  <c r="R7" i="8"/>
  <c r="T7" i="8"/>
  <c r="V7" i="8"/>
  <c r="X7" i="8"/>
  <c r="Z7" i="8"/>
  <c r="AB7" i="8"/>
  <c r="AD7" i="8"/>
  <c r="AF7" i="8"/>
  <c r="AH7" i="8"/>
  <c r="AJ7" i="8"/>
  <c r="AL7" i="8"/>
  <c r="AN7" i="8"/>
  <c r="AP7" i="8"/>
  <c r="AR7" i="8"/>
  <c r="AT7" i="8"/>
  <c r="AV7" i="8"/>
  <c r="AX7" i="8"/>
  <c r="AZ7" i="8"/>
  <c r="BB7" i="8"/>
  <c r="BD7" i="8"/>
  <c r="BF7" i="8"/>
  <c r="BH7" i="8"/>
  <c r="BJ7" i="8"/>
  <c r="BL7" i="8"/>
  <c r="BN7" i="8"/>
  <c r="C8" i="8"/>
  <c r="E8" i="8"/>
  <c r="I8" i="8"/>
  <c r="K8" i="8"/>
  <c r="M8" i="8"/>
  <c r="O8" i="8"/>
  <c r="Q8" i="8"/>
  <c r="S8" i="8"/>
  <c r="U8" i="8"/>
  <c r="W8" i="8"/>
  <c r="Y8" i="8"/>
  <c r="AA8" i="8"/>
  <c r="AC8" i="8"/>
  <c r="AE8" i="8"/>
  <c r="AG8" i="8"/>
  <c r="AI8" i="8"/>
  <c r="AK8" i="8"/>
  <c r="AM8" i="8"/>
  <c r="AO8" i="8"/>
  <c r="AQ8" i="8"/>
  <c r="AS8" i="8"/>
  <c r="AU8" i="8"/>
  <c r="AW8" i="8"/>
  <c r="AY8" i="8"/>
  <c r="BA8" i="8"/>
  <c r="BC8" i="8"/>
  <c r="BE8" i="8"/>
  <c r="BG8" i="8"/>
  <c r="BI8" i="8"/>
  <c r="BK8" i="8"/>
  <c r="BM8" i="8"/>
  <c r="D9" i="8"/>
  <c r="F9" i="8"/>
  <c r="H9" i="8"/>
  <c r="L9" i="8"/>
  <c r="N9" i="8"/>
  <c r="P9" i="8"/>
  <c r="R9" i="8"/>
  <c r="T9" i="8"/>
  <c r="V9" i="8"/>
  <c r="X9" i="8"/>
  <c r="Z9" i="8"/>
  <c r="AB9" i="8"/>
  <c r="AD9" i="8"/>
  <c r="AF9" i="8"/>
  <c r="AH9" i="8"/>
  <c r="AJ9" i="8"/>
  <c r="AL9" i="8"/>
  <c r="AN9" i="8"/>
  <c r="AP9" i="8"/>
  <c r="AR9" i="8"/>
  <c r="AT9" i="8"/>
  <c r="AV9" i="8"/>
  <c r="AX9" i="8"/>
  <c r="AZ9" i="8"/>
  <c r="BB9" i="8"/>
  <c r="BD9" i="8"/>
  <c r="BF9" i="8"/>
  <c r="BH9" i="8"/>
  <c r="BJ9" i="8"/>
  <c r="BL9" i="8"/>
  <c r="BN9" i="8"/>
  <c r="C10" i="8"/>
  <c r="E10" i="8"/>
  <c r="G10" i="8"/>
  <c r="K10" i="8"/>
  <c r="M10" i="8"/>
  <c r="O10" i="8"/>
  <c r="Q10" i="8"/>
  <c r="S10" i="8"/>
  <c r="U10" i="8"/>
  <c r="Y10" i="8"/>
  <c r="AA10" i="8"/>
  <c r="AC10" i="8"/>
  <c r="AE10" i="8"/>
  <c r="AG10" i="8"/>
  <c r="AI10" i="8"/>
  <c r="AK10" i="8"/>
  <c r="AM10" i="8"/>
  <c r="AO10" i="8"/>
  <c r="AQ10" i="8"/>
  <c r="AS10" i="8"/>
  <c r="AU10" i="8"/>
  <c r="AW10" i="8"/>
  <c r="AY10" i="8"/>
  <c r="BA10" i="8"/>
  <c r="BC10" i="8"/>
  <c r="BE10" i="8"/>
  <c r="BG10" i="8"/>
  <c r="BI10" i="8"/>
  <c r="BK10" i="8"/>
  <c r="BM10" i="8"/>
  <c r="D11" i="8"/>
  <c r="F11" i="8"/>
  <c r="H11" i="8"/>
  <c r="J11" i="8"/>
  <c r="N11" i="8"/>
  <c r="P11" i="8"/>
  <c r="R11" i="8"/>
  <c r="T11" i="8"/>
  <c r="V11" i="8"/>
  <c r="X11" i="8"/>
  <c r="Z11" i="8"/>
  <c r="AB11" i="8"/>
  <c r="AD11" i="8"/>
  <c r="AF11" i="8"/>
  <c r="AH11" i="8"/>
  <c r="AJ11" i="8"/>
  <c r="AL11" i="8"/>
  <c r="AN11" i="8"/>
  <c r="AP11" i="8"/>
  <c r="AR11" i="8"/>
  <c r="AT11" i="8"/>
  <c r="AV11" i="8"/>
  <c r="AX11" i="8"/>
  <c r="AZ11" i="8"/>
  <c r="BB11" i="8"/>
  <c r="BD11" i="8"/>
  <c r="BF11" i="8"/>
  <c r="BH11" i="8"/>
  <c r="BJ11" i="8"/>
  <c r="BL11" i="8"/>
  <c r="BN11" i="8"/>
  <c r="C12" i="8"/>
  <c r="E12" i="8"/>
  <c r="G12" i="8"/>
  <c r="I12" i="8"/>
  <c r="M12" i="8"/>
  <c r="O12" i="8"/>
  <c r="Q12" i="8"/>
  <c r="S12" i="8"/>
  <c r="U12" i="8"/>
  <c r="W12" i="8"/>
  <c r="Y12" i="8"/>
  <c r="AA12" i="8"/>
  <c r="AC12" i="8"/>
  <c r="AE12" i="8"/>
  <c r="AG12" i="8"/>
  <c r="AI12" i="8"/>
  <c r="AK12" i="8"/>
  <c r="AM12" i="8"/>
  <c r="AO12" i="8"/>
  <c r="AQ12" i="8"/>
  <c r="AS12" i="8"/>
  <c r="AU12" i="8"/>
  <c r="AW12" i="8"/>
  <c r="AY12" i="8"/>
  <c r="BA12" i="8"/>
  <c r="BC12" i="8"/>
  <c r="BE12" i="8"/>
  <c r="BG12" i="8"/>
  <c r="BI12" i="8"/>
  <c r="BK12" i="8"/>
  <c r="BM12" i="8"/>
  <c r="D13" i="8"/>
  <c r="F13" i="8"/>
  <c r="H13" i="8"/>
  <c r="J13" i="8"/>
  <c r="L13" i="8"/>
  <c r="P13" i="8"/>
  <c r="R13" i="8"/>
  <c r="T13" i="8"/>
  <c r="V13" i="8"/>
  <c r="X13" i="8"/>
  <c r="Z13" i="8"/>
  <c r="AB13" i="8"/>
  <c r="AD13" i="8"/>
  <c r="AF13" i="8"/>
  <c r="AH13" i="8"/>
  <c r="AJ13" i="8"/>
  <c r="AL13" i="8"/>
  <c r="AN13" i="8"/>
  <c r="AP13" i="8"/>
  <c r="AR13" i="8"/>
  <c r="AT13" i="8"/>
  <c r="AV13" i="8"/>
  <c r="AX13" i="8"/>
  <c r="AZ13" i="8"/>
  <c r="BB13" i="8"/>
  <c r="BD13" i="8"/>
  <c r="BF13" i="8"/>
  <c r="BH13" i="8"/>
  <c r="BJ13" i="8"/>
  <c r="BL13" i="8"/>
  <c r="BN13" i="8"/>
  <c r="C14" i="8"/>
  <c r="E14" i="8"/>
  <c r="G14" i="8"/>
  <c r="I14" i="8"/>
  <c r="K14" i="8"/>
  <c r="O14" i="8"/>
  <c r="Q14" i="8"/>
  <c r="S14" i="8"/>
  <c r="U14" i="8"/>
  <c r="W14" i="8"/>
  <c r="Y14" i="8"/>
  <c r="AA14" i="8"/>
  <c r="AC14" i="8"/>
  <c r="AE14" i="8"/>
  <c r="AG14" i="8"/>
  <c r="AI14" i="8"/>
  <c r="AK14" i="8"/>
  <c r="AM14" i="8"/>
  <c r="AO14" i="8"/>
  <c r="AQ14" i="8"/>
  <c r="AS14" i="8"/>
  <c r="AU14" i="8"/>
  <c r="AW14" i="8"/>
  <c r="AY14" i="8"/>
  <c r="BA14" i="8"/>
  <c r="BC14" i="8"/>
  <c r="BE14" i="8"/>
  <c r="BG14" i="8"/>
  <c r="BI14" i="8"/>
  <c r="BK14" i="8"/>
  <c r="BM14" i="8"/>
  <c r="D15" i="8"/>
  <c r="F15" i="8"/>
  <c r="H15" i="8"/>
  <c r="J15" i="8"/>
  <c r="L15" i="8"/>
  <c r="N15" i="8"/>
  <c r="R15" i="8"/>
  <c r="T15" i="8"/>
  <c r="V15" i="8"/>
  <c r="X15" i="8"/>
  <c r="Z15" i="8"/>
  <c r="AB15" i="8"/>
  <c r="AD15" i="8"/>
  <c r="AF15" i="8"/>
  <c r="AH15" i="8"/>
  <c r="AJ15" i="8"/>
  <c r="AL15" i="8"/>
  <c r="AN15" i="8"/>
  <c r="AP15" i="8"/>
  <c r="AR15" i="8"/>
  <c r="AT15" i="8"/>
  <c r="AV15" i="8"/>
  <c r="AX15" i="8"/>
  <c r="AZ15" i="8"/>
  <c r="BB15" i="8"/>
  <c r="BD15" i="8"/>
  <c r="BF15" i="8"/>
  <c r="BH15" i="8"/>
  <c r="BJ15" i="8"/>
  <c r="BL15" i="8"/>
  <c r="BN15" i="8"/>
  <c r="C16" i="8"/>
  <c r="E16" i="8"/>
  <c r="G16" i="8"/>
  <c r="I16" i="8"/>
  <c r="K16" i="8"/>
  <c r="M16" i="8"/>
  <c r="Q16" i="8"/>
  <c r="S16" i="8"/>
  <c r="U16" i="8"/>
  <c r="W16" i="8"/>
  <c r="Y16" i="8"/>
  <c r="AA16" i="8"/>
  <c r="AC16" i="8"/>
  <c r="AE16" i="8"/>
  <c r="AG16" i="8"/>
  <c r="AI16" i="8"/>
  <c r="AK16" i="8"/>
  <c r="AM16" i="8"/>
  <c r="AO16" i="8"/>
  <c r="AQ16" i="8"/>
  <c r="AS16" i="8"/>
  <c r="AU16" i="8"/>
  <c r="AW16" i="8"/>
  <c r="AY16" i="8"/>
  <c r="BA16" i="8"/>
  <c r="BC16" i="8"/>
  <c r="BE16" i="8"/>
  <c r="BG16" i="8"/>
  <c r="BI16" i="8"/>
  <c r="BK16" i="8"/>
  <c r="BM16" i="8"/>
  <c r="F17" i="8"/>
  <c r="H17" i="8"/>
  <c r="J17" i="8"/>
  <c r="L17" i="8"/>
  <c r="N17" i="8"/>
  <c r="P17" i="8"/>
  <c r="T17" i="8"/>
  <c r="V17" i="8"/>
  <c r="X17" i="8"/>
  <c r="Z17" i="8"/>
  <c r="AB17" i="8"/>
  <c r="AD17" i="8"/>
  <c r="AF17" i="8"/>
  <c r="AH17" i="8"/>
  <c r="AJ17" i="8"/>
  <c r="AL17" i="8"/>
  <c r="AN17" i="8"/>
  <c r="AP17" i="8"/>
  <c r="AR17" i="8"/>
  <c r="AT17" i="8"/>
  <c r="AV17" i="8"/>
  <c r="AX17" i="8"/>
  <c r="AZ17" i="8"/>
  <c r="BB17" i="8"/>
  <c r="BD17" i="8"/>
  <c r="BF17" i="8"/>
  <c r="BH17" i="8"/>
  <c r="BJ17" i="8"/>
  <c r="BL17" i="8"/>
  <c r="BN17" i="8"/>
  <c r="C18" i="8"/>
  <c r="E18" i="8"/>
  <c r="G18" i="8"/>
  <c r="I18" i="8"/>
  <c r="K18" i="8"/>
  <c r="M18" i="8"/>
  <c r="O18" i="8"/>
  <c r="S18" i="8"/>
  <c r="U18" i="8"/>
  <c r="W18" i="8"/>
  <c r="Y18" i="8"/>
  <c r="AA18" i="8"/>
  <c r="AC18" i="8"/>
  <c r="AE18" i="8"/>
  <c r="AG18" i="8"/>
  <c r="AI18" i="8"/>
  <c r="AK18" i="8"/>
  <c r="AM18" i="8"/>
  <c r="AO18" i="8"/>
  <c r="AQ18" i="8"/>
  <c r="AS18" i="8"/>
  <c r="AU18" i="8"/>
  <c r="AW18" i="8"/>
  <c r="AY18" i="8"/>
  <c r="BA18" i="8"/>
  <c r="BC18" i="8"/>
  <c r="BE18" i="8"/>
  <c r="BG18" i="8"/>
  <c r="BI18" i="8"/>
  <c r="BK18" i="8"/>
  <c r="BM18" i="8"/>
  <c r="D19" i="8"/>
  <c r="F19" i="8"/>
  <c r="H19" i="8"/>
  <c r="J19" i="8"/>
  <c r="L19" i="8"/>
  <c r="N19" i="8"/>
  <c r="P19" i="8"/>
  <c r="R19" i="8"/>
  <c r="V19" i="8"/>
  <c r="X19" i="8"/>
  <c r="Z19" i="8"/>
  <c r="AB19" i="8"/>
  <c r="AD19" i="8"/>
  <c r="AF19" i="8"/>
  <c r="AH19" i="8"/>
  <c r="AJ19" i="8"/>
  <c r="AL19" i="8"/>
  <c r="AN19" i="8"/>
  <c r="AP19" i="8"/>
  <c r="AR19" i="8"/>
  <c r="AT19" i="8"/>
  <c r="AV19" i="8"/>
  <c r="AX19" i="8"/>
  <c r="AZ19" i="8"/>
  <c r="BB19" i="8"/>
  <c r="BD19" i="8"/>
  <c r="BF19" i="8"/>
  <c r="BH19" i="8"/>
  <c r="BJ19" i="8"/>
  <c r="BL19" i="8"/>
  <c r="BN19" i="8"/>
  <c r="C20" i="8"/>
  <c r="E20" i="8"/>
  <c r="G20" i="8"/>
  <c r="I20" i="8"/>
  <c r="K20" i="8"/>
  <c r="M20" i="8"/>
  <c r="O20" i="8"/>
  <c r="Q20" i="8"/>
  <c r="U20" i="8"/>
  <c r="W20" i="8"/>
  <c r="Y20" i="8"/>
  <c r="AA20" i="8"/>
  <c r="AC20" i="8"/>
  <c r="AE20" i="8"/>
  <c r="AG20" i="8"/>
  <c r="AI20" i="8"/>
  <c r="AK20" i="8"/>
  <c r="AM20" i="8"/>
  <c r="AO20" i="8"/>
  <c r="AQ20" i="8"/>
  <c r="AS20" i="8"/>
  <c r="AU20" i="8"/>
  <c r="AW20" i="8"/>
  <c r="BA20" i="8"/>
  <c r="BC20" i="8"/>
  <c r="BE20" i="8"/>
  <c r="BG20" i="8"/>
  <c r="BI20" i="8"/>
  <c r="BK20" i="8"/>
  <c r="BM20" i="8"/>
  <c r="D21" i="8"/>
  <c r="F21" i="8"/>
  <c r="H21" i="8"/>
  <c r="J21" i="8"/>
  <c r="L21" i="8"/>
  <c r="N21" i="8"/>
  <c r="P21" i="8"/>
  <c r="R21" i="8"/>
  <c r="T21" i="8"/>
  <c r="X21" i="8"/>
  <c r="Z21" i="8"/>
  <c r="AB21" i="8"/>
  <c r="AD21" i="8"/>
  <c r="AF21" i="8"/>
  <c r="AH21" i="8"/>
  <c r="AJ21" i="8"/>
  <c r="AL21" i="8"/>
  <c r="AN21" i="8"/>
  <c r="AP21" i="8"/>
  <c r="AR21" i="8"/>
  <c r="AT21" i="8"/>
  <c r="AV21" i="8"/>
  <c r="AX21" i="8"/>
  <c r="AZ21" i="8"/>
  <c r="BB21" i="8"/>
  <c r="BD21" i="8"/>
  <c r="BF21" i="8"/>
  <c r="BH21" i="8"/>
  <c r="BJ21" i="8"/>
  <c r="BL21" i="8"/>
  <c r="BN21" i="8"/>
  <c r="C22" i="8"/>
  <c r="E22" i="8"/>
  <c r="G22" i="8"/>
  <c r="I22" i="8"/>
  <c r="K22" i="8"/>
  <c r="M22" i="8"/>
  <c r="O22" i="8"/>
  <c r="Q22" i="8"/>
  <c r="S22" i="8"/>
  <c r="W22" i="8"/>
  <c r="Y22" i="8"/>
  <c r="AA22" i="8"/>
  <c r="AC22" i="8"/>
  <c r="AE22" i="8"/>
  <c r="AG22" i="8"/>
  <c r="AI22" i="8"/>
  <c r="AK22" i="8"/>
  <c r="AM22" i="8"/>
  <c r="AO22" i="8"/>
  <c r="AQ22" i="8"/>
  <c r="AS22" i="8"/>
  <c r="AU22" i="8"/>
  <c r="AW22" i="8"/>
  <c r="AY22" i="8"/>
  <c r="BA22" i="8"/>
  <c r="BC22" i="8"/>
  <c r="BE22" i="8"/>
  <c r="BG22" i="8"/>
  <c r="BI22" i="8"/>
  <c r="BK22" i="8"/>
  <c r="BM22" i="8"/>
  <c r="D23" i="8"/>
  <c r="F23" i="8"/>
  <c r="H23" i="8"/>
  <c r="L23" i="8"/>
  <c r="N23" i="8"/>
  <c r="P23" i="8"/>
  <c r="R23" i="8"/>
  <c r="T23" i="8"/>
  <c r="V23" i="8"/>
  <c r="Z23" i="8"/>
  <c r="AB23" i="8"/>
  <c r="AD23" i="8"/>
  <c r="AF23" i="8"/>
  <c r="AH23" i="8"/>
  <c r="AJ23" i="8"/>
  <c r="AL23" i="8"/>
  <c r="AN23" i="8"/>
  <c r="AP23" i="8"/>
  <c r="AR23" i="8"/>
  <c r="AT23" i="8"/>
  <c r="AV23" i="8"/>
  <c r="AX23" i="8"/>
  <c r="AZ23" i="8"/>
  <c r="BB23" i="8"/>
  <c r="BD23" i="8"/>
  <c r="BF23" i="8"/>
  <c r="BH23" i="8"/>
  <c r="BJ23" i="8"/>
  <c r="BL23" i="8"/>
  <c r="BN23" i="8"/>
  <c r="C24" i="8"/>
  <c r="E24" i="8"/>
  <c r="G24" i="8"/>
  <c r="I24" i="8"/>
  <c r="K24" i="8"/>
  <c r="M24" i="8"/>
  <c r="O24" i="8"/>
  <c r="Q24" i="8"/>
  <c r="S24" i="8"/>
  <c r="U24" i="8"/>
  <c r="Y24" i="8"/>
  <c r="AA24" i="8"/>
  <c r="AC24" i="8"/>
  <c r="AE24" i="8"/>
  <c r="AG24" i="8"/>
  <c r="AI24" i="8"/>
  <c r="AK24" i="8"/>
  <c r="AM24" i="8"/>
  <c r="AO24" i="8"/>
  <c r="AQ24" i="8"/>
  <c r="AS24" i="8"/>
  <c r="AU24" i="8"/>
  <c r="AW24" i="8"/>
  <c r="AY24" i="8"/>
  <c r="BA24" i="8"/>
  <c r="BC24" i="8"/>
  <c r="BE24" i="8"/>
  <c r="BG24" i="8"/>
  <c r="BI24" i="8"/>
  <c r="BK24" i="8"/>
  <c r="BM24" i="8"/>
  <c r="D25" i="8"/>
  <c r="F25" i="8"/>
  <c r="H25" i="8"/>
  <c r="J25" i="8"/>
  <c r="L25" i="8"/>
  <c r="N25" i="8"/>
  <c r="P25" i="8"/>
  <c r="R25" i="8"/>
  <c r="T25" i="8"/>
  <c r="V25" i="8"/>
  <c r="X25" i="8"/>
  <c r="AB25" i="8"/>
  <c r="AD25" i="8"/>
  <c r="AF25" i="8"/>
  <c r="AH25" i="8"/>
  <c r="AJ25" i="8"/>
  <c r="AL25" i="8"/>
  <c r="AN25" i="8"/>
  <c r="AP25" i="8"/>
  <c r="AR25" i="8"/>
  <c r="AT25" i="8"/>
  <c r="AV25" i="8"/>
  <c r="AX25" i="8"/>
  <c r="AZ25" i="8"/>
  <c r="BB25" i="8"/>
  <c r="BD25" i="8"/>
  <c r="BF25" i="8"/>
  <c r="BH25" i="8"/>
  <c r="BJ25" i="8"/>
  <c r="BL25" i="8"/>
  <c r="BN25" i="8"/>
  <c r="C26" i="8"/>
  <c r="E26" i="8"/>
  <c r="G26" i="8"/>
  <c r="I26" i="8"/>
  <c r="K26" i="8"/>
  <c r="M26" i="8"/>
  <c r="O26" i="8"/>
  <c r="Q26" i="8"/>
  <c r="S26" i="8"/>
  <c r="U26" i="8"/>
  <c r="W26" i="8"/>
  <c r="AA26" i="8"/>
  <c r="AC26" i="8"/>
  <c r="AE26" i="8"/>
  <c r="AG26" i="8"/>
  <c r="AI26" i="8"/>
  <c r="AK26" i="8"/>
  <c r="AM26" i="8"/>
  <c r="AO26" i="8"/>
  <c r="AQ26" i="8"/>
  <c r="AS26" i="8"/>
  <c r="AU26" i="8"/>
  <c r="AW26" i="8"/>
  <c r="AY26" i="8"/>
  <c r="BA26" i="8"/>
  <c r="BC26" i="8"/>
  <c r="BE26" i="8"/>
  <c r="BG26" i="8"/>
  <c r="BI26" i="8"/>
  <c r="BK26" i="8"/>
  <c r="BM26" i="8"/>
  <c r="D27" i="8"/>
  <c r="F27" i="8"/>
  <c r="H27" i="8"/>
  <c r="J27" i="8"/>
  <c r="L27" i="8"/>
  <c r="N27" i="8"/>
  <c r="P27" i="8"/>
  <c r="R27" i="8"/>
  <c r="T27" i="8"/>
  <c r="V27" i="8"/>
  <c r="X27" i="8"/>
  <c r="Z27" i="8"/>
  <c r="AD27" i="8"/>
  <c r="AF27" i="8"/>
  <c r="AH27" i="8"/>
  <c r="AJ27" i="8"/>
  <c r="AL27" i="8"/>
  <c r="AN27" i="8"/>
  <c r="AP27" i="8"/>
  <c r="AR27" i="8"/>
  <c r="AT27" i="8"/>
  <c r="AV27" i="8"/>
  <c r="AX27" i="8"/>
  <c r="AZ27" i="8"/>
  <c r="BB27" i="8"/>
  <c r="BD27" i="8"/>
  <c r="BF27" i="8"/>
  <c r="BH27" i="8"/>
  <c r="BJ27" i="8"/>
  <c r="BL27" i="8"/>
  <c r="C28" i="8"/>
  <c r="E28" i="8"/>
  <c r="G28" i="8"/>
  <c r="I28" i="8"/>
  <c r="K28" i="8"/>
  <c r="M28" i="8"/>
  <c r="O28" i="8"/>
  <c r="Q28" i="8"/>
  <c r="S28" i="8"/>
  <c r="U28" i="8"/>
  <c r="W28" i="8"/>
  <c r="Y28" i="8"/>
  <c r="AC28" i="8"/>
  <c r="AE28" i="8"/>
  <c r="AG28" i="8"/>
  <c r="AI28" i="8"/>
  <c r="AK28" i="8"/>
  <c r="AM28" i="8"/>
  <c r="AO28" i="8"/>
  <c r="AQ28" i="8"/>
  <c r="AS28" i="8"/>
  <c r="AU28" i="8"/>
  <c r="AW28" i="8"/>
  <c r="AY28" i="8"/>
  <c r="BA28" i="8"/>
  <c r="BC28" i="8"/>
  <c r="BE28" i="8"/>
  <c r="BG28" i="8"/>
  <c r="BI28" i="8"/>
  <c r="BK28" i="8"/>
  <c r="BM28" i="8"/>
  <c r="D29" i="8"/>
  <c r="F29" i="8"/>
  <c r="H29" i="8"/>
  <c r="J29" i="8"/>
  <c r="L29" i="8"/>
  <c r="N29" i="8"/>
  <c r="P29" i="8"/>
  <c r="R29" i="8"/>
  <c r="T29" i="8"/>
  <c r="V29" i="8"/>
  <c r="X29" i="8"/>
  <c r="Z29" i="8"/>
  <c r="AB29" i="8"/>
  <c r="AF29" i="8"/>
  <c r="AH29" i="8"/>
  <c r="AJ29" i="8"/>
  <c r="AL29" i="8"/>
  <c r="AN29" i="8"/>
  <c r="AP29" i="8"/>
  <c r="AR29" i="8"/>
  <c r="AT29" i="8"/>
  <c r="AV29" i="8"/>
  <c r="AX29" i="8"/>
  <c r="AZ29" i="8"/>
  <c r="BB29" i="8"/>
  <c r="BD29" i="8"/>
  <c r="BF29" i="8"/>
  <c r="BH29" i="8"/>
  <c r="BJ29" i="8"/>
  <c r="BL29" i="8"/>
  <c r="BN29" i="8"/>
  <c r="C30" i="8"/>
  <c r="E30" i="8"/>
  <c r="G30" i="8"/>
  <c r="I30" i="8"/>
  <c r="K30" i="8"/>
  <c r="M30" i="8"/>
  <c r="O30" i="8"/>
  <c r="Q30" i="8"/>
  <c r="S30" i="8"/>
  <c r="U30" i="8"/>
  <c r="W30" i="8"/>
  <c r="Y30" i="8"/>
  <c r="AA30" i="8"/>
  <c r="AE30" i="8"/>
  <c r="AG30" i="8"/>
  <c r="AI30" i="8"/>
  <c r="AK30" i="8"/>
  <c r="AM30" i="8"/>
  <c r="AO30" i="8"/>
  <c r="AQ30" i="8"/>
  <c r="AS30" i="8"/>
  <c r="AU30" i="8"/>
  <c r="AW30" i="8"/>
  <c r="AY30" i="8"/>
  <c r="BA30" i="8"/>
  <c r="BC30" i="8"/>
  <c r="BE30" i="8"/>
  <c r="BG30" i="8"/>
  <c r="BI30" i="8"/>
  <c r="BK30" i="8"/>
  <c r="BM30" i="8"/>
  <c r="D31" i="8"/>
  <c r="F31" i="8"/>
  <c r="H31" i="8"/>
  <c r="J31" i="8"/>
  <c r="L31" i="8"/>
  <c r="N31" i="8"/>
  <c r="P31" i="8"/>
  <c r="R31" i="8"/>
  <c r="T31" i="8"/>
  <c r="V31" i="8"/>
  <c r="X31" i="8"/>
  <c r="Z31" i="8"/>
  <c r="AB31" i="8"/>
  <c r="AD31" i="8"/>
  <c r="AH31" i="8"/>
  <c r="AJ31" i="8"/>
  <c r="AL31" i="8"/>
  <c r="AN31" i="8"/>
  <c r="AP31" i="8"/>
  <c r="AR31" i="8"/>
  <c r="AT31" i="8"/>
  <c r="AV31" i="8"/>
  <c r="AX31" i="8"/>
  <c r="AZ31" i="8"/>
  <c r="BB31" i="8"/>
  <c r="BD31" i="8"/>
  <c r="BF31" i="8"/>
  <c r="BH31" i="8"/>
  <c r="BJ31" i="8"/>
  <c r="BL31" i="8"/>
  <c r="BN31" i="8"/>
  <c r="C32" i="8"/>
  <c r="E32" i="8"/>
  <c r="G32" i="8"/>
  <c r="I32" i="8"/>
  <c r="K32" i="8"/>
  <c r="M32" i="8"/>
  <c r="O32" i="8"/>
  <c r="Q32" i="8"/>
  <c r="S32" i="8"/>
  <c r="U32" i="8"/>
  <c r="W32" i="8"/>
  <c r="Y32" i="8"/>
  <c r="AA32" i="8"/>
  <c r="AC32" i="8"/>
  <c r="AG32" i="8"/>
  <c r="AI32" i="8"/>
  <c r="AK32" i="8"/>
  <c r="AM32" i="8"/>
  <c r="AO32" i="8"/>
  <c r="AQ32" i="8"/>
  <c r="AS32" i="8"/>
  <c r="AU32" i="8"/>
  <c r="AW32" i="8"/>
  <c r="AY32" i="8"/>
  <c r="BA32" i="8"/>
  <c r="BC32" i="8"/>
  <c r="BE32" i="8"/>
  <c r="BG32" i="8"/>
  <c r="BI32" i="8"/>
  <c r="BK32" i="8"/>
  <c r="BM32" i="8"/>
  <c r="D33" i="8"/>
  <c r="F33" i="8"/>
  <c r="H33" i="8"/>
  <c r="J33" i="8"/>
  <c r="L33" i="8"/>
  <c r="N33" i="8"/>
  <c r="P33" i="8"/>
  <c r="R33" i="8"/>
  <c r="T33" i="8"/>
  <c r="V33" i="8"/>
  <c r="X33" i="8"/>
  <c r="Z33" i="8"/>
  <c r="AB33" i="8"/>
  <c r="AD33" i="8"/>
  <c r="AF33" i="8"/>
  <c r="AJ33" i="8"/>
  <c r="AL33" i="8"/>
  <c r="AN33" i="8"/>
  <c r="AP33" i="8"/>
  <c r="AR33" i="8"/>
  <c r="AT33" i="8"/>
  <c r="AV33" i="8"/>
  <c r="AX33" i="8"/>
  <c r="AZ33" i="8"/>
  <c r="BB33" i="8"/>
  <c r="BD33" i="8"/>
  <c r="BF33" i="8"/>
  <c r="BH33" i="8"/>
  <c r="BJ33" i="8"/>
  <c r="BL33" i="8"/>
  <c r="BN33" i="8"/>
  <c r="C34" i="8"/>
  <c r="E34" i="8"/>
  <c r="G34" i="8"/>
  <c r="I34" i="8"/>
  <c r="K34" i="8"/>
  <c r="M34" i="8"/>
  <c r="O34" i="8"/>
  <c r="Q34" i="8"/>
  <c r="S34" i="8"/>
  <c r="U34" i="8"/>
  <c r="W34" i="8"/>
  <c r="Y34" i="8"/>
  <c r="AA34" i="8"/>
  <c r="AC34" i="8"/>
  <c r="AE34" i="8"/>
  <c r="AI34" i="8"/>
  <c r="AK34" i="8"/>
  <c r="AM34" i="8"/>
  <c r="AO34" i="8"/>
  <c r="AQ34" i="8"/>
  <c r="AS34" i="8"/>
  <c r="AU34" i="8"/>
  <c r="AW34" i="8"/>
  <c r="AY34" i="8"/>
  <c r="BA34" i="8"/>
  <c r="BC34" i="8"/>
  <c r="BE34" i="8"/>
  <c r="BG34" i="8"/>
  <c r="BI34" i="8"/>
  <c r="BK34" i="8"/>
  <c r="BM34" i="8"/>
  <c r="D35" i="8"/>
  <c r="F35" i="8"/>
  <c r="H35" i="8"/>
  <c r="J35" i="8"/>
  <c r="L35" i="8"/>
  <c r="N35" i="8"/>
  <c r="P35" i="8"/>
  <c r="R35" i="8"/>
  <c r="T35" i="8"/>
  <c r="V35" i="8"/>
  <c r="X35" i="8"/>
  <c r="Z35" i="8"/>
  <c r="AB35" i="8"/>
  <c r="AD35" i="8"/>
  <c r="AF35" i="8"/>
  <c r="AH35" i="8"/>
  <c r="AL35" i="8"/>
  <c r="AN35" i="8"/>
  <c r="AP35" i="8"/>
  <c r="AR35" i="8"/>
  <c r="AT35" i="8"/>
  <c r="AV35" i="8"/>
  <c r="AX35" i="8"/>
  <c r="AZ35" i="8"/>
  <c r="BB35" i="8"/>
  <c r="BD35" i="8"/>
  <c r="BF35" i="8"/>
  <c r="BH35" i="8"/>
  <c r="BJ35" i="8"/>
  <c r="BL35" i="8"/>
  <c r="BN35" i="8"/>
  <c r="C36" i="8"/>
  <c r="E36" i="8"/>
  <c r="G36" i="8"/>
  <c r="I36" i="8"/>
  <c r="K36" i="8"/>
  <c r="M36" i="8"/>
  <c r="O36" i="8"/>
  <c r="Q36" i="8"/>
  <c r="S36" i="8"/>
  <c r="U36" i="8"/>
  <c r="W36" i="8"/>
  <c r="Y36" i="8"/>
  <c r="AA36" i="8"/>
  <c r="AC36" i="8"/>
  <c r="AE36" i="8"/>
  <c r="AG36" i="8"/>
  <c r="AK36" i="8"/>
  <c r="AM36" i="8"/>
  <c r="AO36" i="8"/>
  <c r="AQ36" i="8"/>
  <c r="AS36" i="8"/>
  <c r="AU36" i="8"/>
  <c r="AW36" i="8"/>
  <c r="AY36" i="8"/>
  <c r="BA36" i="8"/>
  <c r="BC36" i="8"/>
  <c r="BE36" i="8"/>
  <c r="BG36" i="8"/>
  <c r="BI36" i="8"/>
  <c r="BK36" i="8"/>
  <c r="BM36" i="8"/>
  <c r="D37" i="8"/>
  <c r="F37" i="8"/>
  <c r="H37" i="8"/>
  <c r="J37" i="8"/>
  <c r="L37" i="8"/>
  <c r="N37" i="8"/>
  <c r="P37" i="8"/>
  <c r="R37" i="8"/>
  <c r="T37" i="8"/>
  <c r="V37" i="8"/>
  <c r="X37" i="8"/>
  <c r="Z37" i="8"/>
  <c r="AB37" i="8"/>
  <c r="AD37" i="8"/>
  <c r="AF37" i="8"/>
  <c r="AH37" i="8"/>
  <c r="AJ37" i="8"/>
  <c r="AN37" i="8"/>
  <c r="AP37" i="8"/>
  <c r="AR37" i="8"/>
  <c r="AT37" i="8"/>
  <c r="AV37" i="8"/>
  <c r="AX37" i="8"/>
  <c r="AZ37" i="8"/>
  <c r="BB37" i="8"/>
  <c r="BD37" i="8"/>
  <c r="BF37" i="8"/>
  <c r="BH37" i="8"/>
  <c r="BJ37" i="8"/>
  <c r="BL37" i="8"/>
  <c r="BN37" i="8"/>
  <c r="C38" i="8"/>
  <c r="E38" i="8"/>
  <c r="G38" i="8"/>
  <c r="I38" i="8"/>
  <c r="K38" i="8"/>
  <c r="M38" i="8"/>
  <c r="O38" i="8"/>
  <c r="Q38" i="8"/>
  <c r="S38" i="8"/>
  <c r="U38" i="8"/>
  <c r="W38" i="8"/>
  <c r="Y38" i="8"/>
  <c r="AA38" i="8"/>
  <c r="AC38" i="8"/>
  <c r="AE38" i="8"/>
  <c r="AG38" i="8"/>
  <c r="AI38" i="8"/>
  <c r="AM38" i="8"/>
  <c r="AO38" i="8"/>
  <c r="AQ38" i="8"/>
  <c r="AS38" i="8"/>
  <c r="AU38" i="8"/>
  <c r="AW38" i="8"/>
  <c r="AY38" i="8"/>
  <c r="BA38" i="8"/>
  <c r="BC38" i="8"/>
  <c r="BE38" i="8"/>
  <c r="BG38" i="8"/>
  <c r="BI38" i="8"/>
  <c r="BK38" i="8"/>
  <c r="BM38" i="8"/>
  <c r="D39" i="8"/>
  <c r="F39" i="8"/>
  <c r="H39" i="8"/>
  <c r="J39" i="8"/>
  <c r="L39" i="8"/>
  <c r="N39" i="8"/>
  <c r="P39" i="8"/>
  <c r="R39" i="8"/>
  <c r="T39" i="8"/>
  <c r="V39" i="8"/>
  <c r="X39" i="8"/>
  <c r="Z39" i="8"/>
  <c r="AB39" i="8"/>
  <c r="AD39" i="8"/>
  <c r="AF39" i="8"/>
  <c r="AH39" i="8"/>
  <c r="AJ39" i="8"/>
  <c r="AL39" i="8"/>
  <c r="AP39" i="8"/>
  <c r="AR39" i="8"/>
  <c r="AT39" i="8"/>
  <c r="AV39" i="8"/>
  <c r="AX39" i="8"/>
  <c r="AZ39" i="8"/>
  <c r="BB39" i="8"/>
  <c r="BD39" i="8"/>
  <c r="BF39" i="8"/>
  <c r="BH39" i="8"/>
  <c r="BJ39" i="8"/>
  <c r="BL39" i="8"/>
  <c r="BN39" i="8"/>
  <c r="C40" i="8"/>
  <c r="E40" i="8"/>
  <c r="G40" i="8"/>
  <c r="I40" i="8"/>
  <c r="K40" i="8"/>
  <c r="M40" i="8"/>
  <c r="O40" i="8"/>
  <c r="Q40" i="8"/>
  <c r="S40" i="8"/>
  <c r="U40" i="8"/>
  <c r="W40" i="8"/>
  <c r="Y40" i="8"/>
  <c r="AA40" i="8"/>
  <c r="AC40" i="8"/>
  <c r="AE40" i="8"/>
  <c r="AG40" i="8"/>
  <c r="AI40" i="8"/>
  <c r="AK40" i="8"/>
  <c r="AO40" i="8"/>
  <c r="AQ40" i="8"/>
  <c r="AS40" i="8"/>
  <c r="AU40" i="8"/>
  <c r="AW40" i="8"/>
  <c r="AY40" i="8"/>
  <c r="BA40" i="8"/>
  <c r="BC40" i="8"/>
  <c r="BE40" i="8"/>
  <c r="BG40" i="8"/>
  <c r="BI40" i="8"/>
  <c r="BK40" i="8"/>
  <c r="BM40" i="8"/>
  <c r="D41" i="8"/>
  <c r="F41" i="8"/>
  <c r="H41" i="8"/>
  <c r="J41" i="8"/>
  <c r="L41" i="8"/>
  <c r="N41" i="8"/>
  <c r="P41" i="8"/>
  <c r="R41" i="8"/>
  <c r="T41" i="8"/>
  <c r="V41" i="8"/>
  <c r="X41" i="8"/>
  <c r="Z41" i="8"/>
  <c r="AB41" i="8"/>
  <c r="AD41" i="8"/>
  <c r="AF41" i="8"/>
  <c r="AH41" i="8"/>
  <c r="AJ41" i="8"/>
  <c r="AL41" i="8"/>
  <c r="AN41" i="8"/>
  <c r="AR41" i="8"/>
  <c r="AT41" i="8"/>
  <c r="AV41" i="8"/>
  <c r="AX41" i="8"/>
  <c r="AZ41" i="8"/>
  <c r="BB41" i="8"/>
  <c r="BD41" i="8"/>
  <c r="BF41" i="8"/>
  <c r="BH41" i="8"/>
  <c r="BJ41" i="8"/>
  <c r="BL41" i="8"/>
  <c r="BN41" i="8"/>
  <c r="C42" i="8"/>
  <c r="E42" i="8"/>
  <c r="G42" i="8"/>
  <c r="I42" i="8"/>
  <c r="K42" i="8"/>
  <c r="M42" i="8"/>
  <c r="O42" i="8"/>
  <c r="Q42" i="8"/>
  <c r="S42" i="8"/>
  <c r="U42" i="8"/>
  <c r="W42" i="8"/>
  <c r="Y42" i="8"/>
  <c r="AA42" i="8"/>
  <c r="AC42" i="8"/>
  <c r="AE42" i="8"/>
  <c r="AG42" i="8"/>
  <c r="AI42" i="8"/>
  <c r="AK42" i="8"/>
  <c r="AM42" i="8"/>
  <c r="AQ42" i="8"/>
  <c r="AS42" i="8"/>
  <c r="AU42" i="8"/>
  <c r="AW42" i="8"/>
  <c r="AY42" i="8"/>
  <c r="BA42" i="8"/>
  <c r="BC42" i="8"/>
  <c r="BE42" i="8"/>
  <c r="BG42" i="8"/>
  <c r="BI42" i="8"/>
  <c r="BK42" i="8"/>
  <c r="BM42" i="8"/>
  <c r="D43" i="8"/>
  <c r="F43" i="8"/>
  <c r="H43" i="8"/>
  <c r="J43" i="8"/>
  <c r="L43" i="8"/>
  <c r="N43" i="8"/>
  <c r="P43" i="8"/>
  <c r="R43" i="8"/>
  <c r="T43" i="8"/>
  <c r="V43" i="8"/>
  <c r="X43" i="8"/>
  <c r="Z43" i="8"/>
  <c r="AB43" i="8"/>
  <c r="AD43" i="8"/>
  <c r="AF43" i="8"/>
  <c r="AH43" i="8"/>
  <c r="AJ43" i="8"/>
  <c r="AL43" i="8"/>
  <c r="AN43" i="8"/>
  <c r="AP43" i="8"/>
  <c r="AT43" i="8"/>
  <c r="AV43" i="8"/>
  <c r="AX43" i="8"/>
  <c r="AZ43" i="8"/>
  <c r="BB43" i="8"/>
  <c r="BD43" i="8"/>
  <c r="BF43" i="8"/>
  <c r="BH43" i="8"/>
  <c r="BJ43" i="8"/>
  <c r="BL43" i="8"/>
  <c r="BN43" i="8"/>
  <c r="C44" i="8"/>
  <c r="E44" i="8"/>
  <c r="G44" i="8"/>
  <c r="I44" i="8"/>
  <c r="K44" i="8"/>
  <c r="M44" i="8"/>
  <c r="O44" i="8"/>
  <c r="Q44" i="8"/>
  <c r="S44" i="8"/>
  <c r="U44" i="8"/>
  <c r="W44" i="8"/>
  <c r="Y44" i="8"/>
  <c r="AA44" i="8"/>
  <c r="AC44" i="8"/>
  <c r="AE44" i="8"/>
  <c r="AG44" i="8"/>
  <c r="AI44" i="8"/>
  <c r="AK44" i="8"/>
  <c r="AM44" i="8"/>
  <c r="AO44" i="8"/>
  <c r="AS44" i="8"/>
  <c r="AU44" i="8"/>
  <c r="AW44" i="8"/>
  <c r="AY44" i="8"/>
  <c r="BA44" i="8"/>
  <c r="BC44" i="8"/>
  <c r="BE44" i="8"/>
  <c r="BG44" i="8"/>
  <c r="BI44" i="8"/>
  <c r="BK44" i="8"/>
  <c r="BM44" i="8"/>
  <c r="D45" i="8"/>
  <c r="F45" i="8"/>
  <c r="H45" i="8"/>
  <c r="J45" i="8"/>
  <c r="L45" i="8"/>
  <c r="N45" i="8"/>
  <c r="P45" i="8"/>
  <c r="R45" i="8"/>
  <c r="T45" i="8"/>
  <c r="V45" i="8"/>
  <c r="X45" i="8"/>
  <c r="Z45" i="8"/>
  <c r="AB45" i="8"/>
  <c r="AD45" i="8"/>
  <c r="AF45" i="8"/>
  <c r="AH45" i="8"/>
  <c r="AJ45" i="8"/>
  <c r="AL45" i="8"/>
  <c r="AN45" i="8"/>
  <c r="AP45" i="8"/>
  <c r="AR45" i="8"/>
  <c r="AV45" i="8"/>
  <c r="AX45" i="8"/>
  <c r="AZ45" i="8"/>
  <c r="BB45" i="8"/>
  <c r="BD45" i="8"/>
  <c r="BF45" i="8"/>
  <c r="BH45" i="8"/>
  <c r="BJ45" i="8"/>
  <c r="BL45" i="8"/>
  <c r="BN45" i="8"/>
  <c r="C46" i="8"/>
  <c r="E46" i="8"/>
  <c r="G46" i="8"/>
  <c r="I46" i="8"/>
  <c r="K46" i="8"/>
  <c r="M46" i="8"/>
  <c r="O46" i="8"/>
  <c r="Q46" i="8"/>
  <c r="S46" i="8"/>
  <c r="U46" i="8"/>
  <c r="W46" i="8"/>
  <c r="Y46" i="8"/>
  <c r="AA46" i="8"/>
  <c r="AC46" i="8"/>
  <c r="AE46" i="8"/>
  <c r="AG46" i="8"/>
  <c r="AI46" i="8"/>
  <c r="AK46" i="8"/>
  <c r="AM46" i="8"/>
  <c r="AO46" i="8"/>
  <c r="AQ46" i="8"/>
  <c r="AU46" i="8"/>
  <c r="AW46" i="8"/>
  <c r="AY46" i="8"/>
  <c r="BA46" i="8"/>
  <c r="BC46" i="8"/>
  <c r="BE46" i="8"/>
  <c r="BG46" i="8"/>
  <c r="BI46" i="8"/>
  <c r="BK46" i="8"/>
  <c r="BM46" i="8"/>
  <c r="D47" i="8"/>
  <c r="F47" i="8"/>
  <c r="H47" i="8"/>
  <c r="J47" i="8"/>
  <c r="L47" i="8"/>
  <c r="N47" i="8"/>
  <c r="P47" i="8"/>
  <c r="R47" i="8"/>
  <c r="T47" i="8"/>
  <c r="V47" i="8"/>
  <c r="X47" i="8"/>
  <c r="Z47" i="8"/>
  <c r="AB47" i="8"/>
  <c r="AD47" i="8"/>
  <c r="AF47" i="8"/>
  <c r="AH47" i="8"/>
  <c r="AJ47" i="8"/>
  <c r="AL47" i="8"/>
  <c r="AN47" i="8"/>
  <c r="AP47" i="8"/>
  <c r="AR47" i="8"/>
  <c r="AT47" i="8"/>
  <c r="AX47" i="8"/>
  <c r="AZ47" i="8"/>
  <c r="BB47" i="8"/>
  <c r="BD47" i="8"/>
  <c r="BF47" i="8"/>
  <c r="BH47" i="8"/>
  <c r="BJ47" i="8"/>
  <c r="BL47" i="8"/>
  <c r="BN47" i="8"/>
  <c r="C48" i="8"/>
  <c r="E48" i="8"/>
  <c r="G48" i="8"/>
  <c r="I48" i="8"/>
  <c r="K48" i="8"/>
  <c r="M48" i="8"/>
  <c r="O48" i="8"/>
  <c r="Q48" i="8"/>
  <c r="S48" i="8"/>
  <c r="U48" i="8"/>
  <c r="W48" i="8"/>
  <c r="Y48" i="8"/>
  <c r="AA48" i="8"/>
  <c r="AC48" i="8"/>
  <c r="AE48" i="8"/>
  <c r="AG48" i="8"/>
  <c r="AI48" i="8"/>
  <c r="AK48" i="8"/>
  <c r="AM48" i="8"/>
  <c r="AO48" i="8"/>
  <c r="AQ48" i="8"/>
  <c r="AS48" i="8"/>
  <c r="AW48" i="8"/>
  <c r="AY48" i="8"/>
  <c r="BA48" i="8"/>
  <c r="BC48" i="8"/>
  <c r="BE48" i="8"/>
  <c r="BG48" i="8"/>
  <c r="BI48" i="8"/>
  <c r="BK48" i="8"/>
  <c r="BM48" i="8"/>
  <c r="D49" i="8"/>
  <c r="F49" i="8"/>
  <c r="H49" i="8"/>
  <c r="J49" i="8"/>
  <c r="L49" i="8"/>
  <c r="N49" i="8"/>
  <c r="P49" i="8"/>
  <c r="R49" i="8"/>
  <c r="T49" i="8"/>
  <c r="V49" i="8"/>
  <c r="X49" i="8"/>
  <c r="Z49" i="8"/>
  <c r="AB49" i="8"/>
  <c r="AD49" i="8"/>
  <c r="AF49" i="8"/>
  <c r="AH49" i="8"/>
  <c r="AJ49" i="8"/>
  <c r="AL49" i="8"/>
  <c r="AN49" i="8"/>
  <c r="AP49" i="8"/>
  <c r="AR49" i="8"/>
  <c r="AT49" i="8"/>
  <c r="AV49" i="8"/>
  <c r="AZ49" i="8"/>
  <c r="BB49" i="8"/>
  <c r="BD49" i="8"/>
  <c r="BF49" i="8"/>
  <c r="BH49" i="8"/>
  <c r="BJ49" i="8"/>
  <c r="BL49" i="8"/>
  <c r="BN49" i="8"/>
  <c r="C50" i="8"/>
  <c r="E50" i="8"/>
  <c r="G50" i="8"/>
  <c r="I50" i="8"/>
  <c r="K50" i="8"/>
  <c r="M50" i="8"/>
  <c r="O50" i="8"/>
  <c r="Q50" i="8"/>
  <c r="S50" i="8"/>
  <c r="U50" i="8"/>
  <c r="W50" i="8"/>
  <c r="Y50" i="8"/>
  <c r="AA50" i="8"/>
  <c r="AC50" i="8"/>
  <c r="AE50" i="8"/>
  <c r="AG50" i="8"/>
  <c r="AI50" i="8"/>
  <c r="AK50" i="8"/>
  <c r="AM50" i="8"/>
  <c r="AO50" i="8"/>
  <c r="AQ50" i="8"/>
  <c r="AS50" i="8"/>
  <c r="AU50" i="8"/>
  <c r="AY50" i="8"/>
  <c r="BA50" i="8"/>
  <c r="BC50" i="8"/>
  <c r="BE50" i="8"/>
  <c r="BG50" i="8"/>
  <c r="BI50" i="8"/>
  <c r="BK50" i="8"/>
  <c r="BM50" i="8"/>
  <c r="D51" i="8"/>
  <c r="F51" i="8"/>
  <c r="H51" i="8"/>
  <c r="J51" i="8"/>
  <c r="L51" i="8"/>
  <c r="N51" i="8"/>
  <c r="P51" i="8"/>
  <c r="R51" i="8"/>
  <c r="V51" i="8"/>
  <c r="X51" i="8"/>
  <c r="Z51" i="8"/>
  <c r="AB51" i="8"/>
  <c r="AD51" i="8"/>
  <c r="AF51" i="8"/>
  <c r="AH51" i="8"/>
  <c r="AJ51" i="8"/>
  <c r="AL51" i="8"/>
  <c r="AN51" i="8"/>
  <c r="AP51" i="8"/>
  <c r="AR51" i="8"/>
  <c r="AT51" i="8"/>
  <c r="AV51" i="8"/>
  <c r="AX51" i="8"/>
  <c r="BB51" i="8"/>
  <c r="BD51" i="8"/>
  <c r="BF51" i="8"/>
  <c r="BH51" i="8"/>
  <c r="BJ51" i="8"/>
  <c r="BL51" i="8"/>
  <c r="BN51" i="8"/>
  <c r="C52" i="8"/>
  <c r="E52" i="8"/>
  <c r="G52" i="8"/>
  <c r="I52" i="8"/>
  <c r="K52" i="8"/>
  <c r="M52" i="8"/>
  <c r="O52" i="8"/>
  <c r="Q52" i="8"/>
  <c r="S52" i="8"/>
  <c r="U52" i="8"/>
  <c r="W52" i="8"/>
  <c r="Y52" i="8"/>
  <c r="AA52" i="8"/>
  <c r="AC52" i="8"/>
  <c r="AE52" i="8"/>
  <c r="AG52" i="8"/>
  <c r="AI52" i="8"/>
  <c r="AK52" i="8"/>
  <c r="AM52" i="8"/>
  <c r="AO52" i="8"/>
  <c r="AQ52" i="8"/>
  <c r="AS52" i="8"/>
  <c r="AU52" i="8"/>
  <c r="AW52" i="8"/>
  <c r="BA52" i="8"/>
  <c r="BC52" i="8"/>
  <c r="BE52" i="8"/>
  <c r="BG52" i="8"/>
  <c r="BI52" i="8"/>
  <c r="BK52" i="8"/>
  <c r="BM52" i="8"/>
  <c r="D53" i="8"/>
  <c r="F53" i="8"/>
  <c r="H53" i="8"/>
  <c r="J53" i="8"/>
  <c r="L53" i="8"/>
  <c r="N53" i="8"/>
  <c r="P53" i="8"/>
  <c r="R53" i="8"/>
  <c r="T53" i="8"/>
  <c r="V53" i="8"/>
  <c r="X53" i="8"/>
  <c r="Z53" i="8"/>
  <c r="AB53" i="8"/>
  <c r="AD53" i="8"/>
  <c r="AF53" i="8"/>
  <c r="AH53" i="8"/>
  <c r="AJ53" i="8"/>
  <c r="AL53" i="8"/>
  <c r="AN53" i="8"/>
  <c r="AP53" i="8"/>
  <c r="AR53" i="8"/>
  <c r="AT53" i="8"/>
  <c r="AV53" i="8"/>
  <c r="AX53" i="8"/>
  <c r="AZ53" i="8"/>
  <c r="BD53" i="8"/>
  <c r="BF53" i="8"/>
  <c r="BH53" i="8"/>
  <c r="BJ53" i="8"/>
  <c r="BL53" i="8"/>
  <c r="BN53" i="8"/>
  <c r="C54" i="8"/>
  <c r="E54" i="8"/>
  <c r="G54" i="8"/>
  <c r="I54" i="8"/>
  <c r="K54" i="8"/>
  <c r="M54" i="8"/>
  <c r="O54" i="8"/>
  <c r="Q54" i="8"/>
  <c r="S54" i="8"/>
  <c r="U54" i="8"/>
  <c r="W54" i="8"/>
  <c r="Y54" i="8"/>
  <c r="AA54" i="8"/>
  <c r="AC54" i="8"/>
  <c r="AE54" i="8"/>
  <c r="AG54" i="8"/>
  <c r="AI54" i="8"/>
  <c r="AK54" i="8"/>
  <c r="AM54" i="8"/>
  <c r="AO54" i="8"/>
  <c r="AQ54" i="8"/>
  <c r="AS54" i="8"/>
  <c r="AU54" i="8"/>
  <c r="AW54" i="8"/>
  <c r="AY54" i="8"/>
  <c r="BC54" i="8"/>
  <c r="BE54" i="8"/>
  <c r="BG54" i="8"/>
  <c r="BI54" i="8"/>
  <c r="BK54" i="8"/>
  <c r="BM54" i="8"/>
  <c r="D55" i="8"/>
  <c r="F55" i="8"/>
  <c r="H55" i="8"/>
  <c r="J55" i="8"/>
  <c r="L55" i="8"/>
  <c r="N55" i="8"/>
  <c r="P55" i="8"/>
  <c r="R55" i="8"/>
  <c r="T55" i="8"/>
  <c r="V55" i="8"/>
  <c r="X55" i="8"/>
  <c r="Z55" i="8"/>
  <c r="AB55" i="8"/>
  <c r="AD55" i="8"/>
  <c r="AF55" i="8"/>
  <c r="AH55" i="8"/>
  <c r="AJ55" i="8"/>
  <c r="AL55" i="8"/>
  <c r="AN55" i="8"/>
  <c r="AP55" i="8"/>
  <c r="AR55" i="8"/>
  <c r="AT55" i="8"/>
  <c r="AV55" i="8"/>
  <c r="AX55" i="8"/>
  <c r="AZ55" i="8"/>
  <c r="BB55" i="8"/>
  <c r="BF55" i="8"/>
  <c r="BH55" i="8"/>
  <c r="BJ55" i="8"/>
  <c r="BL55" i="8"/>
  <c r="BN55" i="8"/>
  <c r="C56" i="8"/>
  <c r="E56" i="8"/>
  <c r="G56" i="8"/>
  <c r="I56" i="8"/>
  <c r="K56" i="8"/>
  <c r="M56" i="8"/>
  <c r="O56" i="8"/>
  <c r="Q56" i="8"/>
  <c r="S56" i="8"/>
  <c r="U56" i="8"/>
  <c r="W56" i="8"/>
  <c r="Y56" i="8"/>
  <c r="AA56" i="8"/>
  <c r="AC56" i="8"/>
  <c r="AE56" i="8"/>
  <c r="AG56" i="8"/>
  <c r="AI56" i="8"/>
  <c r="AK56" i="8"/>
  <c r="AM56" i="8"/>
  <c r="AO56" i="8"/>
  <c r="AQ56" i="8"/>
  <c r="AS56" i="8"/>
  <c r="AU56" i="8"/>
  <c r="AW56" i="8"/>
  <c r="AY56" i="8"/>
  <c r="BA56" i="8"/>
  <c r="BE56" i="8"/>
  <c r="BG56" i="8"/>
  <c r="BI56" i="8"/>
  <c r="BK56" i="8"/>
  <c r="BM56" i="8"/>
  <c r="D57" i="8"/>
  <c r="F57" i="8"/>
  <c r="H57" i="8"/>
  <c r="J57" i="8"/>
  <c r="L57" i="8"/>
  <c r="N57" i="8"/>
  <c r="P57" i="8"/>
  <c r="R57" i="8"/>
  <c r="T57" i="8"/>
  <c r="V57" i="8"/>
  <c r="X57" i="8"/>
  <c r="Z57" i="8"/>
  <c r="AB57" i="8"/>
  <c r="AD57" i="8"/>
  <c r="AF57" i="8"/>
  <c r="AH57" i="8"/>
  <c r="AJ57" i="8"/>
  <c r="AL57" i="8"/>
  <c r="AN57" i="8"/>
  <c r="AP57" i="8"/>
  <c r="AR57" i="8"/>
  <c r="AT57" i="8"/>
  <c r="AV57" i="8"/>
  <c r="AX57" i="8"/>
  <c r="AZ57" i="8"/>
  <c r="BB57" i="8"/>
  <c r="BD57" i="8"/>
  <c r="BH57" i="8"/>
  <c r="BJ57" i="8"/>
  <c r="BL57" i="8"/>
  <c r="BN57" i="8"/>
  <c r="C58" i="8"/>
  <c r="E58" i="8"/>
  <c r="G58" i="8"/>
  <c r="I58" i="8"/>
  <c r="K58" i="8"/>
  <c r="M58" i="8"/>
  <c r="O58" i="8"/>
  <c r="Q58" i="8"/>
  <c r="S58" i="8"/>
  <c r="U58" i="8"/>
  <c r="W58" i="8"/>
  <c r="Y58" i="8"/>
  <c r="AA58" i="8"/>
  <c r="AC58" i="8"/>
  <c r="AE58" i="8"/>
  <c r="AG58" i="8"/>
  <c r="AI58" i="8"/>
  <c r="AK58" i="8"/>
  <c r="AM58" i="8"/>
  <c r="AO58" i="8"/>
  <c r="AQ58" i="8"/>
  <c r="AS58" i="8"/>
  <c r="AU58" i="8"/>
  <c r="AW58" i="8"/>
  <c r="AY58" i="8"/>
  <c r="BA58" i="8"/>
  <c r="BC58" i="8"/>
  <c r="BG58" i="8"/>
  <c r="BI58" i="8"/>
  <c r="BK58" i="8"/>
  <c r="BM58" i="8"/>
  <c r="D59" i="8"/>
  <c r="F59" i="8"/>
  <c r="H59" i="8"/>
  <c r="J59" i="8"/>
  <c r="L59" i="8"/>
  <c r="N59" i="8"/>
  <c r="P59" i="8"/>
  <c r="R59" i="8"/>
  <c r="T59" i="8"/>
  <c r="V59" i="8"/>
  <c r="X59" i="8"/>
  <c r="Z59" i="8"/>
  <c r="AB59" i="8"/>
  <c r="AD59" i="8"/>
  <c r="AF59" i="8"/>
  <c r="AH59" i="8"/>
  <c r="AJ59" i="8"/>
  <c r="AL59" i="8"/>
  <c r="AN59" i="8"/>
  <c r="AP59" i="8"/>
  <c r="AR59" i="8"/>
  <c r="AT59" i="8"/>
  <c r="AV59" i="8"/>
  <c r="AX59" i="8"/>
  <c r="AZ59" i="8"/>
  <c r="BB59" i="8"/>
  <c r="BD59" i="8"/>
  <c r="BF59" i="8"/>
  <c r="BJ59" i="8"/>
  <c r="BL59" i="8"/>
  <c r="BN59" i="8"/>
  <c r="C60" i="8"/>
  <c r="E60" i="8"/>
  <c r="G60" i="8"/>
  <c r="I60" i="8"/>
  <c r="K60" i="8"/>
  <c r="M60" i="8"/>
  <c r="O60" i="8"/>
  <c r="Q60" i="8"/>
  <c r="S60" i="8"/>
  <c r="U60" i="8"/>
  <c r="W60" i="8"/>
  <c r="Y60" i="8"/>
  <c r="AA60" i="8"/>
  <c r="AC60" i="8"/>
  <c r="AE60" i="8"/>
  <c r="AG60" i="8"/>
  <c r="AI60" i="8"/>
  <c r="AK60" i="8"/>
  <c r="AM60" i="8"/>
  <c r="AO60" i="8"/>
  <c r="AQ60" i="8"/>
  <c r="AS60" i="8"/>
  <c r="AU60" i="8"/>
  <c r="AW60" i="8"/>
  <c r="AY60" i="8"/>
  <c r="BA60" i="8"/>
  <c r="BC60" i="8"/>
  <c r="BE60" i="8"/>
  <c r="BI60" i="8"/>
  <c r="BK60" i="8"/>
  <c r="BM60" i="8"/>
  <c r="D61" i="8"/>
  <c r="F61" i="8"/>
  <c r="H61" i="8"/>
  <c r="J61" i="8"/>
  <c r="L61" i="8"/>
  <c r="N61" i="8"/>
  <c r="P61" i="8"/>
  <c r="R61" i="8"/>
  <c r="T61" i="8"/>
  <c r="V61" i="8"/>
  <c r="X61" i="8"/>
  <c r="Z61" i="8"/>
  <c r="AB61" i="8"/>
  <c r="AD61" i="8"/>
  <c r="AF61" i="8"/>
  <c r="AH61" i="8"/>
  <c r="AJ61" i="8"/>
  <c r="AL61" i="8"/>
  <c r="AN61" i="8"/>
  <c r="AP61" i="8"/>
  <c r="AR61" i="8"/>
  <c r="AT61" i="8"/>
  <c r="AV61" i="8"/>
  <c r="AX61" i="8"/>
  <c r="AZ61" i="8"/>
  <c r="BB61" i="8"/>
  <c r="BD61" i="8"/>
  <c r="BF61" i="8"/>
  <c r="BH61" i="8"/>
  <c r="BL61" i="8"/>
  <c r="BN61" i="8"/>
  <c r="C62" i="8"/>
  <c r="E62" i="8"/>
  <c r="G62" i="8"/>
  <c r="I62" i="8"/>
  <c r="K62" i="8"/>
  <c r="M62" i="8"/>
  <c r="O62" i="8"/>
  <c r="Q62" i="8"/>
  <c r="S62" i="8"/>
  <c r="U62" i="8"/>
  <c r="W62" i="8"/>
  <c r="Y62" i="8"/>
  <c r="AA62" i="8"/>
  <c r="AC62" i="8"/>
  <c r="AE62" i="8"/>
  <c r="AG62" i="8"/>
  <c r="AI62" i="8"/>
  <c r="AK62" i="8"/>
  <c r="AM62" i="8"/>
  <c r="AO62" i="8"/>
  <c r="AQ62" i="8"/>
  <c r="AS62" i="8"/>
  <c r="AU62" i="8"/>
  <c r="AW62" i="8"/>
  <c r="AY62" i="8"/>
  <c r="BA62" i="8"/>
  <c r="BC62" i="8"/>
  <c r="BE62" i="8"/>
  <c r="BG62" i="8"/>
  <c r="BK62" i="8"/>
  <c r="BM62" i="8"/>
  <c r="D63" i="8"/>
  <c r="F63" i="8"/>
  <c r="H63" i="8"/>
  <c r="J63" i="8"/>
  <c r="L63" i="8"/>
  <c r="N63" i="8"/>
  <c r="P63" i="8"/>
  <c r="R63" i="8"/>
  <c r="T63" i="8"/>
  <c r="V63" i="8"/>
  <c r="X63" i="8"/>
  <c r="Z63" i="8"/>
  <c r="AB63" i="8"/>
  <c r="AD63" i="8"/>
  <c r="AF63" i="8"/>
  <c r="AH63" i="8"/>
  <c r="AJ63" i="8"/>
  <c r="AL63" i="8"/>
  <c r="AN63" i="8"/>
  <c r="AP63" i="8"/>
  <c r="AR63" i="8"/>
  <c r="AT63" i="8"/>
  <c r="AV63" i="8"/>
  <c r="AX63" i="8"/>
  <c r="AZ63" i="8"/>
  <c r="BB63" i="8"/>
  <c r="BD63" i="8"/>
  <c r="BF63" i="8"/>
  <c r="BH63" i="8"/>
  <c r="BJ63" i="8"/>
  <c r="BN63" i="8"/>
  <c r="C64" i="8"/>
  <c r="E64" i="8"/>
  <c r="G64" i="8"/>
  <c r="I64" i="8"/>
  <c r="K64" i="8"/>
  <c r="M64" i="8"/>
  <c r="O64" i="8"/>
  <c r="Q64" i="8"/>
  <c r="S64" i="8"/>
  <c r="U64" i="8"/>
  <c r="W64" i="8"/>
  <c r="Y64" i="8"/>
  <c r="AA64" i="8"/>
  <c r="AC64" i="8"/>
  <c r="AE64" i="8"/>
  <c r="AG64" i="8"/>
  <c r="AI64" i="8"/>
  <c r="AK64" i="8"/>
  <c r="AM64" i="8"/>
  <c r="AO64" i="8"/>
  <c r="AQ64" i="8"/>
  <c r="AS64" i="8"/>
  <c r="AU64" i="8"/>
  <c r="AW64" i="8"/>
  <c r="AY64" i="8"/>
  <c r="BA64" i="8"/>
  <c r="BC64" i="8"/>
  <c r="BE64" i="8"/>
  <c r="BG64" i="8"/>
  <c r="BI64" i="8"/>
  <c r="BM64" i="8"/>
  <c r="D65" i="8"/>
  <c r="F65" i="8"/>
  <c r="H65" i="8"/>
  <c r="J65" i="8"/>
  <c r="L65" i="8"/>
  <c r="N65" i="8"/>
  <c r="P65" i="8"/>
  <c r="R65" i="8"/>
  <c r="T65" i="8"/>
  <c r="V65" i="8"/>
  <c r="X65" i="8"/>
  <c r="Z65" i="8"/>
  <c r="AB65" i="8"/>
  <c r="AD65" i="8"/>
  <c r="AF65" i="8"/>
  <c r="AH65" i="8"/>
  <c r="AJ65" i="8"/>
  <c r="AL65" i="8"/>
  <c r="AN65" i="8"/>
  <c r="AP65" i="8"/>
  <c r="AR65" i="8"/>
  <c r="AT65" i="8"/>
  <c r="AV65" i="8"/>
  <c r="AX65" i="8"/>
  <c r="AZ65" i="8"/>
  <c r="BB65" i="8"/>
  <c r="BD65" i="8"/>
  <c r="BF65" i="8"/>
  <c r="BH65" i="8"/>
  <c r="BJ65" i="8"/>
  <c r="BL65" i="8"/>
  <c r="C66" i="8"/>
  <c r="E66" i="8"/>
  <c r="G66" i="8"/>
  <c r="I66" i="8"/>
  <c r="K66" i="8"/>
  <c r="M66" i="8"/>
  <c r="O66" i="8"/>
  <c r="Q66" i="8"/>
  <c r="S66" i="8"/>
  <c r="U66" i="8"/>
  <c r="W66" i="8"/>
  <c r="Y66" i="8"/>
  <c r="AC66" i="8"/>
  <c r="AE66" i="8"/>
  <c r="AG66" i="8"/>
  <c r="AI66" i="8"/>
  <c r="AK66" i="8"/>
  <c r="AM66" i="8"/>
  <c r="AO66" i="8"/>
  <c r="AQ66" i="8"/>
  <c r="AS66" i="8"/>
  <c r="AU66" i="8"/>
  <c r="AW66" i="8"/>
  <c r="AY66" i="8"/>
  <c r="BA66" i="8"/>
  <c r="BC66" i="8"/>
  <c r="BE66" i="8"/>
  <c r="BG66" i="8"/>
  <c r="BI66" i="8"/>
  <c r="BK66" i="8"/>
  <c r="F3" i="8"/>
  <c r="H3" i="8"/>
  <c r="J3" i="8"/>
  <c r="L3" i="8"/>
  <c r="N3" i="8"/>
  <c r="P3" i="8"/>
  <c r="R3" i="8"/>
  <c r="T3" i="8"/>
  <c r="V3" i="8"/>
  <c r="X3" i="8"/>
  <c r="Z3" i="8"/>
  <c r="AB3" i="8"/>
  <c r="AD3" i="8"/>
  <c r="AF3" i="8"/>
  <c r="AH3" i="8"/>
  <c r="AJ3" i="8"/>
  <c r="AL3" i="8"/>
  <c r="AN3" i="8"/>
  <c r="AP3" i="8"/>
  <c r="AR3" i="8"/>
  <c r="AT3" i="8"/>
  <c r="AV3" i="8"/>
  <c r="AX3" i="8"/>
  <c r="AZ3" i="8"/>
  <c r="BB3" i="8"/>
  <c r="BD3" i="8"/>
  <c r="BF3" i="8"/>
  <c r="BH3" i="8"/>
  <c r="BJ3" i="8"/>
  <c r="BL3" i="8"/>
  <c r="BN3" i="8"/>
  <c r="E4" i="8"/>
  <c r="G4" i="8"/>
  <c r="I4" i="8"/>
  <c r="K4" i="8"/>
  <c r="M4" i="8"/>
  <c r="O4" i="8"/>
  <c r="S4" i="8"/>
  <c r="U4" i="8"/>
  <c r="W4" i="8"/>
  <c r="Y4" i="8"/>
  <c r="AA4" i="8"/>
  <c r="AC4" i="8"/>
  <c r="AE4" i="8"/>
  <c r="AG4" i="8"/>
  <c r="AI4" i="8"/>
  <c r="AK4" i="8"/>
  <c r="AM4" i="8"/>
  <c r="AO4" i="8"/>
  <c r="AQ4" i="8"/>
  <c r="AS4" i="8"/>
  <c r="AU4" i="8"/>
  <c r="AW4" i="8"/>
  <c r="AY4" i="8"/>
  <c r="BA4" i="8"/>
  <c r="BC4" i="8"/>
  <c r="BE4" i="8"/>
  <c r="BG4" i="8"/>
  <c r="BI4" i="8"/>
  <c r="BK4" i="8"/>
  <c r="BM4" i="8"/>
  <c r="N373" i="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O55" i="8" l="1"/>
  <c r="BO39" i="8"/>
  <c r="BO36" i="8"/>
  <c r="BO35" i="8"/>
  <c r="BO31" i="8"/>
  <c r="BO29" i="8"/>
  <c r="BO28" i="8"/>
  <c r="BO26" i="8"/>
  <c r="BO24" i="8"/>
  <c r="BO22" i="8"/>
  <c r="BO21" i="8"/>
  <c r="BO19" i="8"/>
  <c r="BO16" i="8"/>
  <c r="BO15" i="8"/>
  <c r="BO14" i="8"/>
  <c r="BO13" i="8"/>
  <c r="BO11" i="8"/>
  <c r="BO9" i="8"/>
  <c r="BO57" i="8"/>
  <c r="BO50" i="8"/>
  <c r="BO41" i="8"/>
  <c r="BO34" i="8"/>
  <c r="BO25" i="8"/>
  <c r="BO18" i="8"/>
  <c r="BO65" i="8"/>
  <c r="BO64" i="8"/>
  <c r="BO63" i="8"/>
  <c r="BO62" i="8"/>
  <c r="BO61" i="8"/>
  <c r="BO60" i="8"/>
  <c r="BO59" i="8"/>
  <c r="BO58" i="8"/>
  <c r="BO56" i="8"/>
  <c r="BO54" i="8"/>
  <c r="BO53" i="8"/>
  <c r="BO52" i="8"/>
  <c r="BO49" i="8"/>
  <c r="BO48" i="8"/>
  <c r="BO47" i="8"/>
  <c r="BO46" i="8"/>
  <c r="BO45" i="8"/>
  <c r="BO44" i="8"/>
  <c r="BO43" i="8"/>
  <c r="BO42" i="8"/>
  <c r="BO40" i="8"/>
  <c r="BO38" i="8"/>
  <c r="BO37" i="8"/>
  <c r="BO33" i="8"/>
  <c r="BO32" i="8"/>
  <c r="BO30" i="8"/>
  <c r="BO12" i="8"/>
  <c r="BO8" i="8"/>
  <c r="BO7" i="8"/>
  <c r="BO6" i="8"/>
  <c r="BO5" i="8"/>
  <c r="BO3" i="8"/>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2" i="7"/>
  <c r="E2" i="7"/>
  <c r="F2" i="7"/>
  <c r="G2" i="7"/>
  <c r="H2" i="7"/>
  <c r="D3" i="7"/>
  <c r="D10" i="7"/>
  <c r="E10" i="7"/>
  <c r="F10" i="7"/>
  <c r="G10" i="7"/>
  <c r="H10" i="7"/>
  <c r="I10" i="7"/>
  <c r="J10" i="7"/>
  <c r="K10" i="7"/>
  <c r="D11" i="7"/>
  <c r="E11" i="7"/>
  <c r="F11" i="7"/>
  <c r="G11" i="7"/>
  <c r="H11" i="7"/>
  <c r="I11" i="7"/>
  <c r="J11" i="7"/>
  <c r="D27" i="7"/>
  <c r="E27" i="7"/>
  <c r="F27" i="7"/>
  <c r="G27" i="7"/>
  <c r="H27" i="7"/>
  <c r="I27" i="7"/>
  <c r="D18" i="7"/>
  <c r="E18" i="7"/>
  <c r="F18" i="7"/>
  <c r="G18" i="7"/>
  <c r="H18" i="7"/>
  <c r="D19" i="7"/>
  <c r="E19" i="7"/>
  <c r="F19" i="7"/>
  <c r="G19" i="7"/>
  <c r="H19" i="7"/>
  <c r="I19" i="7"/>
  <c r="D20" i="7"/>
  <c r="E20" i="7"/>
  <c r="F20" i="7"/>
  <c r="G20" i="7"/>
  <c r="H20" i="7"/>
  <c r="I20" i="7"/>
  <c r="J20" i="7"/>
  <c r="D4" i="7"/>
  <c r="E4" i="7"/>
  <c r="F4" i="7"/>
  <c r="G4" i="7"/>
  <c r="H4" i="7"/>
  <c r="I4" i="7"/>
  <c r="J4" i="7"/>
  <c r="D28" i="7"/>
  <c r="E28" i="7"/>
  <c r="F28" i="7"/>
  <c r="G28" i="7"/>
  <c r="H28" i="7"/>
  <c r="I28" i="7"/>
  <c r="D5" i="7"/>
  <c r="E5" i="7"/>
  <c r="F5" i="7"/>
  <c r="G5" i="7"/>
  <c r="H5" i="7"/>
  <c r="D29" i="7"/>
  <c r="E29" i="7"/>
  <c r="F29" i="7"/>
  <c r="G29" i="7"/>
  <c r="H29" i="7"/>
  <c r="I29" i="7"/>
  <c r="J29" i="7"/>
  <c r="D21" i="7"/>
  <c r="E21" i="7"/>
  <c r="F21" i="7"/>
  <c r="G21" i="7"/>
  <c r="H21" i="7"/>
  <c r="I21" i="7"/>
  <c r="J21" i="7"/>
  <c r="D6" i="7"/>
  <c r="E6" i="7"/>
  <c r="F6" i="7"/>
  <c r="G6" i="7"/>
  <c r="H6" i="7"/>
  <c r="I6" i="7"/>
  <c r="D12" i="7"/>
  <c r="D22" i="7"/>
  <c r="E22" i="7"/>
  <c r="F22" i="7"/>
  <c r="G22" i="7"/>
  <c r="H22" i="7"/>
  <c r="I22" i="7"/>
  <c r="J22" i="7"/>
  <c r="D13" i="7"/>
  <c r="E13" i="7"/>
  <c r="F13" i="7"/>
  <c r="G13" i="7"/>
  <c r="H13" i="7"/>
  <c r="I13" i="7"/>
  <c r="J13" i="7"/>
  <c r="D14" i="7"/>
  <c r="E14" i="7"/>
  <c r="F14" i="7"/>
  <c r="G14" i="7"/>
  <c r="H14" i="7"/>
  <c r="I14" i="7"/>
  <c r="D7" i="7"/>
  <c r="E7" i="7"/>
  <c r="F7" i="7"/>
  <c r="G7" i="7"/>
  <c r="H7" i="7"/>
  <c r="I7" i="7"/>
  <c r="J7" i="7"/>
  <c r="D15" i="7"/>
  <c r="E15" i="7"/>
  <c r="F15" i="7"/>
  <c r="G15" i="7"/>
  <c r="H15" i="7"/>
  <c r="I15" i="7"/>
  <c r="J15" i="7"/>
  <c r="K15" i="7"/>
  <c r="D16" i="7"/>
  <c r="E16" i="7"/>
  <c r="F16" i="7"/>
  <c r="G16" i="7"/>
  <c r="H16" i="7"/>
  <c r="I16" i="7"/>
  <c r="D30" i="7"/>
  <c r="E30" i="7"/>
  <c r="F30" i="7"/>
  <c r="G30" i="7"/>
  <c r="H30" i="7"/>
  <c r="D31" i="7"/>
  <c r="E31" i="7"/>
  <c r="F31" i="7"/>
  <c r="G31" i="7"/>
  <c r="H31" i="7"/>
  <c r="I31" i="7"/>
  <c r="J31" i="7"/>
  <c r="D23" i="7"/>
  <c r="E23" i="7"/>
  <c r="F23" i="7"/>
  <c r="G23" i="7"/>
  <c r="H23" i="7"/>
  <c r="D8" i="7"/>
  <c r="E8" i="7"/>
  <c r="F8" i="7"/>
  <c r="G8" i="7"/>
  <c r="H8" i="7"/>
  <c r="I8" i="7"/>
  <c r="J8" i="7"/>
  <c r="K8" i="7"/>
  <c r="D9" i="7"/>
  <c r="E9" i="7"/>
  <c r="F9" i="7"/>
  <c r="G9" i="7"/>
  <c r="H9" i="7"/>
  <c r="I9" i="7"/>
  <c r="D24" i="7"/>
  <c r="E24" i="7"/>
  <c r="F24" i="7"/>
  <c r="G24" i="7"/>
  <c r="H24" i="7"/>
  <c r="D32" i="7"/>
  <c r="E32" i="7"/>
  <c r="F32" i="7"/>
  <c r="G32" i="7"/>
  <c r="H32" i="7"/>
  <c r="I32" i="7"/>
  <c r="D33" i="7"/>
  <c r="E33" i="7"/>
  <c r="F33" i="7"/>
  <c r="G33" i="7"/>
  <c r="H33" i="7"/>
  <c r="I33" i="7"/>
  <c r="D25" i="7"/>
  <c r="E25" i="7"/>
  <c r="F25" i="7"/>
  <c r="G25" i="7"/>
  <c r="H25" i="7"/>
  <c r="I25" i="7"/>
  <c r="D17" i="7"/>
  <c r="E17" i="7"/>
  <c r="F17" i="7"/>
  <c r="G17" i="7"/>
  <c r="H17" i="7"/>
  <c r="I17" i="7"/>
  <c r="J17" i="7"/>
  <c r="K17" i="7"/>
  <c r="L17" i="7"/>
  <c r="E26" i="7"/>
  <c r="F26" i="7"/>
  <c r="G26" i="7"/>
  <c r="H26" i="7"/>
  <c r="I26" i="7"/>
  <c r="J26" i="7"/>
  <c r="K26" i="7"/>
  <c r="L26" i="7"/>
  <c r="D26"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6" i="2"/>
  <c r="AW4" i="2"/>
  <c r="AW13" i="2"/>
  <c r="AW12" i="2"/>
  <c r="AW17" i="2"/>
  <c r="AW27" i="2"/>
  <c r="AW33" i="2"/>
  <c r="AW15" i="2"/>
  <c r="AW14" i="2"/>
  <c r="AW10" i="2"/>
  <c r="AW8" i="2"/>
  <c r="AW19" i="2"/>
  <c r="AW23" i="2"/>
  <c r="AW26" i="2"/>
  <c r="AW21" i="2"/>
  <c r="AW24" i="2"/>
  <c r="AW18" i="2"/>
  <c r="AW11" i="2"/>
  <c r="AW28" i="2"/>
  <c r="AW9" i="2"/>
  <c r="AW5" i="2"/>
  <c r="AW2" i="2"/>
  <c r="AW20" i="2"/>
  <c r="AW7" i="2"/>
  <c r="AW6" i="2"/>
  <c r="AW25" i="2"/>
  <c r="AW29" i="2"/>
  <c r="AW22" i="2"/>
  <c r="AW31" i="2"/>
  <c r="AW30" i="2"/>
  <c r="AW32" i="2"/>
  <c r="AW3" i="2"/>
  <c r="AS16" i="2"/>
  <c r="AS4" i="2"/>
  <c r="AS13" i="2"/>
  <c r="AS12" i="2"/>
  <c r="AS17" i="2"/>
  <c r="AS27" i="2"/>
  <c r="AS33" i="2"/>
  <c r="AS15" i="2"/>
  <c r="AS14" i="2"/>
  <c r="AS10" i="2"/>
  <c r="AS8" i="2"/>
  <c r="AS19" i="2"/>
  <c r="AS23" i="2"/>
  <c r="AS26" i="2"/>
  <c r="AS21" i="2"/>
  <c r="AS24" i="2"/>
  <c r="AS18" i="2"/>
  <c r="AS11" i="2"/>
  <c r="AS28" i="2"/>
  <c r="AS9" i="2"/>
  <c r="AS5" i="2"/>
  <c r="AS2" i="2"/>
  <c r="AS20" i="2"/>
  <c r="AS7" i="2"/>
  <c r="AS6" i="2"/>
  <c r="AS25" i="2"/>
  <c r="AS29" i="2"/>
  <c r="AS22" i="2"/>
  <c r="AS31" i="2"/>
  <c r="AS30"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26" i="2"/>
  <c r="AU26" i="2"/>
  <c r="AX26" i="2"/>
  <c r="AY26" i="2"/>
  <c r="AT8" i="2"/>
  <c r="AU8" i="2"/>
  <c r="AX8" i="2"/>
  <c r="AY8" i="2"/>
  <c r="AT20" i="2"/>
  <c r="AU20" i="2"/>
  <c r="AX20" i="2"/>
  <c r="AY20" i="2"/>
  <c r="AT13" i="2"/>
  <c r="AU13" i="2"/>
  <c r="AX13" i="2"/>
  <c r="AY13" i="2"/>
  <c r="AT33" i="2"/>
  <c r="AU33" i="2"/>
  <c r="AX33" i="2"/>
  <c r="AY33" i="2"/>
  <c r="AT19" i="2"/>
  <c r="AU19" i="2"/>
  <c r="AX19" i="2"/>
  <c r="AY19" i="2"/>
  <c r="AT7" i="2"/>
  <c r="AU7" i="2"/>
  <c r="AX7" i="2"/>
  <c r="AY7" i="2"/>
  <c r="AT28" i="2"/>
  <c r="AU28" i="2"/>
  <c r="AX28" i="2"/>
  <c r="AY28" i="2"/>
  <c r="AT16" i="2"/>
  <c r="AU16" i="2"/>
  <c r="AX16" i="2"/>
  <c r="AY16" i="2"/>
  <c r="AT12" i="2"/>
  <c r="AU12" i="2"/>
  <c r="AX12" i="2"/>
  <c r="AY12" i="2"/>
  <c r="AT11" i="2"/>
  <c r="AU11" i="2"/>
  <c r="AX11" i="2"/>
  <c r="AY11" i="2"/>
  <c r="AT2" i="2"/>
  <c r="AU2" i="2"/>
  <c r="AX2" i="2"/>
  <c r="AY2" i="2"/>
  <c r="AT31" i="2"/>
  <c r="AU31" i="2"/>
  <c r="AX31" i="2"/>
  <c r="AY31" i="2"/>
  <c r="AT9" i="2"/>
  <c r="AU9" i="2"/>
  <c r="AX9" i="2"/>
  <c r="AY9" i="2"/>
  <c r="AT32" i="2"/>
  <c r="AU32" i="2"/>
  <c r="AX32" i="2"/>
  <c r="AY32" i="2"/>
  <c r="AT24" i="2"/>
  <c r="AU24" i="2"/>
  <c r="AX24" i="2"/>
  <c r="AY24" i="2"/>
  <c r="AT15" i="2"/>
  <c r="AU15" i="2"/>
  <c r="AX15" i="2"/>
  <c r="AY15" i="2"/>
  <c r="AT29" i="2"/>
  <c r="AU29" i="2"/>
  <c r="AX29" i="2"/>
  <c r="AY29" i="2"/>
  <c r="AT18" i="2"/>
  <c r="AU18" i="2"/>
  <c r="AX18" i="2"/>
  <c r="AY18" i="2"/>
  <c r="AT23" i="2"/>
  <c r="AU23" i="2"/>
  <c r="AX23" i="2"/>
  <c r="AY23" i="2"/>
  <c r="AT25" i="2"/>
  <c r="AU25" i="2"/>
  <c r="AX25" i="2"/>
  <c r="AY25" i="2"/>
  <c r="AT30" i="2"/>
  <c r="AU30" i="2"/>
  <c r="AX30" i="2"/>
  <c r="AY30" i="2"/>
  <c r="AT22" i="2"/>
  <c r="AU22" i="2"/>
  <c r="AX22" i="2"/>
  <c r="AY22" i="2"/>
  <c r="AT14" i="2"/>
  <c r="AU14" i="2"/>
  <c r="AX14" i="2"/>
  <c r="AY14" i="2"/>
  <c r="AT5" i="2"/>
  <c r="AU5" i="2"/>
  <c r="AX5" i="2"/>
  <c r="AY5" i="2"/>
  <c r="AT27" i="2"/>
  <c r="AU27" i="2"/>
  <c r="AX27" i="2"/>
  <c r="AY27" i="2"/>
  <c r="AT10" i="2"/>
  <c r="AU10" i="2"/>
  <c r="AX10" i="2"/>
  <c r="AY10" i="2"/>
  <c r="AT6" i="2"/>
  <c r="AU6" i="2"/>
  <c r="AX6" i="2"/>
  <c r="AY6" i="2"/>
  <c r="AT4" i="2"/>
  <c r="AU4" i="2"/>
  <c r="AX4" i="2"/>
  <c r="AY4" i="2"/>
  <c r="AT3" i="2"/>
  <c r="AU3" i="2"/>
  <c r="AX3" i="2"/>
  <c r="AY3"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5" i="1"/>
  <c r="O396" i="1"/>
  <c r="O397" i="1"/>
  <c r="O402" i="1"/>
  <c r="O405"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H396" i="1"/>
  <c r="H397" i="1"/>
  <c r="H398" i="1"/>
  <c r="H399" i="1"/>
  <c r="O399" i="1" s="1"/>
  <c r="H400" i="1"/>
  <c r="O400" i="1" s="1"/>
  <c r="H401" i="1"/>
  <c r="O401" i="1" s="1"/>
  <c r="H402" i="1"/>
  <c r="H403" i="1"/>
  <c r="H404" i="1"/>
  <c r="O404" i="1" s="1"/>
  <c r="H405" i="1"/>
  <c r="H406" i="1"/>
  <c r="O406" i="1" s="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J23" i="8" l="1"/>
  <c r="BO23" i="8" s="1"/>
  <c r="W10" i="8"/>
  <c r="BO10" i="8" s="1"/>
  <c r="D17" i="8"/>
  <c r="BO17" i="8" s="1"/>
  <c r="Q4" i="8"/>
  <c r="BO4" i="8" s="1"/>
  <c r="AY20" i="8"/>
  <c r="BO20" i="8" s="1"/>
  <c r="T51" i="8"/>
  <c r="BO51" i="8" s="1"/>
  <c r="BP51" i="8" s="1"/>
  <c r="BQ51" i="8" s="1"/>
  <c r="BN27" i="8"/>
  <c r="BO27" i="8" s="1"/>
  <c r="BP27" i="8" s="1"/>
  <c r="BQ27" i="8" s="1"/>
  <c r="AA66" i="8"/>
  <c r="BO66" i="8" s="1"/>
  <c r="BP65" i="8" s="1"/>
  <c r="BQ65" i="8" s="1"/>
  <c r="BP39" i="8"/>
  <c r="BQ39" i="8" s="1"/>
  <c r="BP15" i="8"/>
  <c r="BQ15" i="8" s="1"/>
  <c r="BP19" i="8"/>
  <c r="BQ19" i="8" s="1"/>
  <c r="BP25" i="8"/>
  <c r="BQ25" i="8" s="1"/>
  <c r="BP49" i="8"/>
  <c r="BQ49" i="8" s="1"/>
  <c r="BP11" i="8"/>
  <c r="BQ11" i="8" s="1"/>
  <c r="BP33" i="8"/>
  <c r="BQ33" i="8" s="1"/>
  <c r="BP29" i="8"/>
  <c r="BQ29" i="8" s="1"/>
  <c r="BP57" i="8"/>
  <c r="BQ57" i="8" s="1"/>
  <c r="BP13" i="8"/>
  <c r="BQ13" i="8" s="1"/>
  <c r="BP31" i="8"/>
  <c r="BQ31" i="8" s="1"/>
  <c r="BP45" i="8"/>
  <c r="BQ45" i="8" s="1"/>
  <c r="BP61" i="8"/>
  <c r="BQ61" i="8" s="1"/>
  <c r="BP55" i="8"/>
  <c r="BQ55" i="8" s="1"/>
  <c r="BP47" i="8"/>
  <c r="BQ47" i="8" s="1"/>
  <c r="BP21" i="8"/>
  <c r="BQ21" i="8" s="1"/>
  <c r="BP23" i="8"/>
  <c r="BQ23" i="8" s="1"/>
  <c r="BP53" i="8"/>
  <c r="BQ53" i="8" s="1"/>
  <c r="BP59" i="8"/>
  <c r="BQ59" i="8" s="1"/>
  <c r="BP35" i="8"/>
  <c r="BQ35" i="8" s="1"/>
  <c r="BP43" i="8"/>
  <c r="BQ43" i="8" s="1"/>
  <c r="BP17" i="8"/>
  <c r="BQ17" i="8" s="1"/>
  <c r="BP37" i="8"/>
  <c r="BQ37" i="8" s="1"/>
  <c r="BP41" i="8"/>
  <c r="BQ41" i="8" s="1"/>
  <c r="BP9" i="8"/>
  <c r="BQ9" i="8" s="1"/>
  <c r="BP63" i="8"/>
  <c r="BQ63" i="8" s="1"/>
  <c r="BP5" i="8"/>
  <c r="BQ5" i="8" s="1"/>
  <c r="BP3" i="8"/>
  <c r="BQ3" i="8" s="1"/>
  <c r="BP7" i="8"/>
  <c r="BQ7" i="8" s="1"/>
  <c r="O275" i="1"/>
  <c r="O387" i="1"/>
  <c r="O371" i="1"/>
  <c r="O355" i="1"/>
  <c r="O339" i="1"/>
  <c r="O323" i="1"/>
  <c r="O307" i="1"/>
  <c r="O291" i="1"/>
  <c r="O403" i="1"/>
  <c r="O398" i="1"/>
  <c r="O382" i="1"/>
  <c r="O334" i="1"/>
  <c r="O366" i="1"/>
  <c r="O318" i="1"/>
  <c r="AC318" i="1" s="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AC221" i="1" s="1"/>
  <c r="O205" i="1"/>
  <c r="AC205" i="1" s="1"/>
  <c r="O173" i="1"/>
  <c r="AC173" i="1" s="1"/>
  <c r="O157" i="1"/>
  <c r="O125" i="1"/>
  <c r="O109" i="1"/>
  <c r="O77" i="1"/>
  <c r="O333" i="1"/>
  <c r="O317" i="1"/>
  <c r="O301" i="1"/>
  <c r="AC301" i="1" s="1"/>
  <c r="AB339" i="1"/>
  <c r="O280" i="1"/>
  <c r="O344" i="1"/>
  <c r="AD344" i="1" s="1"/>
  <c r="O328" i="1"/>
  <c r="AC328" i="1" s="1"/>
  <c r="O312" i="1"/>
  <c r="O296" i="1"/>
  <c r="O345" i="1"/>
  <c r="AC345" i="1" s="1"/>
  <c r="O343" i="1"/>
  <c r="AD343" i="1" s="1"/>
  <c r="AA324" i="1"/>
  <c r="O329" i="1"/>
  <c r="O313" i="1"/>
  <c r="O297" i="1"/>
  <c r="O259" i="1"/>
  <c r="AD259" i="1" s="1"/>
  <c r="O279" i="1"/>
  <c r="AD279" i="1" s="1"/>
  <c r="O327" i="1"/>
  <c r="AD327" i="1" s="1"/>
  <c r="O311" i="1"/>
  <c r="AD311" i="1" s="1"/>
  <c r="O295" i="1"/>
  <c r="AC295" i="1" s="1"/>
  <c r="O321" i="1"/>
  <c r="AD321" i="1" s="1"/>
  <c r="O305" i="1"/>
  <c r="AD305" i="1" s="1"/>
  <c r="O281" i="1"/>
  <c r="AD281" i="1" s="1"/>
  <c r="O337" i="1"/>
  <c r="AA303" i="1"/>
  <c r="O273" i="1"/>
  <c r="AC273" i="1" s="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02"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39" i="1"/>
  <c r="AC333" i="1"/>
  <c r="AC327" i="1"/>
  <c r="AC321" i="1"/>
  <c r="AC315" i="1"/>
  <c r="AC309" i="1"/>
  <c r="AC303" i="1"/>
  <c r="AC297" i="1"/>
  <c r="AC291" i="1"/>
  <c r="AC285" i="1"/>
  <c r="AC279"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2" i="1"/>
  <c r="AC306" i="1"/>
  <c r="AC300" i="1"/>
  <c r="AC294" i="1"/>
  <c r="AC289"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3" i="7" s="1"/>
  <c r="AA12" i="1"/>
  <c r="AB12" i="1"/>
  <c r="Z6" i="1"/>
  <c r="AA6" i="1"/>
  <c r="AB6" i="1"/>
  <c r="I5"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2" i="7" s="1"/>
  <c r="Z5" i="1"/>
  <c r="AA5" i="1"/>
  <c r="AB5" i="1"/>
  <c r="K30"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3"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21"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2" i="7" s="1"/>
  <c r="Z13" i="1"/>
  <c r="AA13" i="1"/>
  <c r="AB13" i="1"/>
  <c r="Z7" i="1"/>
  <c r="AA7" i="1"/>
  <c r="AB7" i="1"/>
  <c r="I24"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3"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6" i="2"/>
  <c r="D32" i="2"/>
  <c r="AT7" i="4"/>
  <c r="D26" i="2"/>
  <c r="D20" i="2"/>
  <c r="D28" i="2"/>
  <c r="BL15" i="4"/>
  <c r="D9" i="2"/>
  <c r="D5" i="2"/>
  <c r="D13" i="2"/>
  <c r="D25" i="2"/>
  <c r="D22" i="2"/>
  <c r="S56" i="1"/>
  <c r="R30"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4" i="2"/>
  <c r="D4" i="2"/>
  <c r="S22" i="1"/>
  <c r="Q14" i="2" s="1"/>
  <c r="S16" i="1"/>
  <c r="S23" i="2" s="1"/>
  <c r="S10" i="1"/>
  <c r="R4" i="2" s="1"/>
  <c r="S31" i="1"/>
  <c r="S8" i="2" s="1"/>
  <c r="C12" i="4"/>
  <c r="C32" i="4"/>
  <c r="BL11" i="4"/>
  <c r="D47" i="4"/>
  <c r="BD61" i="4"/>
  <c r="D21" i="4"/>
  <c r="BN55" i="4"/>
  <c r="BM52" i="4"/>
  <c r="BN35" i="4"/>
  <c r="F47" i="4"/>
  <c r="AZ55" i="4"/>
  <c r="E44" i="4"/>
  <c r="C46" i="4"/>
  <c r="BA18" i="4"/>
  <c r="C38" i="4"/>
  <c r="F19" i="4"/>
  <c r="D30" i="2"/>
  <c r="D15" i="2"/>
  <c r="BN61" i="4"/>
  <c r="C50" i="4"/>
  <c r="D12" i="2"/>
  <c r="S15" i="1"/>
  <c r="R12" i="2" s="1"/>
  <c r="S9" i="1"/>
  <c r="S15" i="2" s="1"/>
  <c r="S30" i="1"/>
  <c r="AO30" i="4"/>
  <c r="BK56" i="4"/>
  <c r="E60" i="4"/>
  <c r="AA38" i="4"/>
  <c r="BG30" i="4"/>
  <c r="F21" i="4"/>
  <c r="F45" i="4"/>
  <c r="BN37" i="4"/>
  <c r="BK30" i="4"/>
  <c r="F57" i="4"/>
  <c r="BH39" i="4"/>
  <c r="BK54" i="4"/>
  <c r="BK40" i="4"/>
  <c r="BL53" i="4"/>
  <c r="AY44" i="4"/>
  <c r="BK22" i="4"/>
  <c r="E36" i="4"/>
  <c r="BI26" i="4"/>
  <c r="D8" i="2"/>
  <c r="D57" i="4"/>
  <c r="BG54" i="4"/>
  <c r="D10" i="2"/>
  <c r="F27" i="4"/>
  <c r="D11" i="2"/>
  <c r="S3" i="1"/>
  <c r="S14" i="1"/>
  <c r="Q11" i="2" s="1"/>
  <c r="S8" i="1"/>
  <c r="Q5" i="2" s="1"/>
  <c r="S71" i="1"/>
  <c r="Q16" i="2" s="1"/>
  <c r="S47" i="1"/>
  <c r="R28" i="2" s="1"/>
  <c r="S35" i="1"/>
  <c r="R25" i="2" s="1"/>
  <c r="S29" i="1"/>
  <c r="R29" i="2" s="1"/>
  <c r="BH27" i="4"/>
  <c r="F23" i="4"/>
  <c r="AZ41" i="4"/>
  <c r="BN29" i="4"/>
  <c r="BM16" i="4"/>
  <c r="BL61" i="4"/>
  <c r="BH51" i="4"/>
  <c r="BH53" i="4"/>
  <c r="E16" i="4"/>
  <c r="E38" i="4"/>
  <c r="BM26" i="4"/>
  <c r="BG42" i="4"/>
  <c r="BD47" i="4"/>
  <c r="BL55" i="4"/>
  <c r="C34" i="4"/>
  <c r="D7" i="2"/>
  <c r="BN19" i="4"/>
  <c r="E18" i="4"/>
  <c r="D19" i="2"/>
  <c r="D24" i="2"/>
  <c r="D6" i="2"/>
  <c r="D21" i="2"/>
  <c r="D18" i="2"/>
  <c r="D33" i="2"/>
  <c r="S13" i="1"/>
  <c r="R31" i="2" s="1"/>
  <c r="S7" i="1"/>
  <c r="Q33" i="2" s="1"/>
  <c r="S82" i="1"/>
  <c r="Q3" i="2" s="1"/>
  <c r="S40" i="1"/>
  <c r="Z4" i="2" s="1"/>
  <c r="S34" i="1"/>
  <c r="Q24" i="2" s="1"/>
  <c r="D31" i="2"/>
  <c r="D23" i="2"/>
  <c r="D27" i="2"/>
  <c r="BJ17" i="4"/>
  <c r="D17" i="2"/>
  <c r="S24" i="1"/>
  <c r="S18" i="1"/>
  <c r="AA24" i="2" s="1"/>
  <c r="S12" i="1"/>
  <c r="S19"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1"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1" i="2"/>
  <c r="N20" i="2"/>
  <c r="W28" i="2"/>
  <c r="N3" i="2"/>
  <c r="U18" i="2"/>
  <c r="Y18" i="2"/>
  <c r="W15" i="2"/>
  <c r="O5" i="2"/>
  <c r="U10" i="2"/>
  <c r="W25" i="2"/>
  <c r="AA21" i="2"/>
  <c r="Z18" i="2"/>
  <c r="O3" i="2"/>
  <c r="U11" i="2"/>
  <c r="Y11" i="2"/>
  <c r="W8" i="2"/>
  <c r="Z11" i="2"/>
  <c r="V18" i="2"/>
  <c r="AA33" i="2"/>
  <c r="AA5" i="2"/>
  <c r="V11" i="2"/>
  <c r="O33" i="2"/>
  <c r="W18" i="2"/>
  <c r="V33" i="2"/>
  <c r="Y33" i="2"/>
  <c r="Z33" i="2"/>
  <c r="U33" i="2"/>
  <c r="W33" i="2"/>
  <c r="AA20" i="2"/>
  <c r="N16" i="2"/>
  <c r="W32" i="2"/>
  <c r="O16" i="2"/>
  <c r="M16" i="2"/>
  <c r="W26" i="2"/>
  <c r="O58" i="1"/>
  <c r="AD58" i="1" s="1"/>
  <c r="O26" i="1"/>
  <c r="AD26" i="1" s="1"/>
  <c r="O42" i="1"/>
  <c r="AD42" i="1" s="1"/>
  <c r="O45" i="1"/>
  <c r="AD45" i="1" s="1"/>
  <c r="O61" i="1"/>
  <c r="AD61" i="1" s="1"/>
  <c r="O29" i="1"/>
  <c r="AD29" i="1" s="1"/>
  <c r="O56" i="1"/>
  <c r="AD56" i="1" s="1"/>
  <c r="N15" i="2"/>
  <c r="W13" i="2"/>
  <c r="O27" i="1"/>
  <c r="AD27" i="1" s="1"/>
  <c r="O43" i="1"/>
  <c r="AD43" i="1" s="1"/>
  <c r="O59" i="1"/>
  <c r="AD59" i="1" s="1"/>
  <c r="U2" i="2"/>
  <c r="O52" i="1"/>
  <c r="AD52" i="1" s="1"/>
  <c r="Z20" i="2"/>
  <c r="O36" i="1"/>
  <c r="AD36" i="1" s="1"/>
  <c r="Z22" i="2"/>
  <c r="V31" i="2"/>
  <c r="AE66" i="4"/>
  <c r="O34" i="1"/>
  <c r="AD34" i="1" s="1"/>
  <c r="AA22" i="2"/>
  <c r="N7" i="2"/>
  <c r="M30" i="2"/>
  <c r="O50" i="1"/>
  <c r="AD50" i="1" s="1"/>
  <c r="N28" i="2"/>
  <c r="J65" i="4"/>
  <c r="W17" i="2"/>
  <c r="N10" i="2"/>
  <c r="V32" i="2"/>
  <c r="O46" i="1"/>
  <c r="AD46" i="1" s="1"/>
  <c r="N30" i="2"/>
  <c r="V20" i="2"/>
  <c r="N5" i="2"/>
  <c r="N25" i="2"/>
  <c r="N29" i="2"/>
  <c r="W30" i="2"/>
  <c r="O30" i="1"/>
  <c r="AD30" i="1" s="1"/>
  <c r="N6" i="2"/>
  <c r="N12" i="2"/>
  <c r="N9" i="2"/>
  <c r="U9" i="2"/>
  <c r="O8" i="2"/>
  <c r="O62" i="1"/>
  <c r="AD62" i="1" s="1"/>
  <c r="M8" i="2"/>
  <c r="U24" i="2"/>
  <c r="N23" i="2"/>
  <c r="V12" i="2"/>
  <c r="AH65" i="4"/>
  <c r="V14" i="2"/>
  <c r="V13" i="2"/>
  <c r="V9" i="2"/>
  <c r="V5" i="2"/>
  <c r="W20" i="2"/>
  <c r="V3" i="2"/>
  <c r="V28" i="2"/>
  <c r="W5" i="2"/>
  <c r="BJ2" i="2"/>
  <c r="V8" i="2"/>
  <c r="W22" i="2"/>
  <c r="BI14" i="2"/>
  <c r="Y5" i="2"/>
  <c r="BI16" i="2"/>
  <c r="V6" i="2"/>
  <c r="BJ11" i="2"/>
  <c r="V2" i="2"/>
  <c r="V7" i="2"/>
  <c r="BJ29" i="2"/>
  <c r="N14" i="2"/>
  <c r="W31" i="2"/>
  <c r="BK62" i="4"/>
  <c r="W3" i="2"/>
  <c r="W4" i="2"/>
  <c r="W6" i="2"/>
  <c r="U12" i="2"/>
  <c r="W14" i="2"/>
  <c r="U14" i="2"/>
  <c r="W23" i="2"/>
  <c r="BJ15" i="2"/>
  <c r="BI3" i="2"/>
  <c r="H12" i="2"/>
  <c r="I12" i="2" s="1"/>
  <c r="H18" i="2"/>
  <c r="I18" i="2" s="1"/>
  <c r="H19" i="2"/>
  <c r="I19" i="2" s="1"/>
  <c r="H2" i="2"/>
  <c r="I2" i="2" s="1"/>
  <c r="N19" i="2"/>
  <c r="N4" i="2"/>
  <c r="U20" i="2"/>
  <c r="U4" i="2"/>
  <c r="V26" i="2"/>
  <c r="V27" i="2"/>
  <c r="W24" i="2"/>
  <c r="W12" i="2"/>
  <c r="BI19" i="2"/>
  <c r="BJ3" i="2"/>
  <c r="H32" i="2"/>
  <c r="I32" i="2" s="1"/>
  <c r="H26" i="2"/>
  <c r="I26" i="2" s="1"/>
  <c r="O13" i="2"/>
  <c r="M13" i="2"/>
  <c r="U8" i="2"/>
  <c r="U6" i="2"/>
  <c r="W9" i="2"/>
  <c r="BJ23" i="2"/>
  <c r="BJ9" i="2"/>
  <c r="H24" i="2"/>
  <c r="I24" i="2" s="1"/>
  <c r="U26" i="2"/>
  <c r="U27" i="2"/>
  <c r="V24" i="2"/>
  <c r="W7" i="2"/>
  <c r="Y22" i="2"/>
  <c r="BJ16" i="2"/>
  <c r="BJ31" i="2"/>
  <c r="BI33" i="2"/>
  <c r="H3" i="2"/>
  <c r="I3" i="2" s="1"/>
  <c r="BI17" i="2"/>
  <c r="H15" i="2"/>
  <c r="I15" i="2" s="1"/>
  <c r="M21" i="2"/>
  <c r="BJ30" i="2"/>
  <c r="H14" i="2"/>
  <c r="I14" i="2" s="1"/>
  <c r="H29" i="2"/>
  <c r="I29" i="2" s="1"/>
  <c r="T13" i="2"/>
  <c r="N8" i="2"/>
  <c r="U5" i="2"/>
  <c r="U7" i="2"/>
  <c r="V22" i="2"/>
  <c r="T29" i="2"/>
  <c r="H17" i="2"/>
  <c r="I17" i="2" s="1"/>
  <c r="L22" i="2"/>
  <c r="N21" i="2"/>
  <c r="U13" i="2"/>
  <c r="V25" i="2"/>
  <c r="W16" i="2"/>
  <c r="W29" i="2"/>
  <c r="BI27" i="2"/>
  <c r="H5" i="2"/>
  <c r="I5" i="2" s="1"/>
  <c r="M20" i="2"/>
  <c r="U22" i="2"/>
  <c r="V23" i="2"/>
  <c r="H10" i="2"/>
  <c r="I10" i="2" s="1"/>
  <c r="O7" i="2"/>
  <c r="U25" i="2"/>
  <c r="V16" i="2"/>
  <c r="V29" i="2"/>
  <c r="W10" i="2"/>
  <c r="BI23" i="2"/>
  <c r="BJ33" i="2"/>
  <c r="M10" i="2"/>
  <c r="U32" i="2"/>
  <c r="U23" i="2"/>
  <c r="Y20" i="2"/>
  <c r="U16" i="2"/>
  <c r="U29" i="2"/>
  <c r="V10" i="2"/>
  <c r="H7" i="2"/>
  <c r="I7" i="2" s="1"/>
  <c r="BJ5" i="2"/>
  <c r="H33" i="2"/>
  <c r="I33" i="2" s="1"/>
  <c r="H31" i="2"/>
  <c r="I31" i="2" s="1"/>
  <c r="U3" i="2"/>
  <c r="U31" i="2"/>
  <c r="V30" i="2"/>
  <c r="V17" i="2"/>
  <c r="BI11" i="2"/>
  <c r="BJ17" i="2"/>
  <c r="H11" i="2"/>
  <c r="I11" i="2" s="1"/>
  <c r="H27" i="2"/>
  <c r="I27" i="2" s="1"/>
  <c r="M6" i="2"/>
  <c r="V15" i="2"/>
  <c r="BI6" i="2"/>
  <c r="H8" i="2"/>
  <c r="I8" i="2" s="1"/>
  <c r="Z19" i="2"/>
  <c r="N32" i="2"/>
  <c r="N31" i="2"/>
  <c r="U30" i="2"/>
  <c r="U17" i="2"/>
  <c r="V4" i="2"/>
  <c r="BJ18" i="2"/>
  <c r="BJ10" i="2"/>
  <c r="BJ14" i="2"/>
  <c r="BI2" i="2"/>
  <c r="O51" i="1"/>
  <c r="AD51" i="1" s="1"/>
  <c r="H9" i="2"/>
  <c r="I9" i="2" s="1"/>
  <c r="H22" i="2"/>
  <c r="I22" i="2" s="1"/>
  <c r="H28" i="2"/>
  <c r="I28" i="2" s="1"/>
  <c r="H20" i="2"/>
  <c r="I20" i="2" s="1"/>
  <c r="H30" i="2"/>
  <c r="I30" i="2" s="1"/>
  <c r="H25" i="2"/>
  <c r="I25" i="2" s="1"/>
  <c r="U28" i="2"/>
  <c r="U15" i="2"/>
  <c r="W2" i="2"/>
  <c r="W21" i="2"/>
  <c r="Y21" i="2"/>
  <c r="U21" i="2"/>
  <c r="V21" i="2"/>
  <c r="W19" i="2"/>
  <c r="U19" i="2"/>
  <c r="Y19" i="2"/>
  <c r="V19" i="2"/>
  <c r="Z21" i="2"/>
  <c r="H23" i="2"/>
  <c r="I23" i="2" s="1"/>
  <c r="M17" i="2"/>
  <c r="N17" i="2"/>
  <c r="AA19" i="2"/>
  <c r="Z5" i="2"/>
  <c r="M11" i="2"/>
  <c r="M26" i="2"/>
  <c r="O26" i="2"/>
  <c r="BJ25" i="2"/>
  <c r="BI18" i="2"/>
  <c r="BJ32" i="2"/>
  <c r="BI9" i="2"/>
  <c r="BJ24" i="2"/>
  <c r="BJ13" i="2"/>
  <c r="BJ26" i="2"/>
  <c r="T26" i="2"/>
  <c r="M5" i="2"/>
  <c r="M7" i="2"/>
  <c r="N13" i="2"/>
  <c r="O22" i="2"/>
  <c r="O28" i="1"/>
  <c r="AD28" i="1" s="1"/>
  <c r="L3" i="2"/>
  <c r="BI5" i="2"/>
  <c r="BI24" i="2"/>
  <c r="BI13" i="2"/>
  <c r="BI26" i="2"/>
  <c r="T15" i="2"/>
  <c r="T17" i="2"/>
  <c r="M14" i="2"/>
  <c r="N22" i="2"/>
  <c r="O32" i="2"/>
  <c r="O25" i="2"/>
  <c r="L10" i="2"/>
  <c r="BI30" i="2"/>
  <c r="L29" i="2"/>
  <c r="BI31" i="2"/>
  <c r="BJ12" i="2"/>
  <c r="BJ7" i="2"/>
  <c r="L20" i="2"/>
  <c r="T24" i="2"/>
  <c r="T21" i="2"/>
  <c r="M22" i="2"/>
  <c r="O23" i="2"/>
  <c r="BJ6" i="2"/>
  <c r="L28" i="2"/>
  <c r="L14" i="2"/>
  <c r="L32" i="2"/>
  <c r="BI12" i="2"/>
  <c r="BI7" i="2"/>
  <c r="L17" i="2"/>
  <c r="T32" i="2"/>
  <c r="M32" i="2"/>
  <c r="M25" i="2"/>
  <c r="O19" i="2"/>
  <c r="O29" i="2"/>
  <c r="L23" i="2"/>
  <c r="L11" i="2"/>
  <c r="BJ4" i="2"/>
  <c r="L25" i="2"/>
  <c r="L2" i="2"/>
  <c r="T3" i="2"/>
  <c r="T9" i="2"/>
  <c r="M23" i="2"/>
  <c r="O31" i="2"/>
  <c r="BI4" i="2"/>
  <c r="BJ27" i="2"/>
  <c r="L16" i="2"/>
  <c r="L19" i="2"/>
  <c r="BJ8" i="2"/>
  <c r="T4" i="2"/>
  <c r="T31" i="2"/>
  <c r="M19" i="2"/>
  <c r="M29" i="2"/>
  <c r="O10" i="2"/>
  <c r="O11" i="2"/>
  <c r="BJ22" i="2"/>
  <c r="BI15" i="2"/>
  <c r="BI8" i="2"/>
  <c r="T6" i="2"/>
  <c r="T2" i="2"/>
  <c r="M31" i="2"/>
  <c r="N11" i="2"/>
  <c r="O30" i="2"/>
  <c r="O17" i="2"/>
  <c r="L6" i="2"/>
  <c r="BI22" i="2"/>
  <c r="BJ28" i="2"/>
  <c r="T10" i="2"/>
  <c r="T11" i="2"/>
  <c r="O28" i="2"/>
  <c r="O15" i="2"/>
  <c r="H6" i="2"/>
  <c r="I6" i="2" s="1"/>
  <c r="L5" i="2"/>
  <c r="L24" i="2"/>
  <c r="BI28" i="2"/>
  <c r="L13" i="2"/>
  <c r="L26" i="2"/>
  <c r="T27" i="2"/>
  <c r="T12" i="2"/>
  <c r="O20" i="2"/>
  <c r="O4" i="2"/>
  <c r="L30" i="2"/>
  <c r="L31" i="2"/>
  <c r="T5" i="2"/>
  <c r="T28" i="2"/>
  <c r="M28" i="2"/>
  <c r="M15" i="2"/>
  <c r="O6" i="2"/>
  <c r="H16" i="2"/>
  <c r="I16" i="2" s="1"/>
  <c r="L12" i="2"/>
  <c r="L7" i="2"/>
  <c r="BJ20" i="2"/>
  <c r="T14" i="2"/>
  <c r="T7" i="2"/>
  <c r="M4" i="2"/>
  <c r="O27" i="2"/>
  <c r="F16" i="2"/>
  <c r="G16" i="2" s="1"/>
  <c r="BI10" i="2"/>
  <c r="BI29" i="2"/>
  <c r="BI20" i="2"/>
  <c r="T22" i="2"/>
  <c r="T19" i="2"/>
  <c r="N26" i="2"/>
  <c r="N27" i="2"/>
  <c r="O21" i="2"/>
  <c r="O2" i="2"/>
  <c r="L4" i="2"/>
  <c r="BI32" i="2"/>
  <c r="T30" i="2"/>
  <c r="T33" i="2"/>
  <c r="M27" i="2"/>
  <c r="N2" i="2"/>
  <c r="O24" i="2"/>
  <c r="O12" i="2"/>
  <c r="H4" i="2"/>
  <c r="L27" i="2"/>
  <c r="BI25" i="2"/>
  <c r="L15" i="2"/>
  <c r="BJ19" i="2"/>
  <c r="L8" i="2"/>
  <c r="T25" i="2"/>
  <c r="M2" i="2"/>
  <c r="O9" i="2"/>
  <c r="L9" i="2"/>
  <c r="T23" i="2"/>
  <c r="T20" i="2"/>
  <c r="M24" i="2"/>
  <c r="M12" i="2"/>
  <c r="N33" i="2"/>
  <c r="T18" i="2"/>
  <c r="T8" i="2"/>
  <c r="M33" i="2"/>
  <c r="M9" i="2"/>
  <c r="O14" i="2"/>
  <c r="M18" i="2"/>
  <c r="T16" i="2"/>
  <c r="N18" i="2"/>
  <c r="O18" i="2"/>
  <c r="BB5" i="2"/>
  <c r="L18" i="2"/>
  <c r="BB22" i="2"/>
  <c r="F27" i="2"/>
  <c r="G27" i="2" s="1"/>
  <c r="F23" i="2"/>
  <c r="G23" i="2" s="1"/>
  <c r="F9" i="2"/>
  <c r="F28" i="2"/>
  <c r="F33" i="2"/>
  <c r="G33" i="2" s="1"/>
  <c r="H13" i="2"/>
  <c r="I13" i="2" s="1"/>
  <c r="F5" i="2"/>
  <c r="G5" i="2" s="1"/>
  <c r="F18" i="2"/>
  <c r="G18" i="2" s="1"/>
  <c r="F31" i="2"/>
  <c r="G31" i="2" s="1"/>
  <c r="F7" i="2"/>
  <c r="G7" i="2" s="1"/>
  <c r="F13" i="2"/>
  <c r="G13" i="2" s="1"/>
  <c r="F20" i="2"/>
  <c r="G20" i="2" s="1"/>
  <c r="F3" i="2"/>
  <c r="G3" i="2" s="1"/>
  <c r="F14" i="2"/>
  <c r="G14" i="2" s="1"/>
  <c r="F29" i="2"/>
  <c r="G29" i="2" s="1"/>
  <c r="F2" i="2"/>
  <c r="G2" i="2" s="1"/>
  <c r="F19" i="2"/>
  <c r="G19" i="2" s="1"/>
  <c r="F8" i="2"/>
  <c r="G8" i="2" s="1"/>
  <c r="F4" i="2"/>
  <c r="F22" i="2"/>
  <c r="G22" i="2" s="1"/>
  <c r="F15" i="2"/>
  <c r="G15" i="2" s="1"/>
  <c r="F11" i="2"/>
  <c r="G11" i="2" s="1"/>
  <c r="F26" i="2"/>
  <c r="G26" i="2" s="1"/>
  <c r="F6" i="2"/>
  <c r="G6" i="2" s="1"/>
  <c r="F30" i="2"/>
  <c r="G30" i="2" s="1"/>
  <c r="F24" i="2"/>
  <c r="G24" i="2" s="1"/>
  <c r="F12" i="2"/>
  <c r="G12" i="2" s="1"/>
  <c r="F17" i="2"/>
  <c r="G17" i="2" s="1"/>
  <c r="F10" i="2"/>
  <c r="G10" i="2" s="1"/>
  <c r="F25" i="2"/>
  <c r="G25" i="2" s="1"/>
  <c r="F32" i="2"/>
  <c r="G32" i="2" s="1"/>
  <c r="AZ22" i="2"/>
  <c r="BA24" i="2"/>
  <c r="AZ10" i="2"/>
  <c r="L33" i="2"/>
  <c r="AV30" i="2"/>
  <c r="BB17" i="2"/>
  <c r="AV3" i="2"/>
  <c r="BA27" i="2"/>
  <c r="BB25" i="2"/>
  <c r="AZ3" i="2"/>
  <c r="BA5" i="2"/>
  <c r="BB14" i="2"/>
  <c r="AV24" i="2"/>
  <c r="AV6" i="2"/>
  <c r="BB10" i="2"/>
  <c r="AZ5" i="2"/>
  <c r="BA7" i="2"/>
  <c r="AV13" i="2"/>
  <c r="AV20" i="2"/>
  <c r="BA8" i="2"/>
  <c r="AV25" i="2"/>
  <c r="BA18" i="2"/>
  <c r="BB32" i="2"/>
  <c r="AV11" i="2"/>
  <c r="BA31" i="2"/>
  <c r="BB16" i="2"/>
  <c r="AZ28" i="2"/>
  <c r="AV33" i="2"/>
  <c r="BB27" i="2"/>
  <c r="BB23" i="2"/>
  <c r="BB9" i="2"/>
  <c r="AZ2" i="2"/>
  <c r="AV12" i="2"/>
  <c r="BA16" i="2"/>
  <c r="BA13" i="2"/>
  <c r="BB26" i="2"/>
  <c r="AV16" i="2"/>
  <c r="AZ13" i="2"/>
  <c r="AV23" i="2"/>
  <c r="AV29" i="2"/>
  <c r="BA9" i="2"/>
  <c r="AZ12" i="2"/>
  <c r="BB19" i="2"/>
  <c r="AZ19" i="2"/>
  <c r="AV17" i="2"/>
  <c r="BA6" i="2"/>
  <c r="BB4" i="2"/>
  <c r="AZ6" i="2"/>
  <c r="AV10" i="2"/>
  <c r="BA23" i="2"/>
  <c r="AV18" i="2"/>
  <c r="AV15" i="2"/>
  <c r="AZ26" i="2"/>
  <c r="AZ24" i="2"/>
  <c r="AV32" i="2"/>
  <c r="BA12" i="2"/>
  <c r="AV28" i="2"/>
  <c r="AZ7" i="2"/>
  <c r="AZ20" i="2"/>
  <c r="AV8" i="2"/>
  <c r="AZ14" i="2"/>
  <c r="BA3" i="2"/>
  <c r="AV22" i="2"/>
  <c r="BA30" i="2"/>
  <c r="AZ23" i="2"/>
  <c r="AZ15" i="2"/>
  <c r="BB31" i="2"/>
  <c r="BA2" i="2"/>
  <c r="AZ17" i="2"/>
  <c r="BA10" i="2"/>
  <c r="AZ27" i="2"/>
  <c r="AV5" i="2"/>
  <c r="BA14" i="2"/>
  <c r="AZ30" i="2"/>
  <c r="AZ25" i="2"/>
  <c r="BB15" i="2"/>
  <c r="AZ9" i="2"/>
  <c r="AZ11" i="2"/>
  <c r="BB28" i="2"/>
  <c r="AV7" i="2"/>
  <c r="AV19" i="2"/>
  <c r="AZ33" i="2"/>
  <c r="BB8" i="2"/>
  <c r="BA26" i="2"/>
  <c r="BB3" i="2"/>
  <c r="AZ18" i="2"/>
  <c r="BB29" i="2"/>
  <c r="BB11" i="2"/>
  <c r="BB33" i="2"/>
  <c r="BB20" i="2"/>
  <c r="AZ8" i="2"/>
  <c r="AV26" i="2"/>
  <c r="AV4" i="2"/>
  <c r="AZ4" i="2"/>
  <c r="AV27" i="2"/>
  <c r="AZ29" i="2"/>
  <c r="AZ32" i="2"/>
  <c r="AZ31" i="2"/>
  <c r="BB2" i="2"/>
  <c r="AV14" i="2"/>
  <c r="BB18" i="2"/>
  <c r="AV2" i="2"/>
  <c r="AZ16" i="2"/>
  <c r="BA28" i="2"/>
  <c r="BB7" i="2"/>
  <c r="BA17" i="2"/>
  <c r="BA4" i="2"/>
  <c r="BB6" i="2"/>
  <c r="BA22" i="2"/>
  <c r="BB30" i="2"/>
  <c r="BA15" i="2"/>
  <c r="BB24" i="2"/>
  <c r="BA11" i="2"/>
  <c r="BB12" i="2"/>
  <c r="BA33" i="2"/>
  <c r="BB13" i="2"/>
  <c r="BA29" i="2"/>
  <c r="BA19" i="2"/>
  <c r="AV9" i="2"/>
  <c r="BA25" i="2"/>
  <c r="BA32" i="2"/>
  <c r="AV31" i="2"/>
  <c r="BA20"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17" i="2" s="1"/>
  <c r="S39" i="1"/>
  <c r="AA30"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Q67" i="8" l="1"/>
  <c r="BQ68" i="8" s="1"/>
  <c r="BP67" i="8"/>
  <c r="BP68" i="8" s="1"/>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5" i="2"/>
  <c r="K32" i="7"/>
  <c r="AC126" i="1"/>
  <c r="AD189" i="1"/>
  <c r="AC120" i="1"/>
  <c r="AC128" i="1"/>
  <c r="Q4" i="2"/>
  <c r="AC228" i="1"/>
  <c r="AC159" i="1"/>
  <c r="AD78" i="1"/>
  <c r="AC198" i="1"/>
  <c r="AD206" i="1"/>
  <c r="AD182" i="1"/>
  <c r="AC240" i="1"/>
  <c r="AC180" i="1"/>
  <c r="AC141" i="1"/>
  <c r="BG19" i="2"/>
  <c r="BG33" i="2"/>
  <c r="BG11" i="2"/>
  <c r="AD225" i="1"/>
  <c r="AD164" i="1"/>
  <c r="BG20" i="2"/>
  <c r="AD168" i="1"/>
  <c r="AC170" i="1"/>
  <c r="AC156" i="1"/>
  <c r="AA15" i="2"/>
  <c r="AI15" i="2" s="1"/>
  <c r="AC231" i="1"/>
  <c r="BG18" i="2"/>
  <c r="AD239" i="1"/>
  <c r="AC236" i="1"/>
  <c r="AC150" i="1"/>
  <c r="AC122" i="1"/>
  <c r="AP20" i="1"/>
  <c r="AD123" i="1"/>
  <c r="AC102" i="1"/>
  <c r="BG5" i="2"/>
  <c r="BG22" i="2"/>
  <c r="BG21" i="2"/>
  <c r="AC165" i="1"/>
  <c r="AC194" i="1"/>
  <c r="AD9" i="6"/>
  <c r="AD8" i="6"/>
  <c r="O11" i="6"/>
  <c r="M21" i="7"/>
  <c r="AC210" i="1"/>
  <c r="K21" i="7"/>
  <c r="S9" i="6"/>
  <c r="R10" i="6"/>
  <c r="M8" i="6"/>
  <c r="O10" i="6"/>
  <c r="W8" i="6"/>
  <c r="N32"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33" i="7"/>
  <c r="AC144" i="1"/>
  <c r="AC87" i="1"/>
  <c r="AC183" i="1"/>
  <c r="AC118" i="1"/>
  <c r="AC160" i="1"/>
  <c r="AC202" i="1"/>
  <c r="O32" i="7"/>
  <c r="J24" i="7"/>
  <c r="U9" i="6"/>
  <c r="M7" i="6"/>
  <c r="R9" i="6"/>
  <c r="J5" i="7"/>
  <c r="AC8" i="6"/>
  <c r="L22" i="7"/>
  <c r="S4" i="2"/>
  <c r="AC7" i="6"/>
  <c r="D3" i="6"/>
  <c r="AD13" i="6"/>
  <c r="AD10" i="6"/>
  <c r="AD12" i="6"/>
  <c r="AD11" i="6"/>
  <c r="K10" i="6"/>
  <c r="L4" i="7"/>
  <c r="M32" i="7"/>
  <c r="K4" i="7"/>
  <c r="L32" i="7"/>
  <c r="L15" i="6"/>
  <c r="P8" i="6"/>
  <c r="N4" i="7"/>
  <c r="X10" i="6"/>
  <c r="X9" i="6"/>
  <c r="AE12" i="6"/>
  <c r="X7" i="6"/>
  <c r="I30" i="7"/>
  <c r="J30" i="7"/>
  <c r="L30" i="7"/>
  <c r="AE10" i="6"/>
  <c r="L9" i="6"/>
  <c r="AE11" i="6"/>
  <c r="L8" i="6"/>
  <c r="AE8" i="6"/>
  <c r="L10" i="6"/>
  <c r="J33" i="7"/>
  <c r="J28" i="7"/>
  <c r="AE9" i="6"/>
  <c r="L28" i="7"/>
  <c r="K33" i="7"/>
  <c r="M33" i="7"/>
  <c r="M4" i="7"/>
  <c r="K7" i="7"/>
  <c r="L10"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L2" i="7"/>
  <c r="AD2" i="7"/>
  <c r="AV2" i="7"/>
  <c r="BN2" i="7"/>
  <c r="CF2" i="7"/>
  <c r="CX2" i="7"/>
  <c r="DP2" i="7"/>
  <c r="EH2" i="7"/>
  <c r="EZ2" i="7"/>
  <c r="FR2" i="7"/>
  <c r="GJ2" i="7"/>
  <c r="M2" i="7"/>
  <c r="AE2" i="7"/>
  <c r="AW2" i="7"/>
  <c r="BO2" i="7"/>
  <c r="CG2" i="7"/>
  <c r="CY2" i="7"/>
  <c r="DQ2" i="7"/>
  <c r="EI2" i="7"/>
  <c r="FA2" i="7"/>
  <c r="FS2" i="7"/>
  <c r="GK2" i="7"/>
  <c r="R2" i="7"/>
  <c r="AJ2" i="7"/>
  <c r="BB2" i="7"/>
  <c r="BT2" i="7"/>
  <c r="CL2" i="7"/>
  <c r="DD2" i="7"/>
  <c r="DV2" i="7"/>
  <c r="EN2" i="7"/>
  <c r="FF2" i="7"/>
  <c r="FX2" i="7"/>
  <c r="GP2" i="7"/>
  <c r="S2" i="7"/>
  <c r="AK2" i="7"/>
  <c r="BC2" i="7"/>
  <c r="BU2" i="7"/>
  <c r="CM2" i="7"/>
  <c r="DE2" i="7"/>
  <c r="DW2" i="7"/>
  <c r="EO2" i="7"/>
  <c r="FG2" i="7"/>
  <c r="FY2" i="7"/>
  <c r="GQ2" i="7"/>
  <c r="X2" i="7"/>
  <c r="BZ2" i="7"/>
  <c r="EB2" i="7"/>
  <c r="GD2" i="7"/>
  <c r="Y2" i="7"/>
  <c r="CA2" i="7"/>
  <c r="EC2" i="7"/>
  <c r="GE2" i="7"/>
  <c r="AP2" i="7"/>
  <c r="CR2" i="7"/>
  <c r="ET2" i="7"/>
  <c r="AQ2" i="7"/>
  <c r="CS2" i="7"/>
  <c r="EU2" i="7"/>
  <c r="BH2" i="7"/>
  <c r="DJ2" i="7"/>
  <c r="FL2" i="7"/>
  <c r="BI2" i="7"/>
  <c r="DK2" i="7"/>
  <c r="FM2"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26" i="7"/>
  <c r="V26" i="7"/>
  <c r="AB26" i="7"/>
  <c r="AH26" i="7"/>
  <c r="AN26" i="7"/>
  <c r="AT26" i="7"/>
  <c r="AZ26" i="7"/>
  <c r="BF26" i="7"/>
  <c r="BL26" i="7"/>
  <c r="BR26" i="7"/>
  <c r="BX26" i="7"/>
  <c r="CD26" i="7"/>
  <c r="CJ26" i="7"/>
  <c r="CP26" i="7"/>
  <c r="CV26" i="7"/>
  <c r="DB26" i="7"/>
  <c r="DH26" i="7"/>
  <c r="DN26" i="7"/>
  <c r="DT26" i="7"/>
  <c r="DZ26" i="7"/>
  <c r="EF26" i="7"/>
  <c r="EL26" i="7"/>
  <c r="ER26" i="7"/>
  <c r="EX26" i="7"/>
  <c r="FD26" i="7"/>
  <c r="FJ26" i="7"/>
  <c r="FP26" i="7"/>
  <c r="FV26" i="7"/>
  <c r="GB26" i="7"/>
  <c r="GH26" i="7"/>
  <c r="GN26" i="7"/>
  <c r="GT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B13" i="6"/>
  <c r="B16" i="6"/>
  <c r="B1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19" i="7"/>
  <c r="T19" i="7"/>
  <c r="Z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K19" i="7"/>
  <c r="Q19" i="7"/>
  <c r="W19" i="7"/>
  <c r="AC19" i="7"/>
  <c r="AI19" i="7"/>
  <c r="AO19" i="7"/>
  <c r="AU19" i="7"/>
  <c r="BA19" i="7"/>
  <c r="BG19" i="7"/>
  <c r="BM19" i="7"/>
  <c r="BS19" i="7"/>
  <c r="BY19" i="7"/>
  <c r="CE19" i="7"/>
  <c r="CK19" i="7"/>
  <c r="CQ19" i="7"/>
  <c r="CW19" i="7"/>
  <c r="DC19" i="7"/>
  <c r="DI19" i="7"/>
  <c r="DO19" i="7"/>
  <c r="DU19" i="7"/>
  <c r="EA19" i="7"/>
  <c r="R19" i="7"/>
  <c r="AA19" i="7"/>
  <c r="AJ19" i="7"/>
  <c r="AS19" i="7"/>
  <c r="BB19" i="7"/>
  <c r="BK19" i="7"/>
  <c r="BT19" i="7"/>
  <c r="CC19" i="7"/>
  <c r="CL19" i="7"/>
  <c r="CU19" i="7"/>
  <c r="DD19" i="7"/>
  <c r="DM19" i="7"/>
  <c r="DV19" i="7"/>
  <c r="EE19" i="7"/>
  <c r="EL19" i="7"/>
  <c r="ES19" i="7"/>
  <c r="EZ19" i="7"/>
  <c r="FG19" i="7"/>
  <c r="FO19" i="7"/>
  <c r="FV19" i="7"/>
  <c r="GC19" i="7"/>
  <c r="GJ19" i="7"/>
  <c r="GQ19" i="7"/>
  <c r="J19" i="7"/>
  <c r="S19" i="7"/>
  <c r="AB19" i="7"/>
  <c r="AK19" i="7"/>
  <c r="AT19" i="7"/>
  <c r="BC19" i="7"/>
  <c r="BL19" i="7"/>
  <c r="BU19" i="7"/>
  <c r="CD19" i="7"/>
  <c r="CM19" i="7"/>
  <c r="CV19" i="7"/>
  <c r="DE19" i="7"/>
  <c r="DN19" i="7"/>
  <c r="DW19" i="7"/>
  <c r="EF19" i="7"/>
  <c r="EM19" i="7"/>
  <c r="ET19" i="7"/>
  <c r="FA19" i="7"/>
  <c r="FI19" i="7"/>
  <c r="FP19" i="7"/>
  <c r="FW19" i="7"/>
  <c r="GD19" i="7"/>
  <c r="GK19" i="7"/>
  <c r="GS19" i="7"/>
  <c r="L19" i="7"/>
  <c r="U19" i="7"/>
  <c r="AD19" i="7"/>
  <c r="AM19" i="7"/>
  <c r="AV19" i="7"/>
  <c r="BE19" i="7"/>
  <c r="BN19" i="7"/>
  <c r="BW19" i="7"/>
  <c r="CF19" i="7"/>
  <c r="CO19" i="7"/>
  <c r="CX19" i="7"/>
  <c r="DG19" i="7"/>
  <c r="DP19" i="7"/>
  <c r="DY19" i="7"/>
  <c r="EG19" i="7"/>
  <c r="EN19" i="7"/>
  <c r="EU19" i="7"/>
  <c r="FC19" i="7"/>
  <c r="FJ19" i="7"/>
  <c r="FQ19" i="7"/>
  <c r="FX19" i="7"/>
  <c r="GE19" i="7"/>
  <c r="GM19" i="7"/>
  <c r="GT19" i="7"/>
  <c r="M19" i="7"/>
  <c r="V19" i="7"/>
  <c r="AE19" i="7"/>
  <c r="AN19" i="7"/>
  <c r="AW19" i="7"/>
  <c r="BF19" i="7"/>
  <c r="BO19" i="7"/>
  <c r="BX19" i="7"/>
  <c r="CG19" i="7"/>
  <c r="CP19" i="7"/>
  <c r="CY19" i="7"/>
  <c r="DH19" i="7"/>
  <c r="DQ19" i="7"/>
  <c r="DZ19" i="7"/>
  <c r="EH19" i="7"/>
  <c r="EO19" i="7"/>
  <c r="EW19" i="7"/>
  <c r="FD19" i="7"/>
  <c r="FK19" i="7"/>
  <c r="FR19" i="7"/>
  <c r="FY19" i="7"/>
  <c r="GG19" i="7"/>
  <c r="GN19" i="7"/>
  <c r="GU19" i="7"/>
  <c r="O19" i="7"/>
  <c r="X19" i="7"/>
  <c r="AG19" i="7"/>
  <c r="AP19" i="7"/>
  <c r="AY19" i="7"/>
  <c r="BH19" i="7"/>
  <c r="BQ19" i="7"/>
  <c r="BZ19" i="7"/>
  <c r="CI19" i="7"/>
  <c r="CR19" i="7"/>
  <c r="DA19" i="7"/>
  <c r="DJ19" i="7"/>
  <c r="DS19" i="7"/>
  <c r="EB19" i="7"/>
  <c r="EI19" i="7"/>
  <c r="EQ19" i="7"/>
  <c r="EX19" i="7"/>
  <c r="FE19" i="7"/>
  <c r="FL19" i="7"/>
  <c r="FS19" i="7"/>
  <c r="GA19" i="7"/>
  <c r="GH19" i="7"/>
  <c r="GO19" i="7"/>
  <c r="AZ19" i="7"/>
  <c r="DB19" i="7"/>
  <c r="EY19" i="7"/>
  <c r="GP19" i="7"/>
  <c r="BI19" i="7"/>
  <c r="DK19" i="7"/>
  <c r="FF19" i="7"/>
  <c r="P19" i="7"/>
  <c r="BR19" i="7"/>
  <c r="DT19" i="7"/>
  <c r="FM19" i="7"/>
  <c r="Y19" i="7"/>
  <c r="CA19" i="7"/>
  <c r="EC19" i="7"/>
  <c r="FU19" i="7"/>
  <c r="AQ19" i="7"/>
  <c r="CS19" i="7"/>
  <c r="ER19" i="7"/>
  <c r="GI19" i="7"/>
  <c r="CJ19" i="7"/>
  <c r="EK19" i="7"/>
  <c r="GB19" i="7"/>
  <c r="AH19"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33" i="7"/>
  <c r="L12" i="6"/>
  <c r="O28" i="7"/>
  <c r="Q28"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P30" i="7"/>
  <c r="AZ30" i="7"/>
  <c r="CJ30" i="7"/>
  <c r="DT30" i="7"/>
  <c r="FD30" i="7"/>
  <c r="GN30" i="7"/>
  <c r="V30" i="7"/>
  <c r="BF30" i="7"/>
  <c r="CP30" i="7"/>
  <c r="DZ30" i="7"/>
  <c r="FJ30" i="7"/>
  <c r="GT30" i="7"/>
  <c r="AB30" i="7"/>
  <c r="BL30" i="7"/>
  <c r="CV30" i="7"/>
  <c r="EF30" i="7"/>
  <c r="FP30" i="7"/>
  <c r="AH30" i="7"/>
  <c r="BR30" i="7"/>
  <c r="DB30" i="7"/>
  <c r="EL30" i="7"/>
  <c r="FV30" i="7"/>
  <c r="AN30" i="7"/>
  <c r="BX30" i="7"/>
  <c r="DH30" i="7"/>
  <c r="ER30" i="7"/>
  <c r="GB30" i="7"/>
  <c r="AT30" i="7"/>
  <c r="CD30" i="7"/>
  <c r="DN30" i="7"/>
  <c r="EX30" i="7"/>
  <c r="GH30"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8" i="7"/>
  <c r="R8" i="7"/>
  <c r="X8" i="7"/>
  <c r="AD8" i="7"/>
  <c r="AJ8" i="7"/>
  <c r="AP8" i="7"/>
  <c r="AV8" i="7"/>
  <c r="BB8" i="7"/>
  <c r="BH8" i="7"/>
  <c r="BN8" i="7"/>
  <c r="BT8" i="7"/>
  <c r="BZ8" i="7"/>
  <c r="CF8" i="7"/>
  <c r="CL8" i="7"/>
  <c r="CR8" i="7"/>
  <c r="CX8" i="7"/>
  <c r="DD8" i="7"/>
  <c r="DJ8" i="7"/>
  <c r="DP8" i="7"/>
  <c r="DV8" i="7"/>
  <c r="EB8" i="7"/>
  <c r="EH8" i="7"/>
  <c r="EN8" i="7"/>
  <c r="ET8" i="7"/>
  <c r="EZ8" i="7"/>
  <c r="N8" i="7"/>
  <c r="U8" i="7"/>
  <c r="AB8" i="7"/>
  <c r="AI8" i="7"/>
  <c r="AQ8" i="7"/>
  <c r="AX8" i="7"/>
  <c r="BE8" i="7"/>
  <c r="BL8" i="7"/>
  <c r="BS8" i="7"/>
  <c r="CA8" i="7"/>
  <c r="CH8" i="7"/>
  <c r="CO8" i="7"/>
  <c r="CV8" i="7"/>
  <c r="DC8" i="7"/>
  <c r="DK8" i="7"/>
  <c r="DR8" i="7"/>
  <c r="DY8" i="7"/>
  <c r="EF8" i="7"/>
  <c r="EM8" i="7"/>
  <c r="EU8" i="7"/>
  <c r="FB8" i="7"/>
  <c r="FH8" i="7"/>
  <c r="FN8" i="7"/>
  <c r="FT8" i="7"/>
  <c r="FZ8" i="7"/>
  <c r="GF8" i="7"/>
  <c r="GL8" i="7"/>
  <c r="GR8" i="7"/>
  <c r="O8" i="7"/>
  <c r="V8" i="7"/>
  <c r="AC8" i="7"/>
  <c r="AK8" i="7"/>
  <c r="AR8" i="7"/>
  <c r="AY8" i="7"/>
  <c r="BF8" i="7"/>
  <c r="BM8" i="7"/>
  <c r="BU8" i="7"/>
  <c r="CB8" i="7"/>
  <c r="CI8" i="7"/>
  <c r="CP8" i="7"/>
  <c r="CW8" i="7"/>
  <c r="DE8" i="7"/>
  <c r="DL8" i="7"/>
  <c r="DS8" i="7"/>
  <c r="DZ8" i="7"/>
  <c r="EG8" i="7"/>
  <c r="EO8" i="7"/>
  <c r="EV8" i="7"/>
  <c r="FC8" i="7"/>
  <c r="FI8" i="7"/>
  <c r="FO8" i="7"/>
  <c r="FU8" i="7"/>
  <c r="GA8" i="7"/>
  <c r="GG8" i="7"/>
  <c r="GM8" i="7"/>
  <c r="GS8" i="7"/>
  <c r="P8" i="7"/>
  <c r="W8" i="7"/>
  <c r="AE8" i="7"/>
  <c r="AL8" i="7"/>
  <c r="AS8" i="7"/>
  <c r="AZ8" i="7"/>
  <c r="BG8" i="7"/>
  <c r="BO8" i="7"/>
  <c r="BV8" i="7"/>
  <c r="CC8" i="7"/>
  <c r="CJ8" i="7"/>
  <c r="CQ8" i="7"/>
  <c r="CY8" i="7"/>
  <c r="DF8" i="7"/>
  <c r="DM8" i="7"/>
  <c r="DT8" i="7"/>
  <c r="EA8" i="7"/>
  <c r="EI8" i="7"/>
  <c r="EP8" i="7"/>
  <c r="EW8" i="7"/>
  <c r="FD8" i="7"/>
  <c r="FJ8" i="7"/>
  <c r="FP8" i="7"/>
  <c r="FV8" i="7"/>
  <c r="GB8" i="7"/>
  <c r="GH8" i="7"/>
  <c r="GN8" i="7"/>
  <c r="GT8" i="7"/>
  <c r="Q8" i="7"/>
  <c r="Y8" i="7"/>
  <c r="AF8" i="7"/>
  <c r="AM8" i="7"/>
  <c r="AT8" i="7"/>
  <c r="BA8" i="7"/>
  <c r="BI8" i="7"/>
  <c r="BP8" i="7"/>
  <c r="BW8" i="7"/>
  <c r="CD8" i="7"/>
  <c r="CK8" i="7"/>
  <c r="CS8" i="7"/>
  <c r="CZ8" i="7"/>
  <c r="DG8" i="7"/>
  <c r="DN8" i="7"/>
  <c r="DU8" i="7"/>
  <c r="EC8" i="7"/>
  <c r="EJ8" i="7"/>
  <c r="EQ8" i="7"/>
  <c r="EX8" i="7"/>
  <c r="FE8" i="7"/>
  <c r="FK8" i="7"/>
  <c r="FQ8" i="7"/>
  <c r="FW8" i="7"/>
  <c r="GC8" i="7"/>
  <c r="GI8" i="7"/>
  <c r="GO8" i="7"/>
  <c r="GU8" i="7"/>
  <c r="S8" i="7"/>
  <c r="Z8" i="7"/>
  <c r="AG8" i="7"/>
  <c r="AN8" i="7"/>
  <c r="AU8" i="7"/>
  <c r="BC8" i="7"/>
  <c r="BJ8" i="7"/>
  <c r="BQ8" i="7"/>
  <c r="BX8" i="7"/>
  <c r="CE8" i="7"/>
  <c r="CM8" i="7"/>
  <c r="CT8" i="7"/>
  <c r="DA8" i="7"/>
  <c r="DH8" i="7"/>
  <c r="DO8" i="7"/>
  <c r="DW8" i="7"/>
  <c r="ED8" i="7"/>
  <c r="EK8" i="7"/>
  <c r="ER8" i="7"/>
  <c r="EY8" i="7"/>
  <c r="FF8" i="7"/>
  <c r="FL8" i="7"/>
  <c r="FR8" i="7"/>
  <c r="FX8" i="7"/>
  <c r="GD8" i="7"/>
  <c r="GJ8" i="7"/>
  <c r="GP8" i="7"/>
  <c r="M8" i="7"/>
  <c r="T8" i="7"/>
  <c r="AA8" i="7"/>
  <c r="AH8" i="7"/>
  <c r="AO8" i="7"/>
  <c r="AW8" i="7"/>
  <c r="BD8" i="7"/>
  <c r="BK8" i="7"/>
  <c r="BR8" i="7"/>
  <c r="BY8" i="7"/>
  <c r="CG8" i="7"/>
  <c r="CN8" i="7"/>
  <c r="CU8" i="7"/>
  <c r="DB8" i="7"/>
  <c r="DI8" i="7"/>
  <c r="DQ8" i="7"/>
  <c r="DX8" i="7"/>
  <c r="EE8" i="7"/>
  <c r="EL8" i="7"/>
  <c r="ES8" i="7"/>
  <c r="FA8" i="7"/>
  <c r="FG8" i="7"/>
  <c r="FM8" i="7"/>
  <c r="FS8" i="7"/>
  <c r="FY8" i="7"/>
  <c r="GE8" i="7"/>
  <c r="GK8" i="7"/>
  <c r="GQ8"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33" i="7"/>
  <c r="P28" i="7"/>
  <c r="Q17" i="7"/>
  <c r="R17" i="7"/>
  <c r="M17" i="7"/>
  <c r="S17" i="7"/>
  <c r="N17" i="7"/>
  <c r="O17" i="7"/>
  <c r="P17" i="7"/>
  <c r="AG13" i="6"/>
  <c r="AG11" i="6"/>
  <c r="AG15" i="6"/>
  <c r="AG17" i="6"/>
  <c r="AG12" i="6"/>
  <c r="AG14" i="6"/>
  <c r="AG16" i="6"/>
  <c r="Q33" i="7"/>
  <c r="W33" i="7"/>
  <c r="R33" i="7"/>
  <c r="Y33" i="7"/>
  <c r="S33" i="7"/>
  <c r="T33" i="7"/>
  <c r="U33" i="7"/>
  <c r="V33" i="7"/>
  <c r="P33" i="7"/>
  <c r="X33"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J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5" i="7"/>
  <c r="U5" i="7"/>
  <c r="AA5" i="7"/>
  <c r="AG5" i="7"/>
  <c r="AM5" i="7"/>
  <c r="AS5" i="7"/>
  <c r="AY5" i="7"/>
  <c r="BE5" i="7"/>
  <c r="BK5" i="7"/>
  <c r="BQ5" i="7"/>
  <c r="BW5" i="7"/>
  <c r="CC5" i="7"/>
  <c r="CI5" i="7"/>
  <c r="CO5" i="7"/>
  <c r="CU5" i="7"/>
  <c r="DA5" i="7"/>
  <c r="DG5" i="7"/>
  <c r="DM5" i="7"/>
  <c r="DS5" i="7"/>
  <c r="DY5" i="7"/>
  <c r="EE5" i="7"/>
  <c r="EK5" i="7"/>
  <c r="EQ5" i="7"/>
  <c r="EW5" i="7"/>
  <c r="FC5" i="7"/>
  <c r="FI5" i="7"/>
  <c r="P5" i="7"/>
  <c r="V5" i="7"/>
  <c r="AB5" i="7"/>
  <c r="AH5" i="7"/>
  <c r="AN5" i="7"/>
  <c r="AT5" i="7"/>
  <c r="AZ5" i="7"/>
  <c r="BF5" i="7"/>
  <c r="BL5" i="7"/>
  <c r="BR5" i="7"/>
  <c r="BX5" i="7"/>
  <c r="CD5" i="7"/>
  <c r="CJ5" i="7"/>
  <c r="CP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N5" i="7"/>
  <c r="T5" i="7"/>
  <c r="Z5" i="7"/>
  <c r="AF5" i="7"/>
  <c r="AL5" i="7"/>
  <c r="AR5" i="7"/>
  <c r="AX5" i="7"/>
  <c r="BD5" i="7"/>
  <c r="BJ5" i="7"/>
  <c r="BP5" i="7"/>
  <c r="BV5" i="7"/>
  <c r="CB5" i="7"/>
  <c r="CH5" i="7"/>
  <c r="CN5" i="7"/>
  <c r="CT5" i="7"/>
  <c r="CZ5" i="7"/>
  <c r="DF5" i="7"/>
  <c r="DL5" i="7"/>
  <c r="DR5" i="7"/>
  <c r="DX5" i="7"/>
  <c r="ED5" i="7"/>
  <c r="EJ5" i="7"/>
  <c r="W5" i="7"/>
  <c r="AO5" i="7"/>
  <c r="BG5" i="7"/>
  <c r="BY5" i="7"/>
  <c r="CQ5" i="7"/>
  <c r="DC5" i="7"/>
  <c r="DO5" i="7"/>
  <c r="EA5" i="7"/>
  <c r="EM5" i="7"/>
  <c r="EV5" i="7"/>
  <c r="FE5" i="7"/>
  <c r="FN5" i="7"/>
  <c r="FU5" i="7"/>
  <c r="GB5" i="7"/>
  <c r="GI5" i="7"/>
  <c r="GQ5" i="7"/>
  <c r="Y5" i="7"/>
  <c r="AQ5" i="7"/>
  <c r="BI5" i="7"/>
  <c r="CA5" i="7"/>
  <c r="CS5" i="7"/>
  <c r="DE5" i="7"/>
  <c r="DQ5" i="7"/>
  <c r="EC5" i="7"/>
  <c r="EO5" i="7"/>
  <c r="EX5" i="7"/>
  <c r="FG5" i="7"/>
  <c r="FO5" i="7"/>
  <c r="FV5" i="7"/>
  <c r="GC5" i="7"/>
  <c r="GK5" i="7"/>
  <c r="GR5" i="7"/>
  <c r="K5" i="7"/>
  <c r="AC5" i="7"/>
  <c r="AU5" i="7"/>
  <c r="BM5" i="7"/>
  <c r="CE5" i="7"/>
  <c r="CV5" i="7"/>
  <c r="DH5" i="7"/>
  <c r="DT5" i="7"/>
  <c r="EF5" i="7"/>
  <c r="EP5" i="7"/>
  <c r="EY5" i="7"/>
  <c r="FH5" i="7"/>
  <c r="FP5" i="7"/>
  <c r="FW5" i="7"/>
  <c r="GE5" i="7"/>
  <c r="GL5" i="7"/>
  <c r="GS5" i="7"/>
  <c r="M5" i="7"/>
  <c r="AE5" i="7"/>
  <c r="AW5" i="7"/>
  <c r="BO5" i="7"/>
  <c r="CG5" i="7"/>
  <c r="CW5" i="7"/>
  <c r="DI5" i="7"/>
  <c r="DU5" i="7"/>
  <c r="EG5" i="7"/>
  <c r="ER5" i="7"/>
  <c r="FA5" i="7"/>
  <c r="FJ5" i="7"/>
  <c r="FQ5" i="7"/>
  <c r="FY5" i="7"/>
  <c r="GF5" i="7"/>
  <c r="GM5" i="7"/>
  <c r="GT5" i="7"/>
  <c r="Q5" i="7"/>
  <c r="AI5" i="7"/>
  <c r="BA5" i="7"/>
  <c r="BS5" i="7"/>
  <c r="CK5" i="7"/>
  <c r="CY5" i="7"/>
  <c r="DK5" i="7"/>
  <c r="DW5" i="7"/>
  <c r="EI5" i="7"/>
  <c r="ES5" i="7"/>
  <c r="FB5" i="7"/>
  <c r="FK5" i="7"/>
  <c r="FS5" i="7"/>
  <c r="FZ5" i="7"/>
  <c r="GG5" i="7"/>
  <c r="GN5" i="7"/>
  <c r="GU5" i="7"/>
  <c r="BC5" i="7"/>
  <c r="EL5" i="7"/>
  <c r="GH5" i="7"/>
  <c r="BU5" i="7"/>
  <c r="EU5" i="7"/>
  <c r="GO5" i="7"/>
  <c r="CM5" i="7"/>
  <c r="FD5" i="7"/>
  <c r="DB5" i="7"/>
  <c r="FM5" i="7"/>
  <c r="S5" i="7"/>
  <c r="DN5" i="7"/>
  <c r="FT5" i="7"/>
  <c r="AK5" i="7"/>
  <c r="DZ5" i="7"/>
  <c r="GA5"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K24" i="7"/>
  <c r="Q24" i="7"/>
  <c r="W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L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M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O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1" i="7"/>
  <c r="L31" i="7"/>
  <c r="M31" i="7"/>
  <c r="O31" i="7"/>
  <c r="N31"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9" i="7"/>
  <c r="Q29" i="7"/>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L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M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N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O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AH29" i="7"/>
  <c r="BR29" i="7"/>
  <c r="DB29" i="7"/>
  <c r="EL29" i="7"/>
  <c r="FV29" i="7"/>
  <c r="AN29" i="7"/>
  <c r="BX29" i="7"/>
  <c r="DH29" i="7"/>
  <c r="ER29" i="7"/>
  <c r="GB29" i="7"/>
  <c r="AT29" i="7"/>
  <c r="CD29" i="7"/>
  <c r="DN29" i="7"/>
  <c r="EX29" i="7"/>
  <c r="GH29" i="7"/>
  <c r="P29" i="7"/>
  <c r="AZ29" i="7"/>
  <c r="CJ29" i="7"/>
  <c r="DT29" i="7"/>
  <c r="FD29" i="7"/>
  <c r="GN29" i="7"/>
  <c r="V29" i="7"/>
  <c r="BF29" i="7"/>
  <c r="CP29" i="7"/>
  <c r="DZ29" i="7"/>
  <c r="FJ29" i="7"/>
  <c r="GT29" i="7"/>
  <c r="AB29" i="7"/>
  <c r="BL29" i="7"/>
  <c r="CV29" i="7"/>
  <c r="EF29" i="7"/>
  <c r="FP29"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0" i="7"/>
  <c r="W10" i="7"/>
  <c r="AC10" i="7"/>
  <c r="AI10" i="7"/>
  <c r="AO10" i="7"/>
  <c r="AU10" i="7"/>
  <c r="BA10" i="7"/>
  <c r="BG10" i="7"/>
  <c r="BM10" i="7"/>
  <c r="BS10" i="7"/>
  <c r="BY10" i="7"/>
  <c r="CE10" i="7"/>
  <c r="CK10" i="7"/>
  <c r="CQ10" i="7"/>
  <c r="CW10" i="7"/>
  <c r="DC10" i="7"/>
  <c r="DI10" i="7"/>
  <c r="DO10" i="7"/>
  <c r="DU10" i="7"/>
  <c r="M10" i="7"/>
  <c r="S10" i="7"/>
  <c r="Y10" i="7"/>
  <c r="AE10" i="7"/>
  <c r="AK10" i="7"/>
  <c r="AQ10" i="7"/>
  <c r="AW10" i="7"/>
  <c r="BC10" i="7"/>
  <c r="BI10" i="7"/>
  <c r="BO10" i="7"/>
  <c r="BU10" i="7"/>
  <c r="CA10" i="7"/>
  <c r="CG10" i="7"/>
  <c r="R10" i="7"/>
  <c r="AA10" i="7"/>
  <c r="AJ10" i="7"/>
  <c r="AS10" i="7"/>
  <c r="BB10" i="7"/>
  <c r="BK10" i="7"/>
  <c r="BT10" i="7"/>
  <c r="CC10" i="7"/>
  <c r="CL10" i="7"/>
  <c r="CS10" i="7"/>
  <c r="CZ10" i="7"/>
  <c r="DG10" i="7"/>
  <c r="DN10" i="7"/>
  <c r="DV10" i="7"/>
  <c r="EB10" i="7"/>
  <c r="EH10" i="7"/>
  <c r="EN10" i="7"/>
  <c r="ET10" i="7"/>
  <c r="EZ10" i="7"/>
  <c r="FF10" i="7"/>
  <c r="FL10" i="7"/>
  <c r="FR10" i="7"/>
  <c r="FX10" i="7"/>
  <c r="GD10" i="7"/>
  <c r="GJ10" i="7"/>
  <c r="GP10" i="7"/>
  <c r="T10" i="7"/>
  <c r="AB10" i="7"/>
  <c r="AL10" i="7"/>
  <c r="AT10" i="7"/>
  <c r="BD10" i="7"/>
  <c r="BL10" i="7"/>
  <c r="BV10" i="7"/>
  <c r="CD10" i="7"/>
  <c r="CM10" i="7"/>
  <c r="CT10" i="7"/>
  <c r="DA10" i="7"/>
  <c r="DH10" i="7"/>
  <c r="DP10" i="7"/>
  <c r="DW10" i="7"/>
  <c r="EC10" i="7"/>
  <c r="EI10" i="7"/>
  <c r="EO10" i="7"/>
  <c r="EU10" i="7"/>
  <c r="FA10" i="7"/>
  <c r="FG10" i="7"/>
  <c r="FM10" i="7"/>
  <c r="FS10" i="7"/>
  <c r="FY10" i="7"/>
  <c r="GE10" i="7"/>
  <c r="GK10" i="7"/>
  <c r="GQ10" i="7"/>
  <c r="U10" i="7"/>
  <c r="AD10" i="7"/>
  <c r="AM10" i="7"/>
  <c r="AV10" i="7"/>
  <c r="BE10" i="7"/>
  <c r="BN10" i="7"/>
  <c r="BW10" i="7"/>
  <c r="CF10" i="7"/>
  <c r="CN10" i="7"/>
  <c r="CU10" i="7"/>
  <c r="DB10" i="7"/>
  <c r="DJ10" i="7"/>
  <c r="DQ10" i="7"/>
  <c r="DX10" i="7"/>
  <c r="ED10" i="7"/>
  <c r="EJ10" i="7"/>
  <c r="EP10" i="7"/>
  <c r="EV10" i="7"/>
  <c r="FB10" i="7"/>
  <c r="FH10" i="7"/>
  <c r="FN10" i="7"/>
  <c r="FT10" i="7"/>
  <c r="FZ10" i="7"/>
  <c r="GF10" i="7"/>
  <c r="GL10" i="7"/>
  <c r="GR10" i="7"/>
  <c r="N10" i="7"/>
  <c r="V10" i="7"/>
  <c r="AF10" i="7"/>
  <c r="AN10" i="7"/>
  <c r="AX10" i="7"/>
  <c r="BF10" i="7"/>
  <c r="BP10" i="7"/>
  <c r="BX10" i="7"/>
  <c r="CH10" i="7"/>
  <c r="CO10" i="7"/>
  <c r="CV10" i="7"/>
  <c r="DD10" i="7"/>
  <c r="DK10" i="7"/>
  <c r="DR10" i="7"/>
  <c r="DY10" i="7"/>
  <c r="EE10" i="7"/>
  <c r="EK10" i="7"/>
  <c r="EQ10" i="7"/>
  <c r="EW10" i="7"/>
  <c r="FC10" i="7"/>
  <c r="FI10" i="7"/>
  <c r="FO10" i="7"/>
  <c r="FU10" i="7"/>
  <c r="GA10" i="7"/>
  <c r="GG10" i="7"/>
  <c r="GM10" i="7"/>
  <c r="GS10" i="7"/>
  <c r="X10" i="7"/>
  <c r="AY10" i="7"/>
  <c r="BZ10" i="7"/>
  <c r="CX10" i="7"/>
  <c r="DS10" i="7"/>
  <c r="EL10" i="7"/>
  <c r="FD10" i="7"/>
  <c r="FV10" i="7"/>
  <c r="GN10" i="7"/>
  <c r="Z10" i="7"/>
  <c r="AZ10" i="7"/>
  <c r="CB10" i="7"/>
  <c r="CY10" i="7"/>
  <c r="DT10" i="7"/>
  <c r="EM10" i="7"/>
  <c r="FE10" i="7"/>
  <c r="FW10" i="7"/>
  <c r="GO10" i="7"/>
  <c r="AG10" i="7"/>
  <c r="BH10" i="7"/>
  <c r="CI10" i="7"/>
  <c r="DE10" i="7"/>
  <c r="DZ10" i="7"/>
  <c r="ER10" i="7"/>
  <c r="FJ10" i="7"/>
  <c r="GB10" i="7"/>
  <c r="GT10" i="7"/>
  <c r="AH10" i="7"/>
  <c r="BJ10" i="7"/>
  <c r="CJ10" i="7"/>
  <c r="DF10" i="7"/>
  <c r="EA10" i="7"/>
  <c r="ES10" i="7"/>
  <c r="FK10" i="7"/>
  <c r="GC10" i="7"/>
  <c r="GU10" i="7"/>
  <c r="O10" i="7"/>
  <c r="AP10" i="7"/>
  <c r="BQ10" i="7"/>
  <c r="CP10" i="7"/>
  <c r="DL10" i="7"/>
  <c r="EF10" i="7"/>
  <c r="EX10" i="7"/>
  <c r="FP10" i="7"/>
  <c r="GH10" i="7"/>
  <c r="BR10" i="7"/>
  <c r="GI10" i="7"/>
  <c r="CR10" i="7"/>
  <c r="DM10" i="7"/>
  <c r="EG10" i="7"/>
  <c r="P10" i="7"/>
  <c r="EY10" i="7"/>
  <c r="FQ10" i="7"/>
  <c r="AR10"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3" i="7"/>
  <c r="W13" i="7"/>
  <c r="R13" i="7"/>
  <c r="X13" i="7"/>
  <c r="M13" i="7"/>
  <c r="S13" i="7"/>
  <c r="Y13" i="7"/>
  <c r="N13" i="7"/>
  <c r="T13" i="7"/>
  <c r="O13" i="7"/>
  <c r="U13" i="7"/>
  <c r="P13" i="7"/>
  <c r="V13" i="7"/>
  <c r="S11" i="6"/>
  <c r="S14" i="6"/>
  <c r="S21" i="6"/>
  <c r="S16" i="6"/>
  <c r="S20" i="6"/>
  <c r="S18" i="6"/>
  <c r="S22" i="6"/>
  <c r="S13" i="6"/>
  <c r="S15" i="6"/>
  <c r="S17" i="6"/>
  <c r="S23" i="6"/>
  <c r="S12" i="6"/>
  <c r="S19" i="6"/>
  <c r="L11" i="6"/>
  <c r="N28" i="7"/>
  <c r="G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H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I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F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J3" i="7"/>
  <c r="AB3" i="7"/>
  <c r="AT3" i="7"/>
  <c r="BL3" i="7"/>
  <c r="CD3" i="7"/>
  <c r="CV3" i="7"/>
  <c r="DN3" i="7"/>
  <c r="EF3" i="7"/>
  <c r="EX3" i="7"/>
  <c r="FP3" i="7"/>
  <c r="GH3" i="7"/>
  <c r="K3" i="7"/>
  <c r="AC3" i="7"/>
  <c r="AU3" i="7"/>
  <c r="BM3" i="7"/>
  <c r="CE3" i="7"/>
  <c r="CW3" i="7"/>
  <c r="DO3" i="7"/>
  <c r="EG3" i="7"/>
  <c r="EY3" i="7"/>
  <c r="FQ3" i="7"/>
  <c r="GI3" i="7"/>
  <c r="P3" i="7"/>
  <c r="AH3" i="7"/>
  <c r="AZ3" i="7"/>
  <c r="BR3" i="7"/>
  <c r="CJ3" i="7"/>
  <c r="DB3" i="7"/>
  <c r="DT3" i="7"/>
  <c r="EL3" i="7"/>
  <c r="FD3" i="7"/>
  <c r="FV3" i="7"/>
  <c r="GN3" i="7"/>
  <c r="Q3" i="7"/>
  <c r="AI3" i="7"/>
  <c r="BA3" i="7"/>
  <c r="BS3" i="7"/>
  <c r="CK3" i="7"/>
  <c r="DC3" i="7"/>
  <c r="DU3" i="7"/>
  <c r="EM3" i="7"/>
  <c r="FE3" i="7"/>
  <c r="FW3" i="7"/>
  <c r="GO3" i="7"/>
  <c r="AN3" i="7"/>
  <c r="CP3" i="7"/>
  <c r="ER3" i="7"/>
  <c r="GT3" i="7"/>
  <c r="AO3" i="7"/>
  <c r="CQ3" i="7"/>
  <c r="ES3" i="7"/>
  <c r="GU3" i="7"/>
  <c r="BF3" i="7"/>
  <c r="DH3" i="7"/>
  <c r="FJ3" i="7"/>
  <c r="BG3" i="7"/>
  <c r="DI3" i="7"/>
  <c r="FK3" i="7"/>
  <c r="V3" i="7"/>
  <c r="BX3" i="7"/>
  <c r="DZ3" i="7"/>
  <c r="GB3" i="7"/>
  <c r="EA3" i="7"/>
  <c r="GC3" i="7"/>
  <c r="W3" i="7"/>
  <c r="BY3"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18" i="7"/>
  <c r="R18" i="7"/>
  <c r="X18" i="7"/>
  <c r="M18" i="7"/>
  <c r="S18" i="7"/>
  <c r="Y18" i="7"/>
  <c r="N18" i="7"/>
  <c r="T18" i="7"/>
  <c r="I18" i="7"/>
  <c r="O18" i="7"/>
  <c r="U18" i="7"/>
  <c r="J18" i="7"/>
  <c r="P18" i="7"/>
  <c r="V18" i="7"/>
  <c r="W18" i="7"/>
  <c r="K18" i="7"/>
  <c r="Q18"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25" i="7"/>
  <c r="S25" i="7"/>
  <c r="Y25" i="7"/>
  <c r="AE25" i="7"/>
  <c r="P25" i="7"/>
  <c r="W25" i="7"/>
  <c r="AD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J25" i="7"/>
  <c r="Q25" i="7"/>
  <c r="X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F9" i="6"/>
  <c r="K25" i="7"/>
  <c r="R25" i="7"/>
  <c r="Z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L25" i="7"/>
  <c r="T25" i="7"/>
  <c r="AA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F10" i="6"/>
  <c r="AF13" i="6"/>
  <c r="AF16" i="6"/>
  <c r="AF19" i="6"/>
  <c r="N25" i="7"/>
  <c r="U25" i="7"/>
  <c r="AB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O25" i="7"/>
  <c r="V25" i="7"/>
  <c r="AC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2" i="7"/>
  <c r="U22" i="7"/>
  <c r="P22" i="7"/>
  <c r="V22" i="7"/>
  <c r="Q22" i="7"/>
  <c r="W22" i="7"/>
  <c r="R22" i="7"/>
  <c r="X22" i="7"/>
  <c r="M22" i="7"/>
  <c r="S22" i="7"/>
  <c r="Y22" i="7"/>
  <c r="N22" i="7"/>
  <c r="T22" i="7"/>
  <c r="R11" i="6"/>
  <c r="R14" i="6"/>
  <c r="R17" i="6"/>
  <c r="R20" i="6"/>
  <c r="R12" i="6"/>
  <c r="R15" i="6"/>
  <c r="R16" i="6"/>
  <c r="R18" i="6"/>
  <c r="R22" i="6"/>
  <c r="R13" i="6"/>
  <c r="R23" i="6"/>
  <c r="R19" i="6"/>
  <c r="R21" i="6"/>
  <c r="P4" i="7"/>
  <c r="V4" i="7"/>
  <c r="AB4" i="7"/>
  <c r="AH4" i="7"/>
  <c r="AN4" i="7"/>
  <c r="AT4" i="7"/>
  <c r="AZ4" i="7"/>
  <c r="BF4" i="7"/>
  <c r="BL4" i="7"/>
  <c r="BR4" i="7"/>
  <c r="BX4" i="7"/>
  <c r="CD4" i="7"/>
  <c r="Q4" i="7"/>
  <c r="W4" i="7"/>
  <c r="AC4" i="7"/>
  <c r="AI4" i="7"/>
  <c r="AO4" i="7"/>
  <c r="AU4" i="7"/>
  <c r="BA4" i="7"/>
  <c r="BG4" i="7"/>
  <c r="BM4" i="7"/>
  <c r="BS4" i="7"/>
  <c r="BY4" i="7"/>
  <c r="CE4" i="7"/>
  <c r="CK4" i="7"/>
  <c r="CQ4" i="7"/>
  <c r="CW4" i="7"/>
  <c r="DC4" i="7"/>
  <c r="DI4" i="7"/>
  <c r="R4" i="7"/>
  <c r="X4" i="7"/>
  <c r="AD4" i="7"/>
  <c r="AJ4" i="7"/>
  <c r="AP4" i="7"/>
  <c r="AV4" i="7"/>
  <c r="BB4" i="7"/>
  <c r="BH4" i="7"/>
  <c r="BN4" i="7"/>
  <c r="BT4" i="7"/>
  <c r="BZ4" i="7"/>
  <c r="CF4" i="7"/>
  <c r="CL4" i="7"/>
  <c r="CR4" i="7"/>
  <c r="CX4" i="7"/>
  <c r="DD4" i="7"/>
  <c r="DJ4" i="7"/>
  <c r="DP4" i="7"/>
  <c r="S4" i="7"/>
  <c r="Y4" i="7"/>
  <c r="AE4" i="7"/>
  <c r="AK4" i="7"/>
  <c r="AQ4" i="7"/>
  <c r="AW4" i="7"/>
  <c r="BC4" i="7"/>
  <c r="BI4" i="7"/>
  <c r="BO4" i="7"/>
  <c r="BU4" i="7"/>
  <c r="CA4" i="7"/>
  <c r="CG4" i="7"/>
  <c r="CM4" i="7"/>
  <c r="CS4" i="7"/>
  <c r="CY4" i="7"/>
  <c r="DE4" i="7"/>
  <c r="DK4" i="7"/>
  <c r="DQ4" i="7"/>
  <c r="DW4" i="7"/>
  <c r="EC4" i="7"/>
  <c r="EI4" i="7"/>
  <c r="EO4" i="7"/>
  <c r="EU4" i="7"/>
  <c r="FA4" i="7"/>
  <c r="AF4" i="7"/>
  <c r="AX4" i="7"/>
  <c r="BP4" i="7"/>
  <c r="CH4" i="7"/>
  <c r="CT4" i="7"/>
  <c r="DF4" i="7"/>
  <c r="DO4" i="7"/>
  <c r="DX4" i="7"/>
  <c r="EE4" i="7"/>
  <c r="EL4" i="7"/>
  <c r="ES4" i="7"/>
  <c r="EZ4" i="7"/>
  <c r="FG4" i="7"/>
  <c r="FM4" i="7"/>
  <c r="FS4" i="7"/>
  <c r="FY4" i="7"/>
  <c r="GE4" i="7"/>
  <c r="GK4" i="7"/>
  <c r="GQ4" i="7"/>
  <c r="O4" i="7"/>
  <c r="AG4" i="7"/>
  <c r="AY4" i="7"/>
  <c r="BQ4" i="7"/>
  <c r="CI4" i="7"/>
  <c r="CU4" i="7"/>
  <c r="DG4" i="7"/>
  <c r="DR4" i="7"/>
  <c r="DY4" i="7"/>
  <c r="EF4" i="7"/>
  <c r="EM4" i="7"/>
  <c r="ET4" i="7"/>
  <c r="FB4" i="7"/>
  <c r="FH4" i="7"/>
  <c r="FN4" i="7"/>
  <c r="FT4" i="7"/>
  <c r="FZ4" i="7"/>
  <c r="GF4" i="7"/>
  <c r="GL4" i="7"/>
  <c r="GR4" i="7"/>
  <c r="T4" i="7"/>
  <c r="AL4" i="7"/>
  <c r="BD4" i="7"/>
  <c r="BV4" i="7"/>
  <c r="CJ4" i="7"/>
  <c r="CV4" i="7"/>
  <c r="DH4" i="7"/>
  <c r="DS4" i="7"/>
  <c r="DZ4" i="7"/>
  <c r="EG4" i="7"/>
  <c r="EN4" i="7"/>
  <c r="EV4" i="7"/>
  <c r="FC4" i="7"/>
  <c r="FI4" i="7"/>
  <c r="FO4" i="7"/>
  <c r="FU4" i="7"/>
  <c r="GA4" i="7"/>
  <c r="GG4" i="7"/>
  <c r="GM4" i="7"/>
  <c r="GS4" i="7"/>
  <c r="U4" i="7"/>
  <c r="AM4" i="7"/>
  <c r="BE4" i="7"/>
  <c r="BW4" i="7"/>
  <c r="CN4" i="7"/>
  <c r="CZ4" i="7"/>
  <c r="DL4" i="7"/>
  <c r="DT4" i="7"/>
  <c r="EA4" i="7"/>
  <c r="EH4" i="7"/>
  <c r="EP4" i="7"/>
  <c r="EW4" i="7"/>
  <c r="FD4" i="7"/>
  <c r="FJ4" i="7"/>
  <c r="FP4" i="7"/>
  <c r="FV4" i="7"/>
  <c r="GB4" i="7"/>
  <c r="GH4" i="7"/>
  <c r="GN4" i="7"/>
  <c r="GT4" i="7"/>
  <c r="AA4" i="7"/>
  <c r="AS4" i="7"/>
  <c r="BK4" i="7"/>
  <c r="CC4" i="7"/>
  <c r="CP4" i="7"/>
  <c r="DB4" i="7"/>
  <c r="DN4" i="7"/>
  <c r="DV4" i="7"/>
  <c r="ED4" i="7"/>
  <c r="EK4" i="7"/>
  <c r="ER4" i="7"/>
  <c r="EY4" i="7"/>
  <c r="FF4" i="7"/>
  <c r="FL4" i="7"/>
  <c r="FR4" i="7"/>
  <c r="FX4" i="7"/>
  <c r="GD4" i="7"/>
  <c r="GJ4" i="7"/>
  <c r="GP4" i="7"/>
  <c r="AR4" i="7"/>
  <c r="DU4" i="7"/>
  <c r="FK4" i="7"/>
  <c r="GU4" i="7"/>
  <c r="BJ4" i="7"/>
  <c r="EB4" i="7"/>
  <c r="FQ4" i="7"/>
  <c r="CB4" i="7"/>
  <c r="EJ4" i="7"/>
  <c r="FW4" i="7"/>
  <c r="CO4" i="7"/>
  <c r="EQ4" i="7"/>
  <c r="GC4" i="7"/>
  <c r="DA4" i="7"/>
  <c r="EX4" i="7"/>
  <c r="GI4" i="7"/>
  <c r="Z4" i="7"/>
  <c r="DM4" i="7"/>
  <c r="FE4" i="7"/>
  <c r="GO4"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CK32" i="7"/>
  <c r="DU32" i="7"/>
  <c r="FE32" i="7"/>
  <c r="GO32" i="7"/>
  <c r="CQ32" i="7"/>
  <c r="EA32" i="7"/>
  <c r="FK32" i="7"/>
  <c r="GU32" i="7"/>
  <c r="CW32" i="7"/>
  <c r="EG32" i="7"/>
  <c r="FQ32" i="7"/>
  <c r="DC32" i="7"/>
  <c r="EM32" i="7"/>
  <c r="FW32" i="7"/>
  <c r="AD14" i="6"/>
  <c r="AD17" i="6"/>
  <c r="AD20" i="6"/>
  <c r="DI32" i="7"/>
  <c r="ES32" i="7"/>
  <c r="GC32" i="7"/>
  <c r="DO32" i="7"/>
  <c r="EY32" i="7"/>
  <c r="GI32"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1" i="7"/>
  <c r="V11" i="7"/>
  <c r="AB11" i="7"/>
  <c r="AH11" i="7"/>
  <c r="AN11" i="7"/>
  <c r="AT11" i="7"/>
  <c r="AZ11" i="7"/>
  <c r="BF11" i="7"/>
  <c r="BL11" i="7"/>
  <c r="BR11" i="7"/>
  <c r="BX11" i="7"/>
  <c r="CD11" i="7"/>
  <c r="CJ11" i="7"/>
  <c r="CP11" i="7"/>
  <c r="CV11" i="7"/>
  <c r="DB11" i="7"/>
  <c r="DH11" i="7"/>
  <c r="DN11" i="7"/>
  <c r="DT11" i="7"/>
  <c r="DZ11" i="7"/>
  <c r="EF11" i="7"/>
  <c r="EL11" i="7"/>
  <c r="ER11" i="7"/>
  <c r="K11" i="7"/>
  <c r="Q11" i="7"/>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O11" i="7"/>
  <c r="AG11" i="7"/>
  <c r="AY11" i="7"/>
  <c r="BQ11" i="7"/>
  <c r="CI11" i="7"/>
  <c r="DA11" i="7"/>
  <c r="DS11" i="7"/>
  <c r="EK11" i="7"/>
  <c r="FB11" i="7"/>
  <c r="FM11" i="7"/>
  <c r="FU11" i="7"/>
  <c r="GE11" i="7"/>
  <c r="GM11" i="7"/>
  <c r="T11" i="7"/>
  <c r="AL11" i="7"/>
  <c r="BD11" i="7"/>
  <c r="BV11" i="7"/>
  <c r="CN11" i="7"/>
  <c r="DF11" i="7"/>
  <c r="DX11" i="7"/>
  <c r="EP11" i="7"/>
  <c r="FC11" i="7"/>
  <c r="FN11" i="7"/>
  <c r="FV11" i="7"/>
  <c r="GF11" i="7"/>
  <c r="GN11" i="7"/>
  <c r="U11" i="7"/>
  <c r="AM11" i="7"/>
  <c r="BE11" i="7"/>
  <c r="BW11" i="7"/>
  <c r="CO11" i="7"/>
  <c r="DG11" i="7"/>
  <c r="DY11" i="7"/>
  <c r="EQ11" i="7"/>
  <c r="FD11" i="7"/>
  <c r="FO11" i="7"/>
  <c r="FY11" i="7"/>
  <c r="GG11" i="7"/>
  <c r="GQ11" i="7"/>
  <c r="Z11" i="7"/>
  <c r="AR11" i="7"/>
  <c r="BJ11" i="7"/>
  <c r="CB11" i="7"/>
  <c r="CT11" i="7"/>
  <c r="DL11" i="7"/>
  <c r="ED11" i="7"/>
  <c r="EV11" i="7"/>
  <c r="FH11" i="7"/>
  <c r="FP11" i="7"/>
  <c r="FZ11" i="7"/>
  <c r="GH11" i="7"/>
  <c r="GR11" i="7"/>
  <c r="AA11" i="7"/>
  <c r="AS11" i="7"/>
  <c r="BK11" i="7"/>
  <c r="CC11" i="7"/>
  <c r="CU11" i="7"/>
  <c r="DM11" i="7"/>
  <c r="EE11" i="7"/>
  <c r="EW11" i="7"/>
  <c r="FI11" i="7"/>
  <c r="FS11" i="7"/>
  <c r="GA11" i="7"/>
  <c r="GK11" i="7"/>
  <c r="GS11" i="7"/>
  <c r="CH11" i="7"/>
  <c r="FT11" i="7"/>
  <c r="CZ11" i="7"/>
  <c r="GB11" i="7"/>
  <c r="N11" i="7"/>
  <c r="DR11" i="7"/>
  <c r="GL11" i="7"/>
  <c r="AF11" i="7"/>
  <c r="EJ11" i="7"/>
  <c r="GT11" i="7"/>
  <c r="AX11" i="7"/>
  <c r="EX11" i="7"/>
  <c r="BP11" i="7"/>
  <c r="FJ11"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Z31" i="7"/>
  <c r="AR31" i="7"/>
  <c r="BJ31" i="7"/>
  <c r="CB31" i="7"/>
  <c r="CT31" i="7"/>
  <c r="DL31" i="7"/>
  <c r="ED31" i="7"/>
  <c r="EV31" i="7"/>
  <c r="FN31" i="7"/>
  <c r="GF31" i="7"/>
  <c r="AA31" i="7"/>
  <c r="AS31" i="7"/>
  <c r="BK31" i="7"/>
  <c r="CC31" i="7"/>
  <c r="CU31" i="7"/>
  <c r="DM31" i="7"/>
  <c r="EE31" i="7"/>
  <c r="EW31" i="7"/>
  <c r="FO31" i="7"/>
  <c r="GG31" i="7"/>
  <c r="AF31" i="7"/>
  <c r="AX31" i="7"/>
  <c r="BP31" i="7"/>
  <c r="CH31" i="7"/>
  <c r="CZ31" i="7"/>
  <c r="DR31" i="7"/>
  <c r="EJ31" i="7"/>
  <c r="FB31" i="7"/>
  <c r="FT31" i="7"/>
  <c r="GL31" i="7"/>
  <c r="AG31" i="7"/>
  <c r="AY31" i="7"/>
  <c r="BQ31" i="7"/>
  <c r="CI31" i="7"/>
  <c r="DA31" i="7"/>
  <c r="DS31" i="7"/>
  <c r="EK31" i="7"/>
  <c r="FC31" i="7"/>
  <c r="FU31" i="7"/>
  <c r="GM31" i="7"/>
  <c r="T31" i="7"/>
  <c r="AL31" i="7"/>
  <c r="BD31" i="7"/>
  <c r="BV31" i="7"/>
  <c r="CN31" i="7"/>
  <c r="DF31" i="7"/>
  <c r="DX31" i="7"/>
  <c r="EP31" i="7"/>
  <c r="FH31" i="7"/>
  <c r="FZ31" i="7"/>
  <c r="GR31" i="7"/>
  <c r="U31" i="7"/>
  <c r="AM31" i="7"/>
  <c r="BE31" i="7"/>
  <c r="BW31" i="7"/>
  <c r="CO31" i="7"/>
  <c r="DG31" i="7"/>
  <c r="DY31" i="7"/>
  <c r="EQ31" i="7"/>
  <c r="FI31" i="7"/>
  <c r="GA31" i="7"/>
  <c r="GS31"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AD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H26" i="6"/>
  <c r="H29" i="6"/>
  <c r="H32" i="6"/>
  <c r="H35" i="6"/>
  <c r="H38" i="6"/>
  <c r="H41" i="6"/>
  <c r="H44" i="6"/>
  <c r="H47" i="6"/>
  <c r="H50" i="6"/>
  <c r="H53" i="6"/>
  <c r="H56" i="6"/>
  <c r="H59" i="6"/>
  <c r="H62" i="6"/>
  <c r="H65" i="6"/>
  <c r="H68" i="6"/>
  <c r="H71" i="6"/>
  <c r="H74" i="6"/>
  <c r="H77" i="6"/>
  <c r="H80" i="6"/>
  <c r="H83" i="6"/>
  <c r="H86" i="6"/>
  <c r="H89" i="6"/>
  <c r="AE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Z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H25" i="6"/>
  <c r="H28" i="6"/>
  <c r="H31" i="6"/>
  <c r="H34" i="6"/>
  <c r="H37" i="6"/>
  <c r="H40" i="6"/>
  <c r="H43" i="6"/>
  <c r="H46" i="6"/>
  <c r="H49" i="6"/>
  <c r="H52" i="6"/>
  <c r="H55" i="6"/>
  <c r="H58" i="6"/>
  <c r="H61" i="6"/>
  <c r="H64" i="6"/>
  <c r="H67" i="6"/>
  <c r="H70" i="6"/>
  <c r="H73" i="6"/>
  <c r="H76" i="6"/>
  <c r="H79" i="6"/>
  <c r="H82" i="6"/>
  <c r="H85" i="6"/>
  <c r="H88" i="6"/>
  <c r="H91" i="6"/>
  <c r="AA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AB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R25" i="6"/>
  <c r="R28" i="6"/>
  <c r="R31" i="6"/>
  <c r="R34" i="6"/>
  <c r="R37" i="6"/>
  <c r="R40" i="6"/>
  <c r="R43" i="6"/>
  <c r="R46" i="6"/>
  <c r="R49" i="6"/>
  <c r="R52" i="6"/>
  <c r="R55" i="6"/>
  <c r="R58" i="6"/>
  <c r="R61" i="6"/>
  <c r="R64" i="6"/>
  <c r="R67" i="6"/>
  <c r="R70" i="6"/>
  <c r="R73" i="6"/>
  <c r="R76" i="6"/>
  <c r="R79" i="6"/>
  <c r="R82" i="6"/>
  <c r="R85" i="6"/>
  <c r="R88" i="6"/>
  <c r="R91" i="6"/>
  <c r="R94" i="6"/>
  <c r="R97" i="6"/>
  <c r="R100" i="6"/>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R24" i="6"/>
  <c r="R27" i="6"/>
  <c r="R30" i="6"/>
  <c r="R33" i="6"/>
  <c r="R36" i="6"/>
  <c r="R39" i="6"/>
  <c r="R42" i="6"/>
  <c r="R45" i="6"/>
  <c r="R48" i="6"/>
  <c r="R51" i="6"/>
  <c r="R54" i="6"/>
  <c r="R57" i="6"/>
  <c r="R60" i="6"/>
  <c r="R63" i="6"/>
  <c r="R66" i="6"/>
  <c r="R69" i="6"/>
  <c r="R72" i="6"/>
  <c r="R75" i="6"/>
  <c r="R78" i="6"/>
  <c r="R81" i="6"/>
  <c r="R84" i="6"/>
  <c r="R87" i="6"/>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R26" i="6"/>
  <c r="R29" i="6"/>
  <c r="R32" i="6"/>
  <c r="R35" i="6"/>
  <c r="R38" i="6"/>
  <c r="R41" i="6"/>
  <c r="R44" i="6"/>
  <c r="R47" i="6"/>
  <c r="R50" i="6"/>
  <c r="R53" i="6"/>
  <c r="R56" i="6"/>
  <c r="R59" i="6"/>
  <c r="R62" i="6"/>
  <c r="R65" i="6"/>
  <c r="R68" i="6"/>
  <c r="R71" i="6"/>
  <c r="R74" i="6"/>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3" i="7"/>
  <c r="AY13" i="7"/>
  <c r="BO13" i="7"/>
  <c r="CE13" i="7"/>
  <c r="CU13" i="7"/>
  <c r="DK13" i="7"/>
  <c r="EA13" i="7"/>
  <c r="EQ13" i="7"/>
  <c r="FG13" i="7"/>
  <c r="FW13" i="7"/>
  <c r="GM13" i="7"/>
  <c r="S31" i="6"/>
  <c r="S39" i="6"/>
  <c r="S47" i="6"/>
  <c r="S55" i="6"/>
  <c r="S63" i="6"/>
  <c r="S71" i="6"/>
  <c r="S79" i="6"/>
  <c r="S87" i="6"/>
  <c r="S95" i="6"/>
  <c r="S103" i="6"/>
  <c r="S111" i="6"/>
  <c r="S119" i="6"/>
  <c r="S127" i="6"/>
  <c r="S135" i="6"/>
  <c r="S143" i="6"/>
  <c r="S151" i="6"/>
  <c r="S159" i="6"/>
  <c r="S167" i="6"/>
  <c r="S175" i="6"/>
  <c r="S183" i="6"/>
  <c r="S191" i="6"/>
  <c r="S199" i="6"/>
  <c r="S166" i="6"/>
  <c r="AJ13" i="7"/>
  <c r="AZ13" i="7"/>
  <c r="BP13" i="7"/>
  <c r="CF13" i="7"/>
  <c r="CV13" i="7"/>
  <c r="DL13" i="7"/>
  <c r="EB13" i="7"/>
  <c r="ER13" i="7"/>
  <c r="FH13" i="7"/>
  <c r="FX13" i="7"/>
  <c r="GN13" i="7"/>
  <c r="S158" i="6"/>
  <c r="S174" i="6"/>
  <c r="AK13" i="7"/>
  <c r="BA13" i="7"/>
  <c r="BQ13" i="7"/>
  <c r="CG13" i="7"/>
  <c r="CW13" i="7"/>
  <c r="DM13" i="7"/>
  <c r="EC13" i="7"/>
  <c r="ES13" i="7"/>
  <c r="FI13" i="7"/>
  <c r="FY13" i="7"/>
  <c r="GO13" i="7"/>
  <c r="S30" i="6"/>
  <c r="S38" i="6"/>
  <c r="S46" i="6"/>
  <c r="S54" i="6"/>
  <c r="S62" i="6"/>
  <c r="S70" i="6"/>
  <c r="S78" i="6"/>
  <c r="S86" i="6"/>
  <c r="S94" i="6"/>
  <c r="S102" i="6"/>
  <c r="S110" i="6"/>
  <c r="S118" i="6"/>
  <c r="S126" i="6"/>
  <c r="S134" i="6"/>
  <c r="S142" i="6"/>
  <c r="S150" i="6"/>
  <c r="S182" i="6"/>
  <c r="S190" i="6"/>
  <c r="S198" i="6"/>
  <c r="AL13" i="7"/>
  <c r="BB13" i="7"/>
  <c r="BR13" i="7"/>
  <c r="CH13" i="7"/>
  <c r="CX13" i="7"/>
  <c r="DN13" i="7"/>
  <c r="ED13" i="7"/>
  <c r="ET13" i="7"/>
  <c r="FJ13" i="7"/>
  <c r="FZ13" i="7"/>
  <c r="GP13" i="7"/>
  <c r="AM13" i="7"/>
  <c r="BC13" i="7"/>
  <c r="BS13" i="7"/>
  <c r="CI13" i="7"/>
  <c r="CY13" i="7"/>
  <c r="DO13" i="7"/>
  <c r="EE13" i="7"/>
  <c r="EU13" i="7"/>
  <c r="FK13" i="7"/>
  <c r="GA13" i="7"/>
  <c r="GQ13" i="7"/>
  <c r="S29" i="6"/>
  <c r="S37" i="6"/>
  <c r="S45" i="6"/>
  <c r="S53" i="6"/>
  <c r="S61" i="6"/>
  <c r="S69" i="6"/>
  <c r="S77" i="6"/>
  <c r="S85" i="6"/>
  <c r="S93" i="6"/>
  <c r="S101" i="6"/>
  <c r="S109" i="6"/>
  <c r="S117" i="6"/>
  <c r="S125" i="6"/>
  <c r="S133" i="6"/>
  <c r="S141" i="6"/>
  <c r="S149" i="6"/>
  <c r="S157" i="6"/>
  <c r="S165" i="6"/>
  <c r="S173" i="6"/>
  <c r="S181" i="6"/>
  <c r="S189" i="6"/>
  <c r="S197" i="6"/>
  <c r="AN13" i="7"/>
  <c r="BD13" i="7"/>
  <c r="BT13" i="7"/>
  <c r="CJ13" i="7"/>
  <c r="CZ13" i="7"/>
  <c r="DP13" i="7"/>
  <c r="EF13" i="7"/>
  <c r="EV13" i="7"/>
  <c r="FL13" i="7"/>
  <c r="GB13" i="7"/>
  <c r="GR13" i="7"/>
  <c r="AO13" i="7"/>
  <c r="BE13" i="7"/>
  <c r="BU13" i="7"/>
  <c r="CK13" i="7"/>
  <c r="DA13" i="7"/>
  <c r="DQ13" i="7"/>
  <c r="EG13" i="7"/>
  <c r="EW13" i="7"/>
  <c r="FM13" i="7"/>
  <c r="GC13" i="7"/>
  <c r="GS13" i="7"/>
  <c r="S28" i="6"/>
  <c r="S36" i="6"/>
  <c r="S44" i="6"/>
  <c r="S52" i="6"/>
  <c r="S60" i="6"/>
  <c r="S68" i="6"/>
  <c r="S76" i="6"/>
  <c r="S84" i="6"/>
  <c r="S92" i="6"/>
  <c r="S100" i="6"/>
  <c r="S108" i="6"/>
  <c r="S116" i="6"/>
  <c r="S124" i="6"/>
  <c r="S132" i="6"/>
  <c r="S140" i="6"/>
  <c r="S148" i="6"/>
  <c r="S156" i="6"/>
  <c r="S164" i="6"/>
  <c r="S172" i="6"/>
  <c r="S180" i="6"/>
  <c r="S188" i="6"/>
  <c r="S196" i="6"/>
  <c r="Z13" i="7"/>
  <c r="AP13" i="7"/>
  <c r="BF13" i="7"/>
  <c r="BV13" i="7"/>
  <c r="CL13" i="7"/>
  <c r="DB13" i="7"/>
  <c r="DR13" i="7"/>
  <c r="EH13" i="7"/>
  <c r="EX13" i="7"/>
  <c r="FN13" i="7"/>
  <c r="GD13" i="7"/>
  <c r="GT13" i="7"/>
  <c r="S187" i="6"/>
  <c r="S195" i="6"/>
  <c r="S144" i="6"/>
  <c r="S192" i="6"/>
  <c r="AA13" i="7"/>
  <c r="AQ13" i="7"/>
  <c r="BG13" i="7"/>
  <c r="BW13" i="7"/>
  <c r="CM13" i="7"/>
  <c r="DC13" i="7"/>
  <c r="DS13" i="7"/>
  <c r="EI13" i="7"/>
  <c r="EY13" i="7"/>
  <c r="FO13" i="7"/>
  <c r="GE13" i="7"/>
  <c r="GU13" i="7"/>
  <c r="S27" i="6"/>
  <c r="S35" i="6"/>
  <c r="S43" i="6"/>
  <c r="S51" i="6"/>
  <c r="S59" i="6"/>
  <c r="S67" i="6"/>
  <c r="S75" i="6"/>
  <c r="S83" i="6"/>
  <c r="S91" i="6"/>
  <c r="S99" i="6"/>
  <c r="S107" i="6"/>
  <c r="S115" i="6"/>
  <c r="S123" i="6"/>
  <c r="S131" i="6"/>
  <c r="S139" i="6"/>
  <c r="S147" i="6"/>
  <c r="S155" i="6"/>
  <c r="S163" i="6"/>
  <c r="S171" i="6"/>
  <c r="S179" i="6"/>
  <c r="AB13" i="7"/>
  <c r="AR13" i="7"/>
  <c r="BH13" i="7"/>
  <c r="BX13" i="7"/>
  <c r="CN13" i="7"/>
  <c r="DD13" i="7"/>
  <c r="DT13" i="7"/>
  <c r="EJ13" i="7"/>
  <c r="EZ13" i="7"/>
  <c r="FP13" i="7"/>
  <c r="GF13" i="7"/>
  <c r="S136" i="6"/>
  <c r="S160" i="6"/>
  <c r="AC13" i="7"/>
  <c r="AS13" i="7"/>
  <c r="BI13" i="7"/>
  <c r="BY13" i="7"/>
  <c r="CO13" i="7"/>
  <c r="DE13" i="7"/>
  <c r="DU13" i="7"/>
  <c r="EK13" i="7"/>
  <c r="FA13" i="7"/>
  <c r="FQ13" i="7"/>
  <c r="GG13"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3" i="7"/>
  <c r="AT13" i="7"/>
  <c r="BJ13" i="7"/>
  <c r="BZ13" i="7"/>
  <c r="CP13" i="7"/>
  <c r="DF13" i="7"/>
  <c r="DV13" i="7"/>
  <c r="EL13" i="7"/>
  <c r="FB13" i="7"/>
  <c r="FR13" i="7"/>
  <c r="GH13" i="7"/>
  <c r="S184" i="6"/>
  <c r="AE13" i="7"/>
  <c r="AU13" i="7"/>
  <c r="BK13" i="7"/>
  <c r="CA13" i="7"/>
  <c r="CQ13" i="7"/>
  <c r="DG13" i="7"/>
  <c r="DW13" i="7"/>
  <c r="EM13" i="7"/>
  <c r="FC13" i="7"/>
  <c r="FS13" i="7"/>
  <c r="GI13"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3" i="7"/>
  <c r="AV13" i="7"/>
  <c r="BL13" i="7"/>
  <c r="CB13" i="7"/>
  <c r="CR13" i="7"/>
  <c r="DH13" i="7"/>
  <c r="DX13" i="7"/>
  <c r="EN13" i="7"/>
  <c r="FD13" i="7"/>
  <c r="FT13" i="7"/>
  <c r="GJ13" i="7"/>
  <c r="S48" i="6"/>
  <c r="S64" i="6"/>
  <c r="S72" i="6"/>
  <c r="S88" i="6"/>
  <c r="S96" i="6"/>
  <c r="S112" i="6"/>
  <c r="S120" i="6"/>
  <c r="AG13" i="7"/>
  <c r="AW13" i="7"/>
  <c r="BM13" i="7"/>
  <c r="CC13" i="7"/>
  <c r="CS13" i="7"/>
  <c r="DI13" i="7"/>
  <c r="DY13" i="7"/>
  <c r="EO13" i="7"/>
  <c r="FE13" i="7"/>
  <c r="FU13" i="7"/>
  <c r="GK13" i="7"/>
  <c r="S24" i="6"/>
  <c r="S32" i="6"/>
  <c r="S40" i="6"/>
  <c r="S80" i="6"/>
  <c r="AH13" i="7"/>
  <c r="AX13" i="7"/>
  <c r="BN13" i="7"/>
  <c r="CD13" i="7"/>
  <c r="CT13" i="7"/>
  <c r="DJ13" i="7"/>
  <c r="DZ13" i="7"/>
  <c r="EP13" i="7"/>
  <c r="FF13" i="7"/>
  <c r="FV13" i="7"/>
  <c r="GL13"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33" i="7"/>
  <c r="AQ33" i="7"/>
  <c r="BG33" i="7"/>
  <c r="BW33" i="7"/>
  <c r="CM33" i="7"/>
  <c r="DC33" i="7"/>
  <c r="DS33" i="7"/>
  <c r="EI33" i="7"/>
  <c r="EY33" i="7"/>
  <c r="FO33" i="7"/>
  <c r="GE33" i="7"/>
  <c r="GU33" i="7"/>
  <c r="AB33" i="7"/>
  <c r="AR33" i="7"/>
  <c r="BH33" i="7"/>
  <c r="BX33" i="7"/>
  <c r="CN33" i="7"/>
  <c r="DD33" i="7"/>
  <c r="DT33" i="7"/>
  <c r="EJ33" i="7"/>
  <c r="EZ33" i="7"/>
  <c r="FP33" i="7"/>
  <c r="GF33" i="7"/>
  <c r="AC33" i="7"/>
  <c r="AS33" i="7"/>
  <c r="BI33" i="7"/>
  <c r="BY33" i="7"/>
  <c r="CO33" i="7"/>
  <c r="DE33" i="7"/>
  <c r="DU33" i="7"/>
  <c r="EK33" i="7"/>
  <c r="FA33" i="7"/>
  <c r="FQ33" i="7"/>
  <c r="GG33" i="7"/>
  <c r="AD33" i="7"/>
  <c r="AT33" i="7"/>
  <c r="BJ33" i="7"/>
  <c r="BZ33" i="7"/>
  <c r="CP33" i="7"/>
  <c r="DF33" i="7"/>
  <c r="DV33" i="7"/>
  <c r="EL33" i="7"/>
  <c r="FB33" i="7"/>
  <c r="FR33" i="7"/>
  <c r="GH33" i="7"/>
  <c r="AE33" i="7"/>
  <c r="AU33" i="7"/>
  <c r="BK33" i="7"/>
  <c r="CA33" i="7"/>
  <c r="CQ33" i="7"/>
  <c r="DG33" i="7"/>
  <c r="DW33" i="7"/>
  <c r="EM33" i="7"/>
  <c r="FC33" i="7"/>
  <c r="FS33" i="7"/>
  <c r="GI33" i="7"/>
  <c r="AF33" i="7"/>
  <c r="AV33" i="7"/>
  <c r="BL33" i="7"/>
  <c r="CB33" i="7"/>
  <c r="CR33" i="7"/>
  <c r="DH33" i="7"/>
  <c r="DX33" i="7"/>
  <c r="EN33" i="7"/>
  <c r="FD33" i="7"/>
  <c r="FT33" i="7"/>
  <c r="GJ33" i="7"/>
  <c r="AG33" i="7"/>
  <c r="AW33" i="7"/>
  <c r="BM33" i="7"/>
  <c r="CC33" i="7"/>
  <c r="CS33" i="7"/>
  <c r="DI33" i="7"/>
  <c r="DY33" i="7"/>
  <c r="EO33" i="7"/>
  <c r="FE33" i="7"/>
  <c r="FU33" i="7"/>
  <c r="GK33"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33" i="7"/>
  <c r="AX33" i="7"/>
  <c r="BN33" i="7"/>
  <c r="CD33" i="7"/>
  <c r="CT33" i="7"/>
  <c r="DJ33" i="7"/>
  <c r="DZ33" i="7"/>
  <c r="EP33" i="7"/>
  <c r="FF33" i="7"/>
  <c r="FV33" i="7"/>
  <c r="GL33" i="7"/>
  <c r="AI33" i="7"/>
  <c r="AY33" i="7"/>
  <c r="BO33" i="7"/>
  <c r="CE33" i="7"/>
  <c r="CU33" i="7"/>
  <c r="DK33" i="7"/>
  <c r="EA33" i="7"/>
  <c r="EQ33" i="7"/>
  <c r="FG33" i="7"/>
  <c r="FW33" i="7"/>
  <c r="GM33" i="7"/>
  <c r="AJ33" i="7"/>
  <c r="AZ33" i="7"/>
  <c r="BP33" i="7"/>
  <c r="CF33" i="7"/>
  <c r="CV33" i="7"/>
  <c r="DL33" i="7"/>
  <c r="EB33" i="7"/>
  <c r="ER33" i="7"/>
  <c r="FH33" i="7"/>
  <c r="FX33" i="7"/>
  <c r="GN33" i="7"/>
  <c r="AK33" i="7"/>
  <c r="BA33" i="7"/>
  <c r="BQ33" i="7"/>
  <c r="CG33" i="7"/>
  <c r="CW33" i="7"/>
  <c r="DM33" i="7"/>
  <c r="EC33" i="7"/>
  <c r="ES33" i="7"/>
  <c r="FI33" i="7"/>
  <c r="FY33" i="7"/>
  <c r="GO33" i="7"/>
  <c r="AL33" i="7"/>
  <c r="BB33" i="7"/>
  <c r="BR33" i="7"/>
  <c r="CH33" i="7"/>
  <c r="CX33" i="7"/>
  <c r="DN33" i="7"/>
  <c r="ED33" i="7"/>
  <c r="ET33" i="7"/>
  <c r="FJ33" i="7"/>
  <c r="FZ33" i="7"/>
  <c r="GP33" i="7"/>
  <c r="AM33" i="7"/>
  <c r="BC33" i="7"/>
  <c r="BS33" i="7"/>
  <c r="CI33" i="7"/>
  <c r="CY33" i="7"/>
  <c r="DO33" i="7"/>
  <c r="EE33" i="7"/>
  <c r="EU33" i="7"/>
  <c r="FK33" i="7"/>
  <c r="GA33" i="7"/>
  <c r="GQ33" i="7"/>
  <c r="AN33" i="7"/>
  <c r="BD33" i="7"/>
  <c r="BT33" i="7"/>
  <c r="CJ33" i="7"/>
  <c r="CZ33" i="7"/>
  <c r="DP33" i="7"/>
  <c r="EF33" i="7"/>
  <c r="EV33" i="7"/>
  <c r="FL33" i="7"/>
  <c r="GB33" i="7"/>
  <c r="GR33" i="7"/>
  <c r="AO33" i="7"/>
  <c r="BE33" i="7"/>
  <c r="BU33" i="7"/>
  <c r="CK33" i="7"/>
  <c r="DA33" i="7"/>
  <c r="DQ33" i="7"/>
  <c r="EG33" i="7"/>
  <c r="EW33" i="7"/>
  <c r="FM33" i="7"/>
  <c r="GC33" i="7"/>
  <c r="GS33" i="7"/>
  <c r="Z33" i="7"/>
  <c r="AP33" i="7"/>
  <c r="BF33" i="7"/>
  <c r="BV33" i="7"/>
  <c r="CL33" i="7"/>
  <c r="DB33" i="7"/>
  <c r="DR33" i="7"/>
  <c r="EH33" i="7"/>
  <c r="EX33" i="7"/>
  <c r="FN33" i="7"/>
  <c r="GD33" i="7"/>
  <c r="GT33"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11" i="2"/>
  <c r="AG11" i="2" s="1"/>
  <c r="Z23" i="2"/>
  <c r="S11" i="2"/>
  <c r="AI11" i="2" s="1"/>
  <c r="Z16" i="2"/>
  <c r="Q28" i="2"/>
  <c r="S10" i="2"/>
  <c r="R8" i="2"/>
  <c r="Y23" i="2"/>
  <c r="Q15" i="2"/>
  <c r="S28" i="2"/>
  <c r="AA23" i="2"/>
  <c r="AI23" i="2" s="1"/>
  <c r="S25" i="2"/>
  <c r="Q25" i="2"/>
  <c r="R16" i="2"/>
  <c r="Y27" i="2"/>
  <c r="S16" i="2"/>
  <c r="S33" i="2"/>
  <c r="AI33" i="2" s="1"/>
  <c r="R33" i="2"/>
  <c r="AG33" i="2" s="1"/>
  <c r="R5" i="2"/>
  <c r="AG5" i="2" s="1"/>
  <c r="R15" i="2"/>
  <c r="R9" i="2"/>
  <c r="S30" i="2"/>
  <c r="AI30" i="2" s="1"/>
  <c r="Q30" i="2"/>
  <c r="AA14" i="2"/>
  <c r="S5" i="2"/>
  <c r="AI5" i="2" s="1"/>
  <c r="AA28" i="2"/>
  <c r="R23" i="2"/>
  <c r="Z24" i="2"/>
  <c r="AA8" i="2"/>
  <c r="AI8" i="2" s="1"/>
  <c r="Y8" i="2"/>
  <c r="R14" i="2"/>
  <c r="S14" i="2"/>
  <c r="Z8" i="2"/>
  <c r="Y31" i="2"/>
  <c r="AF17" i="2"/>
  <c r="S32" i="2"/>
  <c r="S3" i="2"/>
  <c r="Y7" i="2"/>
  <c r="R32" i="2"/>
  <c r="Q32" i="2"/>
  <c r="BO53" i="5"/>
  <c r="R3" i="2"/>
  <c r="BZ6" i="2"/>
  <c r="BZ5" i="2"/>
  <c r="AD24" i="2"/>
  <c r="AH11" i="2"/>
  <c r="AH7" i="2"/>
  <c r="Y28" i="2"/>
  <c r="Z14" i="2"/>
  <c r="BO46" i="5"/>
  <c r="AH21" i="2"/>
  <c r="Y26" i="2"/>
  <c r="Z31" i="2"/>
  <c r="AG31" i="2" s="1"/>
  <c r="S24" i="2"/>
  <c r="AI24" i="2" s="1"/>
  <c r="Q23" i="2"/>
  <c r="Z28" i="2"/>
  <c r="Z27" i="2"/>
  <c r="AA27" i="2"/>
  <c r="S27" i="2"/>
  <c r="Q29" i="2"/>
  <c r="AA7" i="2"/>
  <c r="R27" i="2"/>
  <c r="AA31" i="2"/>
  <c r="Q10" i="2"/>
  <c r="S29" i="2"/>
  <c r="R24" i="2"/>
  <c r="Q9" i="2"/>
  <c r="AA26" i="2"/>
  <c r="Q27" i="2"/>
  <c r="AD10" i="2"/>
  <c r="Y14" i="2"/>
  <c r="AE14" i="2" s="1"/>
  <c r="Y24" i="2"/>
  <c r="AE24" i="2" s="1"/>
  <c r="Z7" i="2"/>
  <c r="S2" i="2"/>
  <c r="Z26" i="2"/>
  <c r="BO14" i="5"/>
  <c r="Q2" i="2"/>
  <c r="S9" i="2"/>
  <c r="BO11" i="5"/>
  <c r="AA3" i="2"/>
  <c r="BO8" i="5"/>
  <c r="BT3" i="2"/>
  <c r="BT12" i="2" s="1"/>
  <c r="BO60" i="5"/>
  <c r="BO17" i="5"/>
  <c r="BO3" i="5"/>
  <c r="BO50" i="5"/>
  <c r="BO19" i="5"/>
  <c r="BO33" i="5"/>
  <c r="BO24" i="5"/>
  <c r="AF8" i="2"/>
  <c r="BO10" i="5"/>
  <c r="Z6" i="2"/>
  <c r="Q19" i="2"/>
  <c r="AE19" i="2" s="1"/>
  <c r="Y1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8" i="2"/>
  <c r="R19" i="2"/>
  <c r="AG19" i="2" s="1"/>
  <c r="BO26" i="5"/>
  <c r="BO22" i="5"/>
  <c r="BO62" i="5"/>
  <c r="BO38" i="5"/>
  <c r="BO47" i="5"/>
  <c r="BO32" i="5"/>
  <c r="BO57" i="5"/>
  <c r="BO51" i="5"/>
  <c r="BO52" i="5"/>
  <c r="BO18" i="5"/>
  <c r="BO34" i="5"/>
  <c r="BO28" i="5"/>
  <c r="BO39" i="5"/>
  <c r="BO12" i="5"/>
  <c r="BO7" i="5"/>
  <c r="BO6" i="5"/>
  <c r="BO4" i="5"/>
  <c r="BO56" i="5"/>
  <c r="BO58" i="5"/>
  <c r="BO64" i="5"/>
  <c r="BO63" i="5"/>
  <c r="Z17" i="2"/>
  <c r="AG17" i="2" s="1"/>
  <c r="Z29" i="2"/>
  <c r="AG29" i="2" s="1"/>
  <c r="Y17" i="2"/>
  <c r="Y29" i="2"/>
  <c r="Y3" i="2"/>
  <c r="AE3" i="2" s="1"/>
  <c r="AA4" i="2"/>
  <c r="AA29" i="2"/>
  <c r="Y4" i="2"/>
  <c r="Q6" i="2"/>
  <c r="Q31" i="2"/>
  <c r="R2" i="2"/>
  <c r="AA17" i="2"/>
  <c r="S12" i="2"/>
  <c r="BO42" i="5"/>
  <c r="S31" i="2"/>
  <c r="Q12" i="2"/>
  <c r="Z3" i="2"/>
  <c r="R6" i="2"/>
  <c r="BO21" i="5"/>
  <c r="S22" i="2"/>
  <c r="AI22" i="2" s="1"/>
  <c r="AH13" i="2"/>
  <c r="AF18" i="2"/>
  <c r="AH15" i="2"/>
  <c r="AD9" i="2"/>
  <c r="AH28" i="2"/>
  <c r="AH2" i="2"/>
  <c r="AF13" i="2"/>
  <c r="AB26" i="2"/>
  <c r="AB6" i="2"/>
  <c r="AB33" i="2"/>
  <c r="AF11" i="2"/>
  <c r="AH26" i="2"/>
  <c r="AH6" i="2"/>
  <c r="AF26" i="2"/>
  <c r="AB15" i="2"/>
  <c r="AD31" i="2"/>
  <c r="AD14" i="2"/>
  <c r="AH19" i="2"/>
  <c r="AH20" i="2"/>
  <c r="AD32" i="2"/>
  <c r="AB9" i="2"/>
  <c r="AB17" i="2"/>
  <c r="AB12" i="2"/>
  <c r="AD33" i="2"/>
  <c r="AD19" i="2"/>
  <c r="AH27" i="2"/>
  <c r="AE5" i="2"/>
  <c r="AD4" i="2"/>
  <c r="AH10" i="2"/>
  <c r="AD23" i="2"/>
  <c r="AF22" i="2"/>
  <c r="AF2" i="2"/>
  <c r="AD29" i="2"/>
  <c r="AH8" i="2"/>
  <c r="AB21" i="2"/>
  <c r="AD15" i="2"/>
  <c r="AB13" i="2"/>
  <c r="AH4" i="2"/>
  <c r="AF32" i="2"/>
  <c r="AD7" i="2"/>
  <c r="AD18" i="2"/>
  <c r="AD27" i="2"/>
  <c r="AH23" i="2"/>
  <c r="AE11" i="2"/>
  <c r="AD28" i="2"/>
  <c r="AH25" i="2"/>
  <c r="AD20" i="2"/>
  <c r="AB24" i="2"/>
  <c r="AB31" i="2"/>
  <c r="AD26" i="2"/>
  <c r="AD5" i="2"/>
  <c r="AH17" i="2"/>
  <c r="AH29" i="2"/>
  <c r="AD11" i="2"/>
  <c r="AD17" i="2"/>
  <c r="AE33" i="2"/>
  <c r="AB27" i="2"/>
  <c r="AF14" i="2"/>
  <c r="AH22" i="2"/>
  <c r="AH12" i="2"/>
  <c r="AF33" i="2"/>
  <c r="AB18" i="2"/>
  <c r="AH14" i="2"/>
  <c r="AD12" i="2"/>
  <c r="AD2" i="2"/>
  <c r="AF27" i="2"/>
  <c r="AH30" i="2"/>
  <c r="AD22" i="2"/>
  <c r="AD25" i="2"/>
  <c r="AB29" i="2"/>
  <c r="AH32" i="2"/>
  <c r="AH9" i="2"/>
  <c r="AB7" i="2"/>
  <c r="AH31" i="2"/>
  <c r="AD6" i="2"/>
  <c r="AF31" i="2"/>
  <c r="AH24" i="2"/>
  <c r="AB4" i="2"/>
  <c r="AB19" i="2"/>
  <c r="AB23" i="2"/>
  <c r="AB10" i="2"/>
  <c r="AF19" i="2"/>
  <c r="AH33" i="2"/>
  <c r="AH3" i="2"/>
  <c r="AB30" i="2"/>
  <c r="AB16" i="2"/>
  <c r="AB3" i="2"/>
  <c r="AF30" i="2"/>
  <c r="AF28" i="2"/>
  <c r="AH5" i="2"/>
  <c r="AB2" i="2"/>
  <c r="AD21" i="2"/>
  <c r="AF23" i="2"/>
  <c r="AF9" i="2"/>
  <c r="AF29" i="2"/>
  <c r="AB25" i="2"/>
  <c r="AB32" i="2"/>
  <c r="AF21" i="2"/>
  <c r="AD13" i="2"/>
  <c r="AF25" i="2"/>
  <c r="AD30" i="2"/>
  <c r="AF15" i="2"/>
  <c r="AF16" i="2"/>
  <c r="AF20" i="2"/>
  <c r="AB8" i="2"/>
  <c r="AB5" i="2"/>
  <c r="AB14" i="2"/>
  <c r="AB22" i="2"/>
  <c r="AD8" i="2"/>
  <c r="AF12" i="2"/>
  <c r="AF5" i="2"/>
  <c r="AF10" i="2"/>
  <c r="AD16" i="2"/>
  <c r="AG4" i="2"/>
  <c r="AF24" i="2"/>
  <c r="AB11" i="2"/>
  <c r="AB28" i="2"/>
  <c r="AB20" i="2"/>
  <c r="AI19" i="2"/>
  <c r="AF4" i="2"/>
  <c r="AF6" i="2"/>
  <c r="AF7" i="2"/>
  <c r="AH16" i="2"/>
  <c r="AF3" i="2"/>
  <c r="AD3" i="2"/>
  <c r="Z2" i="2"/>
  <c r="R20" i="2"/>
  <c r="AG20" i="2" s="1"/>
  <c r="BM14" i="2"/>
  <c r="J9" i="2"/>
  <c r="BF9" i="2" s="1"/>
  <c r="G9" i="2"/>
  <c r="J28" i="2"/>
  <c r="BF28" i="2" s="1"/>
  <c r="G28" i="2"/>
  <c r="J24" i="2"/>
  <c r="BF24" i="2" s="1"/>
  <c r="BM18" i="2"/>
  <c r="J18" i="2"/>
  <c r="E18" i="2" s="1"/>
  <c r="BK29" i="2"/>
  <c r="X18" i="2"/>
  <c r="BM29" i="2"/>
  <c r="BM11" i="2"/>
  <c r="J5" i="2"/>
  <c r="BF5" i="2" s="1"/>
  <c r="X5" i="2"/>
  <c r="X28" i="2"/>
  <c r="X2" i="2"/>
  <c r="BK11" i="2"/>
  <c r="J19" i="2"/>
  <c r="E19" i="2" s="1"/>
  <c r="BK2" i="2"/>
  <c r="BM2" i="2"/>
  <c r="X12" i="2"/>
  <c r="BK32" i="2"/>
  <c r="AA9" i="2"/>
  <c r="Z9" i="2"/>
  <c r="X23" i="2"/>
  <c r="X30" i="2"/>
  <c r="S7" i="2"/>
  <c r="AA32" i="2"/>
  <c r="BM7" i="2"/>
  <c r="BL14" i="2"/>
  <c r="Z25" i="2"/>
  <c r="AG25" i="2" s="1"/>
  <c r="AA25" i="2"/>
  <c r="AA6" i="2"/>
  <c r="BM10" i="2"/>
  <c r="X10" i="2"/>
  <c r="BL16" i="2"/>
  <c r="X20" i="2"/>
  <c r="BK16" i="2"/>
  <c r="BM20" i="2"/>
  <c r="BM30" i="2"/>
  <c r="BM32" i="2"/>
  <c r="X9" i="2"/>
  <c r="X3" i="2"/>
  <c r="S17" i="2"/>
  <c r="X22" i="2"/>
  <c r="BM33" i="2"/>
  <c r="BM17" i="2"/>
  <c r="BM16" i="2"/>
  <c r="X26" i="2"/>
  <c r="BM15" i="2"/>
  <c r="BM26" i="2"/>
  <c r="BM9" i="2"/>
  <c r="X17" i="2"/>
  <c r="J11" i="2"/>
  <c r="E11" i="2" s="1"/>
  <c r="X14" i="2"/>
  <c r="X32" i="2"/>
  <c r="BK3" i="2"/>
  <c r="BM3" i="2"/>
  <c r="BL2" i="2"/>
  <c r="BK23" i="2"/>
  <c r="BK33" i="2"/>
  <c r="BL33" i="2"/>
  <c r="BK10" i="2"/>
  <c r="BK15" i="2"/>
  <c r="BK30" i="2"/>
  <c r="X8" i="2"/>
  <c r="BM23" i="2"/>
  <c r="BK9" i="2"/>
  <c r="X33" i="2"/>
  <c r="X29" i="2"/>
  <c r="BL17" i="2"/>
  <c r="BM22" i="2"/>
  <c r="BM25" i="2"/>
  <c r="BM5" i="2"/>
  <c r="BK5" i="2"/>
  <c r="BK19" i="2"/>
  <c r="X15" i="2"/>
  <c r="BM24" i="2"/>
  <c r="X24" i="2"/>
  <c r="BM28" i="2"/>
  <c r="BM31" i="2"/>
  <c r="J25" i="2"/>
  <c r="E25" i="2" s="1"/>
  <c r="X13" i="2"/>
  <c r="BK17" i="2"/>
  <c r="Q17" i="2"/>
  <c r="S20" i="2"/>
  <c r="Y2" i="2"/>
  <c r="Q20" i="2"/>
  <c r="AE20" i="2" s="1"/>
  <c r="Y16" i="2"/>
  <c r="AE16" i="2" s="1"/>
  <c r="R26" i="2"/>
  <c r="Y9" i="2"/>
  <c r="Q26" i="2"/>
  <c r="Y6" i="2"/>
  <c r="S18" i="2"/>
  <c r="AI18" i="2" s="1"/>
  <c r="Q18" i="2"/>
  <c r="AE18" i="2" s="1"/>
  <c r="AA13" i="2"/>
  <c r="Y13" i="2"/>
  <c r="Z13" i="2"/>
  <c r="R22" i="2"/>
  <c r="Y25" i="2"/>
  <c r="Q22" i="2"/>
  <c r="AE22" i="2" s="1"/>
  <c r="AA16" i="2"/>
  <c r="Q13" i="2"/>
  <c r="Y10" i="2"/>
  <c r="S13" i="2"/>
  <c r="Z30" i="2"/>
  <c r="Q21" i="2"/>
  <c r="AE21" i="2" s="1"/>
  <c r="AA12" i="2"/>
  <c r="Y12" i="2"/>
  <c r="Z12" i="2"/>
  <c r="AG12" i="2" s="1"/>
  <c r="BK14" i="2"/>
  <c r="P22" i="2"/>
  <c r="BK26" i="2"/>
  <c r="Z32" i="2"/>
  <c r="Q7" i="2"/>
  <c r="R7" i="2"/>
  <c r="Y32" i="2"/>
  <c r="BK31" i="2"/>
  <c r="X27" i="2"/>
  <c r="Y30" i="2"/>
  <c r="BM27" i="2"/>
  <c r="S26" i="2"/>
  <c r="J16" i="2"/>
  <c r="X16" i="2"/>
  <c r="J4" i="2"/>
  <c r="X6" i="2"/>
  <c r="BM6" i="2"/>
  <c r="X4" i="2"/>
  <c r="P16" i="2"/>
  <c r="BL18" i="2"/>
  <c r="BM4" i="2"/>
  <c r="P28" i="2"/>
  <c r="X25" i="2"/>
  <c r="P3" i="2"/>
  <c r="X11" i="2"/>
  <c r="P10" i="2"/>
  <c r="P26" i="2"/>
  <c r="P23" i="2"/>
  <c r="X19" i="2"/>
  <c r="P12" i="2"/>
  <c r="P31" i="2"/>
  <c r="X31" i="2"/>
  <c r="P27" i="2"/>
  <c r="P30" i="2"/>
  <c r="BK25" i="2"/>
  <c r="BK18" i="2"/>
  <c r="BK6" i="2"/>
  <c r="BK22" i="2"/>
  <c r="BK4" i="2"/>
  <c r="BK13" i="2"/>
  <c r="BM19" i="2"/>
  <c r="BL28" i="2"/>
  <c r="BK12" i="2"/>
  <c r="BK24" i="2"/>
  <c r="BK20" i="2"/>
  <c r="BL15" i="2"/>
  <c r="BL29" i="2"/>
  <c r="BK28" i="2"/>
  <c r="BL8" i="2"/>
  <c r="BK8" i="2"/>
  <c r="BK27" i="2"/>
  <c r="BL32" i="2"/>
  <c r="BL20" i="2"/>
  <c r="BL7" i="2"/>
  <c r="BK7" i="2"/>
  <c r="BM8" i="2"/>
  <c r="Z10" i="2"/>
  <c r="AG10" i="2" s="1"/>
  <c r="AA10" i="2"/>
  <c r="R13" i="2"/>
  <c r="X7" i="2"/>
  <c r="R18" i="2"/>
  <c r="AG18" i="2" s="1"/>
  <c r="P6" i="2"/>
  <c r="BM12" i="2"/>
  <c r="J23" i="2"/>
  <c r="E23" i="2" s="1"/>
  <c r="AA2" i="2"/>
  <c r="BL22" i="2"/>
  <c r="J2" i="2"/>
  <c r="E2" i="2" s="1"/>
  <c r="P20" i="2"/>
  <c r="BM13" i="2"/>
  <c r="BL5" i="2"/>
  <c r="P5" i="2"/>
  <c r="J27" i="2"/>
  <c r="E27" i="2" s="1"/>
  <c r="BL27" i="2"/>
  <c r="BL3" i="2"/>
  <c r="J8" i="2"/>
  <c r="E8" i="2" s="1"/>
  <c r="P8" i="2"/>
  <c r="BL24" i="2"/>
  <c r="P24" i="2"/>
  <c r="J20" i="2"/>
  <c r="E20" i="2" s="1"/>
  <c r="J14" i="2"/>
  <c r="E14" i="2" s="1"/>
  <c r="J26" i="2"/>
  <c r="E26" i="2" s="1"/>
  <c r="BL11" i="2"/>
  <c r="J32" i="2"/>
  <c r="E32" i="2" s="1"/>
  <c r="P32" i="2"/>
  <c r="P18" i="2"/>
  <c r="BL31" i="2"/>
  <c r="BL26" i="2"/>
  <c r="J17" i="2"/>
  <c r="E17" i="2" s="1"/>
  <c r="J12" i="2"/>
  <c r="E12" i="2" s="1"/>
  <c r="J3" i="2"/>
  <c r="E3" i="2" s="1"/>
  <c r="P14" i="2"/>
  <c r="P11" i="2"/>
  <c r="BL23" i="2"/>
  <c r="J13" i="2"/>
  <c r="BL6" i="2"/>
  <c r="J10" i="2"/>
  <c r="E10" i="2" s="1"/>
  <c r="P17" i="2"/>
  <c r="BL9" i="2"/>
  <c r="P25" i="2"/>
  <c r="J7" i="2"/>
  <c r="E7" i="2" s="1"/>
  <c r="J6" i="2"/>
  <c r="E6" i="2" s="1"/>
  <c r="J31" i="2"/>
  <c r="E31" i="2" s="1"/>
  <c r="P7" i="2"/>
  <c r="J30" i="2"/>
  <c r="E30" i="2" s="1"/>
  <c r="J33" i="2"/>
  <c r="E33" i="2" s="1"/>
  <c r="J15" i="2"/>
  <c r="E15" i="2" s="1"/>
  <c r="BL25" i="2"/>
  <c r="P2" i="2"/>
  <c r="BL30" i="2"/>
  <c r="P9" i="2"/>
  <c r="J22" i="2"/>
  <c r="E22" i="2" s="1"/>
  <c r="P29" i="2"/>
  <c r="P15" i="2"/>
  <c r="P4" i="2"/>
  <c r="P19" i="2"/>
  <c r="BL19" i="2"/>
  <c r="J29" i="2"/>
  <c r="E29" i="2" s="1"/>
  <c r="BL12" i="2"/>
  <c r="BL4" i="2"/>
  <c r="P13" i="2"/>
  <c r="BL10" i="2"/>
  <c r="BL13" i="2"/>
  <c r="P33" i="2"/>
  <c r="BC9" i="2"/>
  <c r="BC12" i="2"/>
  <c r="BC6" i="2"/>
  <c r="BC16" i="2"/>
  <c r="BC27" i="2"/>
  <c r="BC25" i="2"/>
  <c r="BC7" i="2"/>
  <c r="BC26" i="2"/>
  <c r="BC14" i="2"/>
  <c r="BC24" i="2"/>
  <c r="BC22" i="2"/>
  <c r="BC17" i="2"/>
  <c r="BC8" i="2"/>
  <c r="BC20" i="2"/>
  <c r="BC5" i="2"/>
  <c r="BC19" i="2"/>
  <c r="BC23" i="2"/>
  <c r="BC29" i="2"/>
  <c r="BC15" i="2"/>
  <c r="BC18" i="2"/>
  <c r="BC2" i="2"/>
  <c r="BC30" i="2"/>
  <c r="BC11" i="2"/>
  <c r="BC4" i="2"/>
  <c r="BC28" i="2"/>
  <c r="BC31" i="2"/>
  <c r="BC32" i="2"/>
  <c r="BC10" i="2"/>
  <c r="BC13" i="2"/>
  <c r="BC33" i="2"/>
  <c r="BC3"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5" i="2"/>
  <c r="BG15" i="2"/>
  <c r="BH24" i="2"/>
  <c r="BG6" i="2"/>
  <c r="BG25" i="2"/>
  <c r="BH15" i="2"/>
  <c r="BH10" i="2"/>
  <c r="BH6" i="2"/>
  <c r="BG17" i="2"/>
  <c r="BG26" i="2"/>
  <c r="BH32" i="2"/>
  <c r="BG30" i="2"/>
  <c r="BH12" i="2"/>
  <c r="BH31" i="2"/>
  <c r="BG29" i="2"/>
  <c r="BH2" i="2"/>
  <c r="BH30" i="2"/>
  <c r="BH28" i="2"/>
  <c r="BG7" i="2"/>
  <c r="BH17" i="2"/>
  <c r="BH3" i="2"/>
  <c r="BH8" i="2"/>
  <c r="BG32" i="2"/>
  <c r="BH16" i="2"/>
  <c r="BG31" i="2"/>
  <c r="BG27" i="2"/>
  <c r="BG10" i="2"/>
  <c r="BH26" i="2"/>
  <c r="BH9" i="2"/>
  <c r="BH23" i="2"/>
  <c r="BH14" i="2"/>
  <c r="BH25" i="2"/>
  <c r="BG2" i="2"/>
  <c r="BG23" i="2"/>
  <c r="BH7" i="2"/>
  <c r="BG12" i="2"/>
  <c r="BH13" i="2"/>
  <c r="BG13" i="2"/>
  <c r="BG9" i="2"/>
  <c r="BH29" i="2"/>
  <c r="BG28" i="2"/>
  <c r="BG8" i="2"/>
  <c r="BH27" i="2"/>
  <c r="BH22" i="2"/>
  <c r="BH20" i="2"/>
  <c r="BG4" i="2"/>
  <c r="BG16" i="2"/>
  <c r="BH18" i="2"/>
  <c r="BG3" i="2"/>
  <c r="BH11" i="2"/>
  <c r="BH21" i="2"/>
  <c r="BH19" i="2"/>
  <c r="BH5" i="2"/>
  <c r="BG24"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E8" i="2"/>
  <c r="AG16" i="2"/>
  <c r="AK11" i="2"/>
  <c r="AE23" i="2"/>
  <c r="AJ15" i="2"/>
  <c r="AE28" i="2"/>
  <c r="AG23" i="2"/>
  <c r="AE27" i="2"/>
  <c r="AK5" i="2"/>
  <c r="AG8" i="2"/>
  <c r="AE25" i="2"/>
  <c r="AJ5" i="2"/>
  <c r="AI10" i="2"/>
  <c r="AI25" i="2"/>
  <c r="AK33" i="2"/>
  <c r="AE15" i="2"/>
  <c r="AJ16" i="2"/>
  <c r="AK30" i="2"/>
  <c r="AJ28" i="2"/>
  <c r="AI28" i="2"/>
  <c r="AJ33" i="2"/>
  <c r="AG15" i="2"/>
  <c r="AG9" i="2"/>
  <c r="AE30" i="2"/>
  <c r="AJ23" i="2"/>
  <c r="AJ8" i="2"/>
  <c r="AK8" i="2"/>
  <c r="AK23" i="2"/>
  <c r="AI14" i="2"/>
  <c r="BP47" i="5"/>
  <c r="BQ47" i="5" s="1"/>
  <c r="BP13" i="5"/>
  <c r="BQ13" i="5" s="1"/>
  <c r="AJ14" i="2"/>
  <c r="BP45" i="5"/>
  <c r="BQ45" i="5" s="1"/>
  <c r="BP53" i="5"/>
  <c r="BQ53" i="5" s="1"/>
  <c r="AE32" i="2"/>
  <c r="AE7" i="2"/>
  <c r="AI3" i="2"/>
  <c r="AI32" i="2"/>
  <c r="AR5" i="2"/>
  <c r="AR33" i="2"/>
  <c r="AR11" i="2"/>
  <c r="AR19" i="2"/>
  <c r="AR18" i="2"/>
  <c r="AR21" i="2"/>
  <c r="AG32" i="2"/>
  <c r="AE31" i="2"/>
  <c r="AK24" i="2"/>
  <c r="BP61" i="5"/>
  <c r="BQ61" i="5" s="1"/>
  <c r="BP7" i="5"/>
  <c r="BQ7" i="5" s="1"/>
  <c r="BP19" i="5"/>
  <c r="BQ19" i="5" s="1"/>
  <c r="BP35" i="5"/>
  <c r="BQ35" i="5" s="1"/>
  <c r="BP33" i="5"/>
  <c r="BQ33" i="5" s="1"/>
  <c r="BP29" i="5"/>
  <c r="BQ29" i="5" s="1"/>
  <c r="AJ19" i="2"/>
  <c r="BP15" i="5"/>
  <c r="BQ15" i="5" s="1"/>
  <c r="BP59" i="5"/>
  <c r="BQ59" i="5" s="1"/>
  <c r="AK14" i="2"/>
  <c r="BP57" i="5"/>
  <c r="BQ57" i="5" s="1"/>
  <c r="AG7" i="2"/>
  <c r="AE9" i="2"/>
  <c r="AI4" i="2"/>
  <c r="BP21" i="5"/>
  <c r="BQ21" i="5" s="1"/>
  <c r="E13" i="2"/>
  <c r="BZ2" i="2"/>
  <c r="CA5" i="2" s="1"/>
  <c r="AJ4" i="2"/>
  <c r="AG14" i="2"/>
  <c r="AC12" i="2"/>
  <c r="AI26" i="2"/>
  <c r="AG28" i="2"/>
  <c r="AK28" i="2"/>
  <c r="AG6" i="2"/>
  <c r="AK3" i="2"/>
  <c r="AI12" i="2"/>
  <c r="CB5" i="2"/>
  <c r="CB6" i="2"/>
  <c r="AE10" i="2"/>
  <c r="AE26" i="2"/>
  <c r="BZ3" i="2"/>
  <c r="CB3" i="2" s="1"/>
  <c r="AK19" i="2"/>
  <c r="AI27" i="2"/>
  <c r="AE2" i="2"/>
  <c r="AI29" i="2"/>
  <c r="AE12" i="2"/>
  <c r="AJ31" i="2"/>
  <c r="AJ27" i="2"/>
  <c r="AG27" i="2"/>
  <c r="AK27" i="2"/>
  <c r="AJ29" i="2"/>
  <c r="AG26" i="2"/>
  <c r="AK29" i="2"/>
  <c r="AI31" i="2"/>
  <c r="BP27" i="5"/>
  <c r="BQ27" i="5" s="1"/>
  <c r="BP3" i="5"/>
  <c r="BQ3" i="5" s="1"/>
  <c r="BP11" i="5"/>
  <c r="BQ11" i="5" s="1"/>
  <c r="BP25" i="5"/>
  <c r="BQ25" i="5" s="1"/>
  <c r="AC27" i="2"/>
  <c r="AE17" i="2"/>
  <c r="AE6" i="2"/>
  <c r="AJ3" i="2"/>
  <c r="AJ24" i="2"/>
  <c r="AG24" i="2"/>
  <c r="AR24" i="2" s="1"/>
  <c r="BT8" i="2"/>
  <c r="BT7" i="2"/>
  <c r="AE29" i="2"/>
  <c r="AI9" i="2"/>
  <c r="AI7"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6" i="2"/>
  <c r="BP43" i="5"/>
  <c r="BQ43" i="5" s="1"/>
  <c r="BP49" i="5"/>
  <c r="BQ49" i="5" s="1"/>
  <c r="AG3" i="2"/>
  <c r="BP39" i="5"/>
  <c r="BQ39" i="5" s="1"/>
  <c r="AK31" i="2"/>
  <c r="E16" i="2"/>
  <c r="BF8" i="2"/>
  <c r="BF16" i="2"/>
  <c r="BF20" i="2"/>
  <c r="BF23" i="2"/>
  <c r="BF6" i="2"/>
  <c r="BF18" i="2"/>
  <c r="BF31" i="2"/>
  <c r="BF7" i="2"/>
  <c r="BF12" i="2"/>
  <c r="BF30" i="2"/>
  <c r="BF10" i="2"/>
  <c r="BF14" i="2"/>
  <c r="BF13" i="2"/>
  <c r="BF3" i="2"/>
  <c r="BF17" i="2"/>
  <c r="BF19" i="2"/>
  <c r="BF22" i="2"/>
  <c r="BF2" i="2"/>
  <c r="BF15" i="2"/>
  <c r="BF26" i="2"/>
  <c r="BF33" i="2"/>
  <c r="BF4" i="2"/>
  <c r="BF27" i="2"/>
  <c r="BF29" i="2"/>
  <c r="BF25" i="2"/>
  <c r="BF32" i="2"/>
  <c r="BF11" i="2"/>
  <c r="K9" i="2"/>
  <c r="E9" i="2"/>
  <c r="BD5" i="2"/>
  <c r="E5" i="2"/>
  <c r="K24" i="2"/>
  <c r="E24" i="2"/>
  <c r="K28" i="2"/>
  <c r="E28" i="2"/>
  <c r="BE28" i="2"/>
  <c r="AC24" i="2"/>
  <c r="BD9" i="2"/>
  <c r="BE9" i="2"/>
  <c r="AC13" i="2"/>
  <c r="AC29" i="2"/>
  <c r="AE13" i="2"/>
  <c r="AC33" i="2"/>
  <c r="AC32" i="2"/>
  <c r="AC15" i="2"/>
  <c r="AJ2" i="2"/>
  <c r="AC28" i="2"/>
  <c r="AC16" i="2"/>
  <c r="AC10" i="2"/>
  <c r="AG13" i="2"/>
  <c r="AC23" i="2"/>
  <c r="AC5" i="2"/>
  <c r="AC25" i="2"/>
  <c r="AC8" i="2"/>
  <c r="AC3" i="2"/>
  <c r="AC9" i="2"/>
  <c r="AC11" i="2"/>
  <c r="AC19" i="2"/>
  <c r="AC7" i="2"/>
  <c r="AC14" i="2"/>
  <c r="AC20" i="2"/>
  <c r="AC30" i="2"/>
  <c r="AC26" i="2"/>
  <c r="AC17" i="2"/>
  <c r="AC18" i="2"/>
  <c r="AC2" i="2"/>
  <c r="AC22" i="2"/>
  <c r="AI13" i="2"/>
  <c r="AK22" i="2"/>
  <c r="AG22" i="2"/>
  <c r="AR22" i="2" s="1"/>
  <c r="AI16" i="2"/>
  <c r="AJ20" i="2"/>
  <c r="AI20" i="2"/>
  <c r="AR20" i="2" s="1"/>
  <c r="AC31" i="2"/>
  <c r="AJ17" i="2"/>
  <c r="AI17" i="2"/>
  <c r="AI6" i="2"/>
  <c r="AC6" i="2"/>
  <c r="AI2" i="2"/>
  <c r="AC4" i="2"/>
  <c r="AG30" i="2"/>
  <c r="BD28" i="2"/>
  <c r="BN18" i="2"/>
  <c r="BN14" i="2"/>
  <c r="BE24" i="2"/>
  <c r="BD24" i="2"/>
  <c r="BD26" i="2"/>
  <c r="K26" i="2"/>
  <c r="BD8" i="2"/>
  <c r="K8" i="2"/>
  <c r="BE31" i="2"/>
  <c r="K31" i="2"/>
  <c r="BE10" i="2"/>
  <c r="K10" i="2"/>
  <c r="BE14" i="2"/>
  <c r="K14" i="2"/>
  <c r="BD4" i="2"/>
  <c r="K4" i="2"/>
  <c r="BD30" i="2"/>
  <c r="K30" i="2"/>
  <c r="BD23" i="2"/>
  <c r="K23" i="2"/>
  <c r="BD18" i="2"/>
  <c r="K18" i="2"/>
  <c r="BE18" i="2"/>
  <c r="BD29" i="2"/>
  <c r="K29" i="2"/>
  <c r="BE15" i="2"/>
  <c r="K15" i="2"/>
  <c r="BD7" i="2"/>
  <c r="K7" i="2"/>
  <c r="BE12" i="2"/>
  <c r="K12" i="2"/>
  <c r="BD32" i="2"/>
  <c r="K32" i="2"/>
  <c r="BE27" i="2"/>
  <c r="K27" i="2"/>
  <c r="BE16" i="2"/>
  <c r="K16" i="2"/>
  <c r="BE11" i="2"/>
  <c r="K11" i="2"/>
  <c r="BE5" i="2"/>
  <c r="K5" i="2"/>
  <c r="BE6" i="2"/>
  <c r="K6" i="2"/>
  <c r="BD3" i="2"/>
  <c r="K3" i="2"/>
  <c r="BE20" i="2"/>
  <c r="K20" i="2"/>
  <c r="BE2" i="2"/>
  <c r="K2" i="2"/>
  <c r="BE22" i="2"/>
  <c r="K22" i="2"/>
  <c r="BD33" i="2"/>
  <c r="K33" i="2"/>
  <c r="BE13" i="2"/>
  <c r="K13" i="2"/>
  <c r="BE17" i="2"/>
  <c r="K17" i="2"/>
  <c r="BD25" i="2"/>
  <c r="K25" i="2"/>
  <c r="BE19" i="2"/>
  <c r="K19" i="2"/>
  <c r="BD19" i="2"/>
  <c r="BN29" i="2"/>
  <c r="BN11" i="2"/>
  <c r="BN2" i="2"/>
  <c r="BD11" i="2"/>
  <c r="BN20" i="2"/>
  <c r="AK7" i="2"/>
  <c r="BN33" i="2"/>
  <c r="BN30" i="2"/>
  <c r="BN7" i="2"/>
  <c r="AK25" i="2"/>
  <c r="AJ25" i="2"/>
  <c r="BN15" i="2"/>
  <c r="AK6" i="2"/>
  <c r="BN10" i="2"/>
  <c r="BE25" i="2"/>
  <c r="AK9" i="2"/>
  <c r="BN31" i="2"/>
  <c r="AJ32" i="2"/>
  <c r="AJ9" i="2"/>
  <c r="BN26" i="2"/>
  <c r="AK20" i="2"/>
  <c r="BN9" i="2"/>
  <c r="BN32" i="2"/>
  <c r="BN16" i="2"/>
  <c r="AK17" i="2"/>
  <c r="BN17" i="2"/>
  <c r="BN3" i="2"/>
  <c r="BN24" i="2"/>
  <c r="BN5" i="2"/>
  <c r="BN23" i="2"/>
  <c r="BN25" i="2"/>
  <c r="BN28" i="2"/>
  <c r="BN22" i="2"/>
  <c r="BD16" i="2"/>
  <c r="BN27" i="2"/>
  <c r="AJ26" i="2"/>
  <c r="AK16" i="2"/>
  <c r="AJ13" i="2"/>
  <c r="AK12" i="2"/>
  <c r="AJ12" i="2"/>
  <c r="AJ18" i="2"/>
  <c r="BN6" i="2"/>
  <c r="AK26" i="2"/>
  <c r="BN4" i="2"/>
  <c r="AK32" i="2"/>
  <c r="AJ30" i="2"/>
  <c r="AJ7" i="2"/>
  <c r="AJ22" i="2"/>
  <c r="AK10" i="2"/>
  <c r="AK21" i="2"/>
  <c r="AK2" i="2"/>
  <c r="AK18" i="2"/>
  <c r="AK13" i="2"/>
  <c r="BE23" i="2"/>
  <c r="BE4" i="2"/>
  <c r="BN19" i="2"/>
  <c r="BE3" i="2"/>
  <c r="AJ10" i="2"/>
  <c r="BN8" i="2"/>
  <c r="BN12" i="2"/>
  <c r="BD2" i="2"/>
  <c r="BD27" i="2"/>
  <c r="BD13" i="2"/>
  <c r="BD12" i="2"/>
  <c r="BE8" i="2"/>
  <c r="BE26" i="2"/>
  <c r="BN13" i="2"/>
  <c r="BD20" i="2"/>
  <c r="AJ21" i="2"/>
  <c r="BD14" i="2"/>
  <c r="BE32" i="2"/>
  <c r="BE30" i="2"/>
  <c r="BD17" i="2"/>
  <c r="BD15" i="2"/>
  <c r="BD10" i="2"/>
  <c r="BE29" i="2"/>
  <c r="BE33" i="2"/>
  <c r="BE7" i="2"/>
  <c r="BD6" i="2"/>
  <c r="BD31" i="2"/>
  <c r="BD22"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8" i="2"/>
  <c r="AP8" i="2" s="1"/>
  <c r="AL30" i="2"/>
  <c r="AP30" i="2" s="1"/>
  <c r="AM14" i="2"/>
  <c r="AQ14" i="2" s="1"/>
  <c r="AL23" i="2"/>
  <c r="AP23" i="2" s="1"/>
  <c r="AM5" i="2"/>
  <c r="AQ5" i="2" s="1"/>
  <c r="AM26" i="2"/>
  <c r="AQ26" i="2" s="1"/>
  <c r="AL25" i="2"/>
  <c r="AP25" i="2" s="1"/>
  <c r="AL17" i="2"/>
  <c r="AP17" i="2" s="1"/>
  <c r="AL29" i="2"/>
  <c r="AP29" i="2" s="1"/>
  <c r="AM3" i="2"/>
  <c r="AQ3" i="2" s="1"/>
  <c r="AL2" i="2"/>
  <c r="AP2" i="2" s="1"/>
  <c r="AM8" i="2"/>
  <c r="AQ8" i="2" s="1"/>
  <c r="AM32" i="2"/>
  <c r="AQ32" i="2" s="1"/>
  <c r="AM25" i="2"/>
  <c r="AQ25" i="2" s="1"/>
  <c r="AL6" i="2"/>
  <c r="AP6" i="2" s="1"/>
  <c r="AM27" i="2"/>
  <c r="AQ27" i="2" s="1"/>
  <c r="AM4" i="2"/>
  <c r="AL10" i="2"/>
  <c r="AP10" i="2" s="1"/>
  <c r="AL18" i="2"/>
  <c r="AP18" i="2" s="1"/>
  <c r="AM17" i="2"/>
  <c r="AQ17" i="2" s="1"/>
  <c r="AM28" i="2"/>
  <c r="AQ28" i="2" s="1"/>
  <c r="AL19" i="2"/>
  <c r="AP19" i="2" s="1"/>
  <c r="AL27" i="2"/>
  <c r="AP27" i="2" s="1"/>
  <c r="AL33" i="2"/>
  <c r="AP33" i="2" s="1"/>
  <c r="AL15" i="2"/>
  <c r="AP15" i="2" s="1"/>
  <c r="AL24" i="2"/>
  <c r="AP24" i="2" s="1"/>
  <c r="AL31" i="2"/>
  <c r="AP31" i="2" s="1"/>
  <c r="AL20" i="2"/>
  <c r="AP20" i="2" s="1"/>
  <c r="AL3" i="2"/>
  <c r="AP3" i="2" s="1"/>
  <c r="AL28" i="2"/>
  <c r="AP28" i="2" s="1"/>
  <c r="AM11" i="2"/>
  <c r="AQ11" i="2" s="1"/>
  <c r="AM13" i="2"/>
  <c r="AQ13" i="2" s="1"/>
  <c r="AM16" i="2"/>
  <c r="AQ16" i="2" s="1"/>
  <c r="AM20" i="2"/>
  <c r="AQ20" i="2" s="1"/>
  <c r="AM22" i="2"/>
  <c r="AQ22" i="2" s="1"/>
  <c r="AM30" i="2"/>
  <c r="AQ30" i="2" s="1"/>
  <c r="AL13" i="2"/>
  <c r="AP13" i="2" s="1"/>
  <c r="AL26" i="2"/>
  <c r="AP26" i="2" s="1"/>
  <c r="AL16" i="2"/>
  <c r="AP16" i="2" s="1"/>
  <c r="AM2" i="2"/>
  <c r="AQ2" i="2" s="1"/>
  <c r="AL14" i="2"/>
  <c r="AP14" i="2" s="1"/>
  <c r="AL11" i="2"/>
  <c r="AP11" i="2" s="1"/>
  <c r="AM19" i="2"/>
  <c r="AQ19" i="2" s="1"/>
  <c r="AM24" i="2"/>
  <c r="AQ24" i="2" s="1"/>
  <c r="AM33" i="2"/>
  <c r="AQ33" i="2" s="1"/>
  <c r="AL12" i="2"/>
  <c r="AP12" i="2" s="1"/>
  <c r="AM12" i="2"/>
  <c r="AQ12" i="2" s="1"/>
  <c r="AM7" i="2"/>
  <c r="AQ7" i="2" s="1"/>
  <c r="AM18" i="2"/>
  <c r="AQ18" i="2" s="1"/>
  <c r="AL4" i="2"/>
  <c r="AL9" i="2"/>
  <c r="AP9" i="2" s="1"/>
  <c r="AL32" i="2"/>
  <c r="AP32" i="2" s="1"/>
  <c r="AM10" i="2"/>
  <c r="AQ10" i="2" s="1"/>
  <c r="AM15" i="2"/>
  <c r="AQ15" i="2" s="1"/>
  <c r="AL22" i="2"/>
  <c r="AP22" i="2" s="1"/>
  <c r="AM9" i="2"/>
  <c r="AQ9" i="2" s="1"/>
  <c r="AL7" i="2"/>
  <c r="AP7" i="2" s="1"/>
  <c r="AM31" i="2"/>
  <c r="AQ31" i="2" s="1"/>
  <c r="AM23" i="2"/>
  <c r="AQ23" i="2" s="1"/>
  <c r="AL5" i="2"/>
  <c r="AP5" i="2" s="1"/>
  <c r="AR4" i="2"/>
  <c r="AM21" i="2"/>
  <c r="AR10" i="2"/>
  <c r="AR23" i="2"/>
  <c r="AR8" i="2"/>
  <c r="AR16" i="2"/>
  <c r="AR15" i="2"/>
  <c r="AR28" i="2"/>
  <c r="AR25" i="2"/>
  <c r="AO30" i="2"/>
  <c r="AN28" i="2"/>
  <c r="AR30" i="2"/>
  <c r="AR14" i="2"/>
  <c r="AR3" i="2"/>
  <c r="AR27" i="2"/>
  <c r="AR32" i="2"/>
  <c r="AR7" i="2"/>
  <c r="AR13" i="2"/>
  <c r="AR9" i="2"/>
  <c r="AR31" i="2"/>
  <c r="AR2" i="2"/>
  <c r="AR29" i="2"/>
  <c r="AR6" i="2"/>
  <c r="AR17" i="2"/>
  <c r="AR12" i="2"/>
  <c r="AR26" i="2"/>
  <c r="BS18" i="2"/>
  <c r="CA6" i="2"/>
  <c r="BZ4" i="2"/>
  <c r="CB4" i="2" s="1"/>
  <c r="BT4" i="2"/>
  <c r="BT11" i="2"/>
  <c r="AN24" i="2"/>
  <c r="BQ67" i="5"/>
  <c r="BP67" i="5"/>
  <c r="AO9" i="2"/>
  <c r="AO28" i="2"/>
  <c r="BF21" i="2"/>
  <c r="BF36" i="2" s="1"/>
  <c r="AO24" i="2"/>
  <c r="K21" i="2"/>
  <c r="AO21" i="2" s="1"/>
  <c r="E21" i="2"/>
  <c r="E35" i="2" s="1"/>
  <c r="AO22" i="2"/>
  <c r="AC21" i="2"/>
  <c r="AC37" i="2" s="1"/>
  <c r="AN9" i="2"/>
  <c r="AL21" i="2"/>
  <c r="AO12" i="2"/>
  <c r="AO10" i="2"/>
  <c r="AO26" i="2"/>
  <c r="AN14" i="2"/>
  <c r="AO14" i="2"/>
  <c r="AN19" i="2"/>
  <c r="AO19" i="2"/>
  <c r="AN2" i="2"/>
  <c r="AO2" i="2"/>
  <c r="AN16" i="2"/>
  <c r="AO16" i="2"/>
  <c r="AN29" i="2"/>
  <c r="AO29" i="2"/>
  <c r="AN33" i="2"/>
  <c r="AO33" i="2"/>
  <c r="AN5" i="2"/>
  <c r="AO5" i="2"/>
  <c r="AO7" i="2"/>
  <c r="AO18" i="2"/>
  <c r="AN4" i="2"/>
  <c r="AO4" i="2"/>
  <c r="AN31" i="2"/>
  <c r="AO31" i="2"/>
  <c r="AN23" i="2"/>
  <c r="AO23" i="2"/>
  <c r="AN8" i="2"/>
  <c r="AO8" i="2"/>
  <c r="AO13" i="2"/>
  <c r="AN6" i="2"/>
  <c r="AO6" i="2"/>
  <c r="AO25" i="2"/>
  <c r="AN20" i="2"/>
  <c r="AO20" i="2"/>
  <c r="AN27" i="2"/>
  <c r="AO27" i="2"/>
  <c r="AN17" i="2"/>
  <c r="AO17" i="2"/>
  <c r="AN3" i="2"/>
  <c r="AO3" i="2"/>
  <c r="AN11" i="2"/>
  <c r="AO11" i="2"/>
  <c r="AO32" i="2"/>
  <c r="AN15" i="2"/>
  <c r="AO15" i="2"/>
  <c r="AN10" i="2"/>
  <c r="AN26" i="2"/>
  <c r="AN25" i="2"/>
  <c r="AN7" i="2"/>
  <c r="AN18" i="2"/>
  <c r="AN30" i="2"/>
  <c r="AN22" i="2"/>
  <c r="AN32" i="2"/>
  <c r="AN13" i="2"/>
  <c r="AN12"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<sst xmlns="http://schemas.openxmlformats.org/spreadsheetml/2006/main" count="6279" uniqueCount="1814">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</sst>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-3</c:v>
                </c:pt>
                <c:pt idx="411">
                  <c:v>-4</c:v>
                </c:pt>
                <c:pt idx="412">
                  <c:v>-1</c:v>
                </c:pt>
                <c:pt idx="413">
                  <c:v>-5</c:v>
                </c:pt>
                <c:pt idx="414">
                  <c:v>-6</c:v>
                </c:pt>
                <c:pt idx="415">
                  <c:v>-4</c:v>
                </c:pt>
                <c:pt idx="416">
                  <c:v>-2</c:v>
                </c:pt>
                <c:pt idx="417">
                  <c:v>-3</c:v>
                </c:pt>
                <c:pt idx="418">
                  <c:v>-1</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-2</c:v>
                </c:pt>
                <c:pt idx="411">
                  <c:v>-2</c:v>
                </c:pt>
                <c:pt idx="412">
                  <c:v>-3</c:v>
                </c:pt>
                <c:pt idx="413">
                  <c:v>-4</c:v>
                </c:pt>
                <c:pt idx="414">
                  <c:v>-2</c:v>
                </c:pt>
                <c:pt idx="415">
                  <c:v>-5</c:v>
                </c:pt>
                <c:pt idx="416">
                  <c:v>-3</c:v>
                </c:pt>
                <c:pt idx="417">
                  <c:v>-4</c:v>
                </c:pt>
                <c:pt idx="418">
                  <c:v>-2</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-29</c:v>
                </c:pt>
                <c:pt idx="411">
                  <c:v>-29</c:v>
                </c:pt>
                <c:pt idx="412">
                  <c:v>-29</c:v>
                </c:pt>
                <c:pt idx="413">
                  <c:v>-29</c:v>
                </c:pt>
                <c:pt idx="414">
                  <c:v>-29</c:v>
                </c:pt>
                <c:pt idx="415">
                  <c:v>-29</c:v>
                </c:pt>
                <c:pt idx="416">
                  <c:v>-29</c:v>
                </c:pt>
                <c:pt idx="417">
                  <c:v>-29</c:v>
                </c:pt>
                <c:pt idx="418">
                  <c:v>-29</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-27</c:v>
                </c:pt>
                <c:pt idx="411">
                  <c:v>-27</c:v>
                </c:pt>
                <c:pt idx="412">
                  <c:v>-27</c:v>
                </c:pt>
                <c:pt idx="413">
                  <c:v>-27</c:v>
                </c:pt>
                <c:pt idx="414">
                  <c:v>-27</c:v>
                </c:pt>
                <c:pt idx="415">
                  <c:v>-27</c:v>
                </c:pt>
                <c:pt idx="416">
                  <c:v>-27</c:v>
                </c:pt>
                <c:pt idx="417">
                  <c:v>-27</c:v>
                </c:pt>
                <c:pt idx="418">
                  <c:v>-27</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37</c:v>
                </c:pt>
                <c:pt idx="64">
                  <c:v>37</c:v>
                </c:pt>
                <c:pt idx="65">
                  <c:v>37</c:v>
                </c:pt>
                <c:pt idx="66">
                  <c:v>37</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ref="A2:A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C379" workbookViewId="0">
      <selection activeCell="M410" sqref="M41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408</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222</v>
      </c>
      <c r="AT5" t="s">
        <v>1443</v>
      </c>
      <c r="AU5">
        <v>50</v>
      </c>
      <c r="BD5" s="2">
        <v>0</v>
      </c>
      <c r="BE5" s="2" cm="1">
        <f t="array" ref="BE5">SUM(--(ABS($F$3:$F$1315 - $J$3:$J$1315) = 0)) -(((32*82)/2) - $AP$4)</f>
        <v>61</v>
      </c>
      <c r="BF5" s="2" cm="1">
        <f t="array" ref="BF5">SUM(--(ABS($G$3:$G$1315 - $K$3:$K$1315) = 0)) -(((32*82)/2) - $AP$4)</f>
        <v>71</v>
      </c>
      <c r="BG5">
        <f t="shared" ref="BG5:BG13" si="5">(BE5+BF5)/($AP$4*2)</f>
        <v>0.16176470588235295</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186</v>
      </c>
      <c r="AT6" t="s">
        <v>1482</v>
      </c>
      <c r="AU6">
        <v>50</v>
      </c>
      <c r="BD6" s="2">
        <v>1</v>
      </c>
      <c r="BE6" s="2" cm="1">
        <f t="array" ref="BE6">SUM(--(ABS($F$3:$F$1315 - $J$3:$J$1315) = $BD6))</f>
        <v>131</v>
      </c>
      <c r="BF6" s="2" cm="1">
        <f t="array" ref="BF6">SUM(--(ABS($G$3:$G$1315 - $K$3:$K$1315) = $BD6))</f>
        <v>115</v>
      </c>
      <c r="BG6">
        <f t="shared" si="5"/>
        <v>0.3014705882352941</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0.54411764705882348</v>
      </c>
      <c r="AT7" t="s">
        <v>1444</v>
      </c>
      <c r="AU7">
        <v>50</v>
      </c>
      <c r="BD7" s="2">
        <v>2</v>
      </c>
      <c r="BE7" s="2" cm="1">
        <f t="array" ref="BE7">SUM(--(ABS($F$3:$F$1315 - $J$3:$J$1315) = $BD7))</f>
        <v>110</v>
      </c>
      <c r="BF7" s="2" cm="1">
        <f t="array" ref="BF7">SUM(--(ABS($G$3:$G$1315 - $K$3:$K$1315) = $BD7))</f>
        <v>117</v>
      </c>
      <c r="BG7">
        <f t="shared" si="5"/>
        <v>0.27818627450980393</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59</v>
      </c>
      <c r="BF8" s="2" cm="1">
        <f t="array" ref="BF8">SUM(--(ABS($G$3:$G$1315 - $K$3:$K$1315) = $BD8))</f>
        <v>57</v>
      </c>
      <c r="BG8">
        <f t="shared" si="5"/>
        <v>0.14215686274509803</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192.60000000000034</v>
      </c>
      <c r="AT9" t="s">
        <v>1457</v>
      </c>
      <c r="AU9">
        <v>40</v>
      </c>
      <c r="BD9" s="2">
        <v>4</v>
      </c>
      <c r="BE9" s="2" cm="1">
        <f t="array" ref="BE9">SUM(--(ABS($F$3:$F$1315 - $J$3:$J$1315) = $BD9))</f>
        <v>32</v>
      </c>
      <c r="BF9" s="2" cm="1">
        <f t="array" ref="BF9">SUM(--(ABS($G$3:$G$1315 - $K$3:$K$1315) = $BD9))</f>
        <v>35</v>
      </c>
      <c r="BG9">
        <f t="shared" si="5"/>
        <v>8.2107843137254902E-2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0.47205882352941259</v>
      </c>
      <c r="AT10" t="s">
        <v>1459</v>
      </c>
      <c r="AU10">
        <v>75</v>
      </c>
      <c r="BD10" s="2">
        <v>5</v>
      </c>
      <c r="BE10" s="2" cm="1">
        <f t="array" ref="BE10">SUM(--(ABS($F$3:$F$1315 - $J$3:$J$1315) = $BD10))</f>
        <v>12</v>
      </c>
      <c r="BF10" s="2" cm="1">
        <f t="array" ref="BF10">SUM(--(ABS($G$3:$G$1315 - $K$3:$K$1315) = $BD10))</f>
        <v>11</v>
      </c>
      <c r="BG10">
        <f t="shared" si="5"/>
        <v>2.8186274509803922E-2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177.60000000000002</v>
      </c>
      <c r="AR11">
        <f>80/100</f>
        <v>0.8</v>
      </c>
      <c r="AT11" t="s">
        <v>1458</v>
      </c>
      <c r="AU11">
        <v>65</v>
      </c>
      <c r="BD11" s="2">
        <v>6</v>
      </c>
      <c r="BE11" s="2" cm="1">
        <f t="array" ref="BE11">SUM(--(ABS($F$3:$F$1315 - $J$3:$J$1315) = $BD11))</f>
        <v>4</v>
      </c>
      <c r="BF11" s="2" cm="1">
        <f t="array" ref="BF11">SUM(--(ABS($G$3:$G$1315 - $K$3:$K$1315) = $BD11))</f>
        <v>3</v>
      </c>
      <c r="BG11">
        <f t="shared" si="5"/>
        <v>8.5784313725490204E-3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70</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199.56000000000046</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0.48911764705882466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-3</v>
      </c>
      <c r="AG412" s="2">
        <f>Table2[[#This Row],[ActualHomeScore]]-Table2[[#This Row],[PredictedHomeScore]]</f>
        <v>-2</v>
      </c>
      <c r="AH412" s="2">
        <f t="shared" si="34"/>
        <v>-29</v>
      </c>
      <c r="AI412" s="2">
        <f t="shared" si="35"/>
        <v>-27</v>
      </c>
      <c r="AJ412" s="2"/>
    </row>
    <row r="413" spans="1:36" x14ac:dyDescent="0.25">
      <c r="A413" s="4">
        <v>45631</v>
      </c>
      <c r="B413" s="4">
        <v>45631</v>
      </c>
      <c r="C413" s="7" t="s">
        <v>523</v>
      </c>
      <c r="D413" s="2" t="s">
        <v>35</v>
      </c>
      <c r="E413" s="2" t="s">
        <v>19</v>
      </c>
      <c r="F413" s="2">
        <v>4</v>
      </c>
      <c r="G413" s="2">
        <v>2</v>
      </c>
      <c r="H413" s="2" t="str">
        <f t="shared" si="31"/>
        <v>NSH</v>
      </c>
      <c r="I413" s="2" t="s">
        <v>40</v>
      </c>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-2</v>
      </c>
      <c r="AH413" s="2">
        <f t="shared" si="34"/>
        <v>-29</v>
      </c>
      <c r="AI413" s="2">
        <f t="shared" si="35"/>
        <v>-27</v>
      </c>
      <c r="AJ413" s="2"/>
    </row>
    <row r="414" spans="1:36" x14ac:dyDescent="0.25">
      <c r="A414" s="4">
        <v>45631</v>
      </c>
      <c r="B414" s="4">
        <v>45631</v>
      </c>
      <c r="C414" s="7" t="s">
        <v>524</v>
      </c>
      <c r="D414" s="2" t="s">
        <v>31</v>
      </c>
      <c r="E414" s="2" t="s">
        <v>30</v>
      </c>
      <c r="F414" s="2">
        <v>1</v>
      </c>
      <c r="G414" s="2">
        <v>3</v>
      </c>
      <c r="H414" s="2" t="str">
        <f t="shared" si="31"/>
        <v>OTT</v>
      </c>
      <c r="I414" s="2" t="s">
        <v>40</v>
      </c>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-1</v>
      </c>
      <c r="AG414" s="2">
        <f>Table2[[#This Row],[ActualHomeScore]]-Table2[[#This Row],[PredictedHomeScore]]</f>
        <v>-3</v>
      </c>
      <c r="AH414" s="2">
        <f t="shared" si="34"/>
        <v>-29</v>
      </c>
      <c r="AI414" s="2">
        <f t="shared" si="35"/>
        <v>-27</v>
      </c>
      <c r="AJ414" s="2"/>
    </row>
    <row r="415" spans="1:36" x14ac:dyDescent="0.25">
      <c r="A415" s="4">
        <v>45631</v>
      </c>
      <c r="B415" s="4">
        <v>45631</v>
      </c>
      <c r="C415" s="7" t="s">
        <v>525</v>
      </c>
      <c r="D415" s="2" t="s">
        <v>38</v>
      </c>
      <c r="E415" s="2" t="s">
        <v>43</v>
      </c>
      <c r="F415" s="2">
        <v>5</v>
      </c>
      <c r="G415" s="2">
        <v>4</v>
      </c>
      <c r="H415" s="2" t="str">
        <f t="shared" si="31"/>
        <v>SJS</v>
      </c>
      <c r="I415" s="2" t="s">
        <v>39</v>
      </c>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-5</v>
      </c>
      <c r="AG415" s="2">
        <f>Table2[[#This Row],[ActualHomeScore]]-Table2[[#This Row],[PredictedHomeScore]]</f>
        <v>-4</v>
      </c>
      <c r="AH415" s="2">
        <f t="shared" si="34"/>
        <v>-29</v>
      </c>
      <c r="AI415" s="2">
        <f t="shared" si="35"/>
        <v>-27</v>
      </c>
      <c r="AJ415" s="2"/>
    </row>
    <row r="416" spans="1:36" x14ac:dyDescent="0.25">
      <c r="A416" s="4">
        <v>45631</v>
      </c>
      <c r="B416" s="4">
        <v>45631</v>
      </c>
      <c r="C416" s="7" t="s">
        <v>526</v>
      </c>
      <c r="D416" s="2" t="s">
        <v>14</v>
      </c>
      <c r="E416" s="2" t="s">
        <v>45</v>
      </c>
      <c r="F416" s="2">
        <v>6</v>
      </c>
      <c r="G416" s="2">
        <v>2</v>
      </c>
      <c r="H416" s="2" t="str">
        <f t="shared" si="31"/>
        <v>FLA</v>
      </c>
      <c r="I416" s="2" t="s">
        <v>40</v>
      </c>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-6</v>
      </c>
      <c r="AG416" s="2">
        <f>Table2[[#This Row],[ActualHomeScore]]-Table2[[#This Row],[PredictedHomeScore]]</f>
        <v>-2</v>
      </c>
      <c r="AH416" s="2">
        <f t="shared" si="34"/>
        <v>-29</v>
      </c>
      <c r="AI416" s="2">
        <f t="shared" si="35"/>
        <v>-27</v>
      </c>
      <c r="AJ416" s="2"/>
    </row>
    <row r="417" spans="1:36" x14ac:dyDescent="0.25">
      <c r="A417" s="4">
        <v>45631</v>
      </c>
      <c r="B417" s="4">
        <v>45631</v>
      </c>
      <c r="C417" s="7" t="s">
        <v>527</v>
      </c>
      <c r="D417" s="2" t="s">
        <v>26</v>
      </c>
      <c r="E417" s="2" t="s">
        <v>44</v>
      </c>
      <c r="F417" s="2">
        <v>4</v>
      </c>
      <c r="G417" s="2">
        <v>5</v>
      </c>
      <c r="H417" s="2" t="str">
        <f t="shared" si="31"/>
        <v>CAR</v>
      </c>
      <c r="I417" s="2" t="s">
        <v>40</v>
      </c>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-4</v>
      </c>
      <c r="AG417" s="2">
        <f>Table2[[#This Row],[ActualHomeScore]]-Table2[[#This Row],[PredictedHomeScore]]</f>
        <v>-5</v>
      </c>
      <c r="AH417" s="2">
        <f t="shared" si="34"/>
        <v>-29</v>
      </c>
      <c r="AI417" s="2">
        <f t="shared" si="35"/>
        <v>-27</v>
      </c>
      <c r="AJ417" s="2"/>
    </row>
    <row r="418" spans="1:36" x14ac:dyDescent="0.25">
      <c r="A418" s="4">
        <v>45631</v>
      </c>
      <c r="B418" s="4">
        <v>45631</v>
      </c>
      <c r="C418" s="7" t="s">
        <v>528</v>
      </c>
      <c r="D418" s="2" t="s">
        <v>12</v>
      </c>
      <c r="E418" s="2" t="s">
        <v>33</v>
      </c>
      <c r="F418" s="2">
        <v>2</v>
      </c>
      <c r="G418" s="2">
        <v>3</v>
      </c>
      <c r="H418" s="2" t="str">
        <f t="shared" si="31"/>
        <v>NYI</v>
      </c>
      <c r="I418" s="2" t="s">
        <v>77</v>
      </c>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-2</v>
      </c>
      <c r="AG418" s="2">
        <f>Table2[[#This Row],[ActualHomeScore]]-Table2[[#This Row],[PredictedHomeScore]]</f>
        <v>-3</v>
      </c>
      <c r="AH418" s="2">
        <f t="shared" si="34"/>
        <v>-29</v>
      </c>
      <c r="AI418" s="2">
        <f t="shared" si="35"/>
        <v>-27</v>
      </c>
      <c r="AJ418" s="2"/>
    </row>
    <row r="419" spans="1:36" x14ac:dyDescent="0.25">
      <c r="A419" s="4">
        <v>45631</v>
      </c>
      <c r="B419" s="4">
        <v>45631</v>
      </c>
      <c r="C419" s="7" t="s">
        <v>529</v>
      </c>
      <c r="D419" s="2" t="s">
        <v>13</v>
      </c>
      <c r="E419" s="2" t="s">
        <v>24</v>
      </c>
      <c r="F419" s="2">
        <v>3</v>
      </c>
      <c r="G419" s="2">
        <v>4</v>
      </c>
      <c r="H419" s="2" t="str">
        <f t="shared" si="31"/>
        <v>CGY</v>
      </c>
      <c r="I419" s="2" t="s">
        <v>39</v>
      </c>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-3</v>
      </c>
      <c r="AG419" s="2">
        <f>Table2[[#This Row],[ActualHomeScore]]-Table2[[#This Row],[PredictedHomeScore]]</f>
        <v>-4</v>
      </c>
      <c r="AH419" s="2">
        <f t="shared" si="34"/>
        <v>-29</v>
      </c>
      <c r="AI419" s="2">
        <f t="shared" si="35"/>
        <v>-27</v>
      </c>
      <c r="AJ419" s="2"/>
    </row>
    <row r="420" spans="1:36" x14ac:dyDescent="0.25">
      <c r="A420" s="5">
        <v>45631</v>
      </c>
      <c r="B420" s="5">
        <v>45631</v>
      </c>
      <c r="C420" s="8" t="s">
        <v>530</v>
      </c>
      <c r="D420" s="3" t="s">
        <v>36</v>
      </c>
      <c r="E420" s="3" t="s">
        <v>23</v>
      </c>
      <c r="F420" s="3">
        <v>1</v>
      </c>
      <c r="G420" s="3">
        <v>2</v>
      </c>
      <c r="H420" s="3" t="str">
        <f t="shared" si="31"/>
        <v>EDM</v>
      </c>
      <c r="I420" s="3" t="s">
        <v>40</v>
      </c>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-1</v>
      </c>
      <c r="AG420" s="3">
        <f>Table2[[#This Row],[ActualHomeScore]]-Table2[[#This Row],[PredictedHomeScore]]</f>
        <v>-2</v>
      </c>
      <c r="AH420" s="3">
        <f t="shared" si="34"/>
        <v>-29</v>
      </c>
      <c r="AI420" s="3">
        <f t="shared" si="35"/>
        <v>-27</v>
      </c>
      <c r="AJ420" s="3"/>
    </row>
    <row r="421" spans="1:36" x14ac:dyDescent="0.25">
      <c r="A421" s="4">
        <v>45632</v>
      </c>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A422" s="4">
        <v>45632</v>
      </c>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A423" s="4">
        <v>45632</v>
      </c>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A424" s="4">
        <v>45632</v>
      </c>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A425" s="4">
        <v>45632</v>
      </c>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5">
        <v>45632</v>
      </c>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A427" s="4">
        <v>45632</v>
      </c>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A428" s="4">
        <v>45632</v>
      </c>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A429" s="4">
        <v>45632</v>
      </c>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A430" s="4">
        <v>45632</v>
      </c>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A431" s="4">
        <v>45632</v>
      </c>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A432" s="4">
        <v>45632</v>
      </c>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A433" s="4">
        <v>45632</v>
      </c>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A434" s="4">
        <v>45632</v>
      </c>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A435" s="4">
        <v>45632</v>
      </c>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A436" s="4">
        <v>45632</v>
      </c>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5">
        <v>45632</v>
      </c>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A438" s="4">
        <v>45632</v>
      </c>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A439" s="4">
        <v>45632</v>
      </c>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A440" s="4">
        <v>45632</v>
      </c>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A441" s="4">
        <v>45632</v>
      </c>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A442" s="4">
        <v>45632</v>
      </c>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A443" s="4">
        <v>45632</v>
      </c>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5">
        <v>45632</v>
      </c>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30</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32</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21</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25</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26</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30</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32</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38</v>
      </c>
      <c r="P66" s="2">
        <f>SUMIFS(DataRegularSeason20242025!$AA$3:$AA$1315,DataRegularSeason20242025!$B$3:$B$1315, "&lt;=" &amp; $A66, DataRegularSeason20242025!$D$3:$D$1315, P$1)+SUMIFS(DataRegularSeason20242025!$AB$3:$AB$1315,DataRegularSeason20242025!$B$3:$B$1315, "&lt;=" &amp; $A66, DataRegularSeason20242025!$E$3:$E$1315, P$1)</f>
        <v>21</v>
      </c>
      <c r="Q66" s="2">
        <f>SUMIFS(DataRegularSeason20242025!$AA$3:$AA$1315,DataRegularSeason20242025!$B$3:$B$1315, "&lt;=" &amp; $A66, DataRegularSeason20242025!$D$3:$D$1315, Q$1)+SUMIFS(DataRegularSeason20242025!$AB$3:$AB$1315,DataRegularSeason20242025!$B$3:$B$1315, "&lt;=" &amp; $A66, DataRegularSeason20242025!$E$3:$E$1315, Q$1)</f>
        <v>36</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25</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26</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30</v>
      </c>
      <c r="AE66" s="2">
        <f>SUMIFS(DataRegularSeason20242025!$AA$3:$AA$1315,DataRegularSeason20242025!$B$3:$B$1315, "&lt;=" &amp; $A66, DataRegularSeason20242025!$D$3:$D$1315, AE$1)+SUMIFS(DataRegularSeason20242025!$AB$3:$AB$1315,DataRegularSeason20242025!$B$3:$B$1315, "&lt;=" &amp; $A66, DataRegularSeason20242025!$E$3:$E$1315, AE$1)</f>
        <v>37</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31</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30</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28</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32</v>
      </c>
      <c r="N67" s="2">
        <f>SUMIFS(DataRegularSeason20242025!$AA$3:$AA$1315,DataRegularSeason20242025!$B$3:$B$1315, "&lt;=" &amp; $A67, DataRegularSeason20242025!$D$3:$D$1315, N$1)+SUMIFS(DataRegularSeason20242025!$AB$3:$AB$1315,DataRegularSeason20242025!$B$3:$B$1315, "&lt;=" &amp; $A67, DataRegularSeason20242025!$E$3:$E$1315, N$1)</f>
        <v>33</v>
      </c>
      <c r="O67" s="2">
        <f>SUMIFS(DataRegularSeason20242025!$AA$3:$AA$1315,DataRegularSeason20242025!$B$3:$B$1315, "&lt;=" &amp; $A67, DataRegularSeason20242025!$D$3:$D$1315, O$1)+SUMIFS(DataRegularSeason20242025!$AB$3:$AB$1315,DataRegularSeason20242025!$B$3:$B$1315, "&lt;=" &amp; $A67, DataRegularSeason20242025!$E$3:$E$1315, O$1)</f>
        <v>38</v>
      </c>
      <c r="P67" s="2">
        <f>SUMIFS(DataRegularSeason20242025!$AA$3:$AA$1315,DataRegularSeason20242025!$B$3:$B$1315, "&lt;=" &amp; $A67, DataRegularSeason20242025!$D$3:$D$1315, P$1)+SUMIFS(DataRegularSeason20242025!$AB$3:$AB$1315,DataRegularSeason20242025!$B$3:$B$1315, "&lt;=" &amp; $A67, DataRegularSeason20242025!$E$3:$E$1315, P$1)</f>
        <v>21</v>
      </c>
      <c r="Q67" s="2">
        <f>SUMIFS(DataRegularSeason20242025!$AA$3:$AA$1315,DataRegularSeason20242025!$B$3:$B$1315, "&lt;=" &amp; $A67, DataRegularSeason20242025!$D$3:$D$1315, Q$1)+SUMIFS(DataRegularSeason20242025!$AB$3:$AB$1315,DataRegularSeason20242025!$B$3:$B$1315, "&lt;=" &amp; $A67, DataRegularSeason20242025!$E$3:$E$1315, Q$1)</f>
        <v>36</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25</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26</v>
      </c>
      <c r="X67" s="2">
        <f>SUMIFS(DataRegularSeason20242025!$AA$3:$AA$1315,DataRegularSeason20242025!$B$3:$B$1315, "&lt;=" &amp; $A67, DataRegularSeason20242025!$D$3:$D$1315, X$1)+SUMIFS(DataRegularSeason20242025!$AB$3:$AB$1315,DataRegularSeason20242025!$B$3:$B$1315, "&lt;=" &amp; $A67, DataRegularSeason20242025!$E$3:$E$1315, X$1)</f>
        <v>25</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26</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30</v>
      </c>
      <c r="AE67" s="2">
        <f>SUMIFS(DataRegularSeason20242025!$AA$3:$AA$1315,DataRegularSeason20242025!$B$3:$B$1315, "&lt;=" &amp; $A67, DataRegularSeason20242025!$D$3:$D$1315, AE$1)+SUMIFS(DataRegularSeason20242025!$AB$3:$AB$1315,DataRegularSeason20242025!$B$3:$B$1315, "&lt;=" &amp; $A67, DataRegularSeason20242025!$E$3:$E$1315, AE$1)</f>
        <v>37</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31</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30</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28</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32</v>
      </c>
      <c r="N68" s="2">
        <f>SUMIFS(DataRegularSeason20242025!$AA$3:$AA$1315,DataRegularSeason20242025!$B$3:$B$1315, "&lt;=" &amp; $A68, DataRegularSeason20242025!$D$3:$D$1315, N$1)+SUMIFS(DataRegularSeason20242025!$AB$3:$AB$1315,DataRegularSeason20242025!$B$3:$B$1315, "&lt;=" &amp; $A68, DataRegularSeason20242025!$E$3:$E$1315, N$1)</f>
        <v>33</v>
      </c>
      <c r="O68" s="2">
        <f>SUMIFS(DataRegularSeason20242025!$AA$3:$AA$1315,DataRegularSeason20242025!$B$3:$B$1315, "&lt;=" &amp; $A68, DataRegularSeason20242025!$D$3:$D$1315, O$1)+SUMIFS(DataRegularSeason20242025!$AB$3:$AB$1315,DataRegularSeason20242025!$B$3:$B$1315, "&lt;=" &amp; $A68, DataRegularSeason20242025!$E$3:$E$1315, O$1)</f>
        <v>38</v>
      </c>
      <c r="P68" s="2">
        <f>SUMIFS(DataRegularSeason20242025!$AA$3:$AA$1315,DataRegularSeason20242025!$B$3:$B$1315, "&lt;=" &amp; $A68, DataRegularSeason20242025!$D$3:$D$1315, P$1)+SUMIFS(DataRegularSeason20242025!$AB$3:$AB$1315,DataRegularSeason20242025!$B$3:$B$1315, "&lt;=" &amp; $A68, DataRegularSeason20242025!$E$3:$E$1315, P$1)</f>
        <v>21</v>
      </c>
      <c r="Q68" s="2">
        <f>SUMIFS(DataRegularSeason20242025!$AA$3:$AA$1315,DataRegularSeason20242025!$B$3:$B$1315, "&lt;=" &amp; $A68, DataRegularSeason20242025!$D$3:$D$1315, Q$1)+SUMIFS(DataRegularSeason20242025!$AB$3:$AB$1315,DataRegularSeason20242025!$B$3:$B$1315, "&lt;=" &amp; $A68, DataRegularSeason20242025!$E$3:$E$1315, Q$1)</f>
        <v>36</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25</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26</v>
      </c>
      <c r="X68" s="2">
        <f>SUMIFS(DataRegularSeason20242025!$AA$3:$AA$1315,DataRegularSeason20242025!$B$3:$B$1315, "&lt;=" &amp; $A68, DataRegularSeason20242025!$D$3:$D$1315, X$1)+SUMIFS(DataRegularSeason20242025!$AB$3:$AB$1315,DataRegularSeason20242025!$B$3:$B$1315, "&lt;=" &amp; $A68, DataRegularSeason20242025!$E$3:$E$1315, X$1)</f>
        <v>25</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26</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30</v>
      </c>
      <c r="AE68" s="2">
        <f>SUMIFS(DataRegularSeason20242025!$AA$3:$AA$1315,DataRegularSeason20242025!$B$3:$B$1315, "&lt;=" &amp; $A68, DataRegularSeason20242025!$D$3:$D$1315, AE$1)+SUMIFS(DataRegularSeason20242025!$AB$3:$AB$1315,DataRegularSeason20242025!$B$3:$B$1315, "&lt;=" &amp; $A68, DataRegularSeason20242025!$E$3:$E$1315, AE$1)</f>
        <v>37</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31</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30</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28</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32</v>
      </c>
      <c r="N69" s="2">
        <f>SUMIFS(DataRegularSeason20242025!$AA$3:$AA$1315,DataRegularSeason20242025!$B$3:$B$1315, "&lt;=" &amp; $A69, DataRegularSeason20242025!$D$3:$D$1315, N$1)+SUMIFS(DataRegularSeason20242025!$AB$3:$AB$1315,DataRegularSeason20242025!$B$3:$B$1315, "&lt;=" &amp; $A69, DataRegularSeason20242025!$E$3:$E$1315, N$1)</f>
        <v>33</v>
      </c>
      <c r="O69" s="2">
        <f>SUMIFS(DataRegularSeason20242025!$AA$3:$AA$1315,DataRegularSeason20242025!$B$3:$B$1315, "&lt;=" &amp; $A69, DataRegularSeason20242025!$D$3:$D$1315, O$1)+SUMIFS(DataRegularSeason20242025!$AB$3:$AB$1315,DataRegularSeason20242025!$B$3:$B$1315, "&lt;=" &amp; $A69, DataRegularSeason20242025!$E$3:$E$1315, O$1)</f>
        <v>38</v>
      </c>
      <c r="P69" s="2">
        <f>SUMIFS(DataRegularSeason20242025!$AA$3:$AA$1315,DataRegularSeason20242025!$B$3:$B$1315, "&lt;=" &amp; $A69, DataRegularSeason20242025!$D$3:$D$1315, P$1)+SUMIFS(DataRegularSeason20242025!$AB$3:$AB$1315,DataRegularSeason20242025!$B$3:$B$1315, "&lt;=" &amp; $A69, DataRegularSeason20242025!$E$3:$E$1315, P$1)</f>
        <v>21</v>
      </c>
      <c r="Q69" s="2">
        <f>SUMIFS(DataRegularSeason20242025!$AA$3:$AA$1315,DataRegularSeason20242025!$B$3:$B$1315, "&lt;=" &amp; $A69, DataRegularSeason20242025!$D$3:$D$1315, Q$1)+SUMIFS(DataRegularSeason20242025!$AB$3:$AB$1315,DataRegularSeason20242025!$B$3:$B$1315, "&lt;=" &amp; $A69, DataRegularSeason20242025!$E$3:$E$1315, Q$1)</f>
        <v>36</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25</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26</v>
      </c>
      <c r="X69" s="2">
        <f>SUMIFS(DataRegularSeason20242025!$AA$3:$AA$1315,DataRegularSeason20242025!$B$3:$B$1315, "&lt;=" &amp; $A69, DataRegularSeason20242025!$D$3:$D$1315, X$1)+SUMIFS(DataRegularSeason20242025!$AB$3:$AB$1315,DataRegularSeason20242025!$B$3:$B$1315, "&lt;=" &amp; $A69, DataRegularSeason20242025!$E$3:$E$1315, X$1)</f>
        <v>25</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26</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30</v>
      </c>
      <c r="AE69" s="2">
        <f>SUMIFS(DataRegularSeason20242025!$AA$3:$AA$1315,DataRegularSeason20242025!$B$3:$B$1315, "&lt;=" &amp; $A69, DataRegularSeason20242025!$D$3:$D$1315, AE$1)+SUMIFS(DataRegularSeason20242025!$AB$3:$AB$1315,DataRegularSeason20242025!$B$3:$B$1315, "&lt;=" &amp; $A69, DataRegularSeason20242025!$E$3:$E$1315, AE$1)</f>
        <v>37</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31</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30</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28</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32</v>
      </c>
      <c r="N70" s="2">
        <f>SUMIFS(DataRegularSeason20242025!$AA$3:$AA$1315,DataRegularSeason20242025!$B$3:$B$1315, "&lt;=" &amp; $A70, DataRegularSeason20242025!$D$3:$D$1315, N$1)+SUMIFS(DataRegularSeason20242025!$AB$3:$AB$1315,DataRegularSeason20242025!$B$3:$B$1315, "&lt;=" &amp; $A70, DataRegularSeason20242025!$E$3:$E$1315, N$1)</f>
        <v>33</v>
      </c>
      <c r="O70" s="2">
        <f>SUMIFS(DataRegularSeason20242025!$AA$3:$AA$1315,DataRegularSeason20242025!$B$3:$B$1315, "&lt;=" &amp; $A70, DataRegularSeason20242025!$D$3:$D$1315, O$1)+SUMIFS(DataRegularSeason20242025!$AB$3:$AB$1315,DataRegularSeason20242025!$B$3:$B$1315, "&lt;=" &amp; $A70, DataRegularSeason20242025!$E$3:$E$1315, O$1)</f>
        <v>38</v>
      </c>
      <c r="P70" s="2">
        <f>SUMIFS(DataRegularSeason20242025!$AA$3:$AA$1315,DataRegularSeason20242025!$B$3:$B$1315, "&lt;=" &amp; $A70, DataRegularSeason20242025!$D$3:$D$1315, P$1)+SUMIFS(DataRegularSeason20242025!$AB$3:$AB$1315,DataRegularSeason20242025!$B$3:$B$1315, "&lt;=" &amp; $A70, DataRegularSeason20242025!$E$3:$E$1315, P$1)</f>
        <v>21</v>
      </c>
      <c r="Q70" s="2">
        <f>SUMIFS(DataRegularSeason20242025!$AA$3:$AA$1315,DataRegularSeason20242025!$B$3:$B$1315, "&lt;=" &amp; $A70, DataRegularSeason20242025!$D$3:$D$1315, Q$1)+SUMIFS(DataRegularSeason20242025!$AB$3:$AB$1315,DataRegularSeason20242025!$B$3:$B$1315, "&lt;=" &amp; $A70, DataRegularSeason20242025!$E$3:$E$1315, Q$1)</f>
        <v>36</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25</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26</v>
      </c>
      <c r="X70" s="2">
        <f>SUMIFS(DataRegularSeason20242025!$AA$3:$AA$1315,DataRegularSeason20242025!$B$3:$B$1315, "&lt;=" &amp; $A70, DataRegularSeason20242025!$D$3:$D$1315, X$1)+SUMIFS(DataRegularSeason20242025!$AB$3:$AB$1315,DataRegularSeason20242025!$B$3:$B$1315, "&lt;=" &amp; $A70, DataRegularSeason20242025!$E$3:$E$1315, X$1)</f>
        <v>25</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26</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30</v>
      </c>
      <c r="AE70" s="2">
        <f>SUMIFS(DataRegularSeason20242025!$AA$3:$AA$1315,DataRegularSeason20242025!$B$3:$B$1315, "&lt;=" &amp; $A70, DataRegularSeason20242025!$D$3:$D$1315, AE$1)+SUMIFS(DataRegularSeason20242025!$AB$3:$AB$1315,DataRegularSeason20242025!$B$3:$B$1315, "&lt;=" &amp; $A70, DataRegularSeason20242025!$E$3:$E$1315, AE$1)</f>
        <v>37</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31</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30</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28</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32</v>
      </c>
      <c r="N71" s="2">
        <f>SUMIFS(DataRegularSeason20242025!$AA$3:$AA$1315,DataRegularSeason20242025!$B$3:$B$1315, "&lt;=" &amp; $A71, DataRegularSeason20242025!$D$3:$D$1315, N$1)+SUMIFS(DataRegularSeason20242025!$AB$3:$AB$1315,DataRegularSeason20242025!$B$3:$B$1315, "&lt;=" &amp; $A71, DataRegularSeason20242025!$E$3:$E$1315, N$1)</f>
        <v>33</v>
      </c>
      <c r="O71" s="2">
        <f>SUMIFS(DataRegularSeason20242025!$AA$3:$AA$1315,DataRegularSeason20242025!$B$3:$B$1315, "&lt;=" &amp; $A71, DataRegularSeason20242025!$D$3:$D$1315, O$1)+SUMIFS(DataRegularSeason20242025!$AB$3:$AB$1315,DataRegularSeason20242025!$B$3:$B$1315, "&lt;=" &amp; $A71, DataRegularSeason20242025!$E$3:$E$1315, O$1)</f>
        <v>38</v>
      </c>
      <c r="P71" s="2">
        <f>SUMIFS(DataRegularSeason20242025!$AA$3:$AA$1315,DataRegularSeason20242025!$B$3:$B$1315, "&lt;=" &amp; $A71, DataRegularSeason20242025!$D$3:$D$1315, P$1)+SUMIFS(DataRegularSeason20242025!$AB$3:$AB$1315,DataRegularSeason20242025!$B$3:$B$1315, "&lt;=" &amp; $A71, DataRegularSeason20242025!$E$3:$E$1315, P$1)</f>
        <v>21</v>
      </c>
      <c r="Q71" s="2">
        <f>SUMIFS(DataRegularSeason20242025!$AA$3:$AA$1315,DataRegularSeason20242025!$B$3:$B$1315, "&lt;=" &amp; $A71, DataRegularSeason20242025!$D$3:$D$1315, Q$1)+SUMIFS(DataRegularSeason20242025!$AB$3:$AB$1315,DataRegularSeason20242025!$B$3:$B$1315, "&lt;=" &amp; $A71, DataRegularSeason20242025!$E$3:$E$1315, Q$1)</f>
        <v>36</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25</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26</v>
      </c>
      <c r="X71" s="2">
        <f>SUMIFS(DataRegularSeason20242025!$AA$3:$AA$1315,DataRegularSeason20242025!$B$3:$B$1315, "&lt;=" &amp; $A71, DataRegularSeason20242025!$D$3:$D$1315, X$1)+SUMIFS(DataRegularSeason20242025!$AB$3:$AB$1315,DataRegularSeason20242025!$B$3:$B$1315, "&lt;=" &amp; $A71, DataRegularSeason20242025!$E$3:$E$1315, X$1)</f>
        <v>25</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26</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30</v>
      </c>
      <c r="AE71" s="2">
        <f>SUMIFS(DataRegularSeason20242025!$AA$3:$AA$1315,DataRegularSeason20242025!$B$3:$B$1315, "&lt;=" &amp; $A71, DataRegularSeason20242025!$D$3:$D$1315, AE$1)+SUMIFS(DataRegularSeason20242025!$AB$3:$AB$1315,DataRegularSeason20242025!$B$3:$B$1315, "&lt;=" &amp; $A71, DataRegularSeason20242025!$E$3:$E$1315, AE$1)</f>
        <v>37</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31</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30</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28</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32</v>
      </c>
      <c r="N72" s="2">
        <f>SUMIFS(DataRegularSeason20242025!$AA$3:$AA$1315,DataRegularSeason20242025!$B$3:$B$1315, "&lt;=" &amp; $A72, DataRegularSeason20242025!$D$3:$D$1315, N$1)+SUMIFS(DataRegularSeason20242025!$AB$3:$AB$1315,DataRegularSeason20242025!$B$3:$B$1315, "&lt;=" &amp; $A72, DataRegularSeason20242025!$E$3:$E$1315, N$1)</f>
        <v>33</v>
      </c>
      <c r="O72" s="2">
        <f>SUMIFS(DataRegularSeason20242025!$AA$3:$AA$1315,DataRegularSeason20242025!$B$3:$B$1315, "&lt;=" &amp; $A72, DataRegularSeason20242025!$D$3:$D$1315, O$1)+SUMIFS(DataRegularSeason20242025!$AB$3:$AB$1315,DataRegularSeason20242025!$B$3:$B$1315, "&lt;=" &amp; $A72, DataRegularSeason20242025!$E$3:$E$1315, O$1)</f>
        <v>38</v>
      </c>
      <c r="P72" s="2">
        <f>SUMIFS(DataRegularSeason20242025!$AA$3:$AA$1315,DataRegularSeason20242025!$B$3:$B$1315, "&lt;=" &amp; $A72, DataRegularSeason20242025!$D$3:$D$1315, P$1)+SUMIFS(DataRegularSeason20242025!$AB$3:$AB$1315,DataRegularSeason20242025!$B$3:$B$1315, "&lt;=" &amp; $A72, DataRegularSeason20242025!$E$3:$E$1315, P$1)</f>
        <v>21</v>
      </c>
      <c r="Q72" s="2">
        <f>SUMIFS(DataRegularSeason20242025!$AA$3:$AA$1315,DataRegularSeason20242025!$B$3:$B$1315, "&lt;=" &amp; $A72, DataRegularSeason20242025!$D$3:$D$1315, Q$1)+SUMIFS(DataRegularSeason20242025!$AB$3:$AB$1315,DataRegularSeason20242025!$B$3:$B$1315, "&lt;=" &amp; $A72, DataRegularSeason20242025!$E$3:$E$1315, Q$1)</f>
        <v>36</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25</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26</v>
      </c>
      <c r="X72" s="2">
        <f>SUMIFS(DataRegularSeason20242025!$AA$3:$AA$1315,DataRegularSeason20242025!$B$3:$B$1315, "&lt;=" &amp; $A72, DataRegularSeason20242025!$D$3:$D$1315, X$1)+SUMIFS(DataRegularSeason20242025!$AB$3:$AB$1315,DataRegularSeason20242025!$B$3:$B$1315, "&lt;=" &amp; $A72, DataRegularSeason20242025!$E$3:$E$1315, X$1)</f>
        <v>25</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26</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30</v>
      </c>
      <c r="AE72" s="2">
        <f>SUMIFS(DataRegularSeason20242025!$AA$3:$AA$1315,DataRegularSeason20242025!$B$3:$B$1315, "&lt;=" &amp; $A72, DataRegularSeason20242025!$D$3:$D$1315, AE$1)+SUMIFS(DataRegularSeason20242025!$AB$3:$AB$1315,DataRegularSeason20242025!$B$3:$B$1315, "&lt;=" &amp; $A72, DataRegularSeason20242025!$E$3:$E$1315, AE$1)</f>
        <v>37</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31</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30</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28</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32</v>
      </c>
      <c r="N73" s="2">
        <f>SUMIFS(DataRegularSeason20242025!$AA$3:$AA$1315,DataRegularSeason20242025!$B$3:$B$1315, "&lt;=" &amp; $A73, DataRegularSeason20242025!$D$3:$D$1315, N$1)+SUMIFS(DataRegularSeason20242025!$AB$3:$AB$1315,DataRegularSeason20242025!$B$3:$B$1315, "&lt;=" &amp; $A73, DataRegularSeason20242025!$E$3:$E$1315, N$1)</f>
        <v>33</v>
      </c>
      <c r="O73" s="2">
        <f>SUMIFS(DataRegularSeason20242025!$AA$3:$AA$1315,DataRegularSeason20242025!$B$3:$B$1315, "&lt;=" &amp; $A73, DataRegularSeason20242025!$D$3:$D$1315, O$1)+SUMIFS(DataRegularSeason20242025!$AB$3:$AB$1315,DataRegularSeason20242025!$B$3:$B$1315, "&lt;=" &amp; $A73, DataRegularSeason20242025!$E$3:$E$1315, O$1)</f>
        <v>38</v>
      </c>
      <c r="P73" s="2">
        <f>SUMIFS(DataRegularSeason20242025!$AA$3:$AA$1315,DataRegularSeason20242025!$B$3:$B$1315, "&lt;=" &amp; $A73, DataRegularSeason20242025!$D$3:$D$1315, P$1)+SUMIFS(DataRegularSeason20242025!$AB$3:$AB$1315,DataRegularSeason20242025!$B$3:$B$1315, "&lt;=" &amp; $A73, DataRegularSeason20242025!$E$3:$E$1315, P$1)</f>
        <v>21</v>
      </c>
      <c r="Q73" s="2">
        <f>SUMIFS(DataRegularSeason20242025!$AA$3:$AA$1315,DataRegularSeason20242025!$B$3:$B$1315, "&lt;=" &amp; $A73, DataRegularSeason20242025!$D$3:$D$1315, Q$1)+SUMIFS(DataRegularSeason20242025!$AB$3:$AB$1315,DataRegularSeason20242025!$B$3:$B$1315, "&lt;=" &amp; $A73, DataRegularSeason20242025!$E$3:$E$1315, Q$1)</f>
        <v>36</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25</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26</v>
      </c>
      <c r="X73" s="2">
        <f>SUMIFS(DataRegularSeason20242025!$AA$3:$AA$1315,DataRegularSeason20242025!$B$3:$B$1315, "&lt;=" &amp; $A73, DataRegularSeason20242025!$D$3:$D$1315, X$1)+SUMIFS(DataRegularSeason20242025!$AB$3:$AB$1315,DataRegularSeason20242025!$B$3:$B$1315, "&lt;=" &amp; $A73, DataRegularSeason20242025!$E$3:$E$1315, X$1)</f>
        <v>25</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26</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30</v>
      </c>
      <c r="AE73" s="2">
        <f>SUMIFS(DataRegularSeason20242025!$AA$3:$AA$1315,DataRegularSeason20242025!$B$3:$B$1315, "&lt;=" &amp; $A73, DataRegularSeason20242025!$D$3:$D$1315, AE$1)+SUMIFS(DataRegularSeason20242025!$AB$3:$AB$1315,DataRegularSeason20242025!$B$3:$B$1315, "&lt;=" &amp; $A73, DataRegularSeason20242025!$E$3:$E$1315, AE$1)</f>
        <v>37</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31</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30</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28</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32</v>
      </c>
      <c r="N74" s="2">
        <f>SUMIFS(DataRegularSeason20242025!$AA$3:$AA$1315,DataRegularSeason20242025!$B$3:$B$1315, "&lt;=" &amp; $A74, DataRegularSeason20242025!$D$3:$D$1315, N$1)+SUMIFS(DataRegularSeason20242025!$AB$3:$AB$1315,DataRegularSeason20242025!$B$3:$B$1315, "&lt;=" &amp; $A74, DataRegularSeason20242025!$E$3:$E$1315, N$1)</f>
        <v>33</v>
      </c>
      <c r="O74" s="2">
        <f>SUMIFS(DataRegularSeason20242025!$AA$3:$AA$1315,DataRegularSeason20242025!$B$3:$B$1315, "&lt;=" &amp; $A74, DataRegularSeason20242025!$D$3:$D$1315, O$1)+SUMIFS(DataRegularSeason20242025!$AB$3:$AB$1315,DataRegularSeason20242025!$B$3:$B$1315, "&lt;=" &amp; $A74, DataRegularSeason20242025!$E$3:$E$1315, O$1)</f>
        <v>38</v>
      </c>
      <c r="P74" s="2">
        <f>SUMIFS(DataRegularSeason20242025!$AA$3:$AA$1315,DataRegularSeason20242025!$B$3:$B$1315, "&lt;=" &amp; $A74, DataRegularSeason20242025!$D$3:$D$1315, P$1)+SUMIFS(DataRegularSeason20242025!$AB$3:$AB$1315,DataRegularSeason20242025!$B$3:$B$1315, "&lt;=" &amp; $A74, DataRegularSeason20242025!$E$3:$E$1315, P$1)</f>
        <v>21</v>
      </c>
      <c r="Q74" s="2">
        <f>SUMIFS(DataRegularSeason20242025!$AA$3:$AA$1315,DataRegularSeason20242025!$B$3:$B$1315, "&lt;=" &amp; $A74, DataRegularSeason20242025!$D$3:$D$1315, Q$1)+SUMIFS(DataRegularSeason20242025!$AB$3:$AB$1315,DataRegularSeason20242025!$B$3:$B$1315, "&lt;=" &amp; $A74, DataRegularSeason20242025!$E$3:$E$1315, Q$1)</f>
        <v>36</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25</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26</v>
      </c>
      <c r="X74" s="2">
        <f>SUMIFS(DataRegularSeason20242025!$AA$3:$AA$1315,DataRegularSeason20242025!$B$3:$B$1315, "&lt;=" &amp; $A74, DataRegularSeason20242025!$D$3:$D$1315, X$1)+SUMIFS(DataRegularSeason20242025!$AB$3:$AB$1315,DataRegularSeason20242025!$B$3:$B$1315, "&lt;=" &amp; $A74, DataRegularSeason20242025!$E$3:$E$1315, X$1)</f>
        <v>25</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26</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30</v>
      </c>
      <c r="AE74" s="2">
        <f>SUMIFS(DataRegularSeason20242025!$AA$3:$AA$1315,DataRegularSeason20242025!$B$3:$B$1315, "&lt;=" &amp; $A74, DataRegularSeason20242025!$D$3:$D$1315, AE$1)+SUMIFS(DataRegularSeason20242025!$AB$3:$AB$1315,DataRegularSeason20242025!$B$3:$B$1315, "&lt;=" &amp; $A74, DataRegularSeason20242025!$E$3:$E$1315, AE$1)</f>
        <v>37</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31</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30</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28</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32</v>
      </c>
      <c r="N75" s="2">
        <f>SUMIFS(DataRegularSeason20242025!$AA$3:$AA$1315,DataRegularSeason20242025!$B$3:$B$1315, "&lt;=" &amp; $A75, DataRegularSeason20242025!$D$3:$D$1315, N$1)+SUMIFS(DataRegularSeason20242025!$AB$3:$AB$1315,DataRegularSeason20242025!$B$3:$B$1315, "&lt;=" &amp; $A75, DataRegularSeason20242025!$E$3:$E$1315, N$1)</f>
        <v>33</v>
      </c>
      <c r="O75" s="2">
        <f>SUMIFS(DataRegularSeason20242025!$AA$3:$AA$1315,DataRegularSeason20242025!$B$3:$B$1315, "&lt;=" &amp; $A75, DataRegularSeason20242025!$D$3:$D$1315, O$1)+SUMIFS(DataRegularSeason20242025!$AB$3:$AB$1315,DataRegularSeason20242025!$B$3:$B$1315, "&lt;=" &amp; $A75, DataRegularSeason20242025!$E$3:$E$1315, O$1)</f>
        <v>38</v>
      </c>
      <c r="P75" s="2">
        <f>SUMIFS(DataRegularSeason20242025!$AA$3:$AA$1315,DataRegularSeason20242025!$B$3:$B$1315, "&lt;=" &amp; $A75, DataRegularSeason20242025!$D$3:$D$1315, P$1)+SUMIFS(DataRegularSeason20242025!$AB$3:$AB$1315,DataRegularSeason20242025!$B$3:$B$1315, "&lt;=" &amp; $A75, DataRegularSeason20242025!$E$3:$E$1315, P$1)</f>
        <v>21</v>
      </c>
      <c r="Q75" s="2">
        <f>SUMIFS(DataRegularSeason20242025!$AA$3:$AA$1315,DataRegularSeason20242025!$B$3:$B$1315, "&lt;=" &amp; $A75, DataRegularSeason20242025!$D$3:$D$1315, Q$1)+SUMIFS(DataRegularSeason20242025!$AB$3:$AB$1315,DataRegularSeason20242025!$B$3:$B$1315, "&lt;=" &amp; $A75, DataRegularSeason20242025!$E$3:$E$1315, Q$1)</f>
        <v>36</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25</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26</v>
      </c>
      <c r="X75" s="2">
        <f>SUMIFS(DataRegularSeason20242025!$AA$3:$AA$1315,DataRegularSeason20242025!$B$3:$B$1315, "&lt;=" &amp; $A75, DataRegularSeason20242025!$D$3:$D$1315, X$1)+SUMIFS(DataRegularSeason20242025!$AB$3:$AB$1315,DataRegularSeason20242025!$B$3:$B$1315, "&lt;=" &amp; $A75, DataRegularSeason20242025!$E$3:$E$1315, X$1)</f>
        <v>25</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26</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30</v>
      </c>
      <c r="AE75" s="2">
        <f>SUMIFS(DataRegularSeason20242025!$AA$3:$AA$1315,DataRegularSeason20242025!$B$3:$B$1315, "&lt;=" &amp; $A75, DataRegularSeason20242025!$D$3:$D$1315, AE$1)+SUMIFS(DataRegularSeason20242025!$AB$3:$AB$1315,DataRegularSeason20242025!$B$3:$B$1315, "&lt;=" &amp; $A75, DataRegularSeason20242025!$E$3:$E$1315, AE$1)</f>
        <v>37</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31</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30</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28</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32</v>
      </c>
      <c r="N76" s="2">
        <f>SUMIFS(DataRegularSeason20242025!$AA$3:$AA$1315,DataRegularSeason20242025!$B$3:$B$1315, "&lt;=" &amp; $A76, DataRegularSeason20242025!$D$3:$D$1315, N$1)+SUMIFS(DataRegularSeason20242025!$AB$3:$AB$1315,DataRegularSeason20242025!$B$3:$B$1315, "&lt;=" &amp; $A76, DataRegularSeason20242025!$E$3:$E$1315, N$1)</f>
        <v>33</v>
      </c>
      <c r="O76" s="2">
        <f>SUMIFS(DataRegularSeason20242025!$AA$3:$AA$1315,DataRegularSeason20242025!$B$3:$B$1315, "&lt;=" &amp; $A76, DataRegularSeason20242025!$D$3:$D$1315, O$1)+SUMIFS(DataRegularSeason20242025!$AB$3:$AB$1315,DataRegularSeason20242025!$B$3:$B$1315, "&lt;=" &amp; $A76, DataRegularSeason20242025!$E$3:$E$1315, O$1)</f>
        <v>38</v>
      </c>
      <c r="P76" s="2">
        <f>SUMIFS(DataRegularSeason20242025!$AA$3:$AA$1315,DataRegularSeason20242025!$B$3:$B$1315, "&lt;=" &amp; $A76, DataRegularSeason20242025!$D$3:$D$1315, P$1)+SUMIFS(DataRegularSeason20242025!$AB$3:$AB$1315,DataRegularSeason20242025!$B$3:$B$1315, "&lt;=" &amp; $A76, DataRegularSeason20242025!$E$3:$E$1315, P$1)</f>
        <v>21</v>
      </c>
      <c r="Q76" s="2">
        <f>SUMIFS(DataRegularSeason20242025!$AA$3:$AA$1315,DataRegularSeason20242025!$B$3:$B$1315, "&lt;=" &amp; $A76, DataRegularSeason20242025!$D$3:$D$1315, Q$1)+SUMIFS(DataRegularSeason20242025!$AB$3:$AB$1315,DataRegularSeason20242025!$B$3:$B$1315, "&lt;=" &amp; $A76, DataRegularSeason20242025!$E$3:$E$1315, Q$1)</f>
        <v>36</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25</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26</v>
      </c>
      <c r="X76" s="2">
        <f>SUMIFS(DataRegularSeason20242025!$AA$3:$AA$1315,DataRegularSeason20242025!$B$3:$B$1315, "&lt;=" &amp; $A76, DataRegularSeason20242025!$D$3:$D$1315, X$1)+SUMIFS(DataRegularSeason20242025!$AB$3:$AB$1315,DataRegularSeason20242025!$B$3:$B$1315, "&lt;=" &amp; $A76, DataRegularSeason20242025!$E$3:$E$1315, X$1)</f>
        <v>25</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26</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30</v>
      </c>
      <c r="AE76" s="2">
        <f>SUMIFS(DataRegularSeason20242025!$AA$3:$AA$1315,DataRegularSeason20242025!$B$3:$B$1315, "&lt;=" &amp; $A76, DataRegularSeason20242025!$D$3:$D$1315, AE$1)+SUMIFS(DataRegularSeason20242025!$AB$3:$AB$1315,DataRegularSeason20242025!$B$3:$B$1315, "&lt;=" &amp; $A76, DataRegularSeason20242025!$E$3:$E$1315, AE$1)</f>
        <v>37</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31</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30</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28</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32</v>
      </c>
      <c r="N77" s="2">
        <f>SUMIFS(DataRegularSeason20242025!$AA$3:$AA$1315,DataRegularSeason20242025!$B$3:$B$1315, "&lt;=" &amp; $A77, DataRegularSeason20242025!$D$3:$D$1315, N$1)+SUMIFS(DataRegularSeason20242025!$AB$3:$AB$1315,DataRegularSeason20242025!$B$3:$B$1315, "&lt;=" &amp; $A77, DataRegularSeason20242025!$E$3:$E$1315, N$1)</f>
        <v>33</v>
      </c>
      <c r="O77" s="2">
        <f>SUMIFS(DataRegularSeason20242025!$AA$3:$AA$1315,DataRegularSeason20242025!$B$3:$B$1315, "&lt;=" &amp; $A77, DataRegularSeason20242025!$D$3:$D$1315, O$1)+SUMIFS(DataRegularSeason20242025!$AB$3:$AB$1315,DataRegularSeason20242025!$B$3:$B$1315, "&lt;=" &amp; $A77, DataRegularSeason20242025!$E$3:$E$1315, O$1)</f>
        <v>38</v>
      </c>
      <c r="P77" s="2">
        <f>SUMIFS(DataRegularSeason20242025!$AA$3:$AA$1315,DataRegularSeason20242025!$B$3:$B$1315, "&lt;=" &amp; $A77, DataRegularSeason20242025!$D$3:$D$1315, P$1)+SUMIFS(DataRegularSeason20242025!$AB$3:$AB$1315,DataRegularSeason20242025!$B$3:$B$1315, "&lt;=" &amp; $A77, DataRegularSeason20242025!$E$3:$E$1315, P$1)</f>
        <v>21</v>
      </c>
      <c r="Q77" s="2">
        <f>SUMIFS(DataRegularSeason20242025!$AA$3:$AA$1315,DataRegularSeason20242025!$B$3:$B$1315, "&lt;=" &amp; $A77, DataRegularSeason20242025!$D$3:$D$1315, Q$1)+SUMIFS(DataRegularSeason20242025!$AB$3:$AB$1315,DataRegularSeason20242025!$B$3:$B$1315, "&lt;=" &amp; $A77, DataRegularSeason20242025!$E$3:$E$1315, Q$1)</f>
        <v>36</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25</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26</v>
      </c>
      <c r="X77" s="2">
        <f>SUMIFS(DataRegularSeason20242025!$AA$3:$AA$1315,DataRegularSeason20242025!$B$3:$B$1315, "&lt;=" &amp; $A77, DataRegularSeason20242025!$D$3:$D$1315, X$1)+SUMIFS(DataRegularSeason20242025!$AB$3:$AB$1315,DataRegularSeason20242025!$B$3:$B$1315, "&lt;=" &amp; $A77, DataRegularSeason20242025!$E$3:$E$1315, X$1)</f>
        <v>25</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26</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30</v>
      </c>
      <c r="AE77" s="2">
        <f>SUMIFS(DataRegularSeason20242025!$AA$3:$AA$1315,DataRegularSeason20242025!$B$3:$B$1315, "&lt;=" &amp; $A77, DataRegularSeason20242025!$D$3:$D$1315, AE$1)+SUMIFS(DataRegularSeason20242025!$AB$3:$AB$1315,DataRegularSeason20242025!$B$3:$B$1315, "&lt;=" &amp; $A77, DataRegularSeason20242025!$E$3:$E$1315, AE$1)</f>
        <v>37</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31</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30</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28</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32</v>
      </c>
      <c r="N78" s="2">
        <f>SUMIFS(DataRegularSeason20242025!$AA$3:$AA$1315,DataRegularSeason20242025!$B$3:$B$1315, "&lt;=" &amp; $A78, DataRegularSeason20242025!$D$3:$D$1315, N$1)+SUMIFS(DataRegularSeason20242025!$AB$3:$AB$1315,DataRegularSeason20242025!$B$3:$B$1315, "&lt;=" &amp; $A78, DataRegularSeason20242025!$E$3:$E$1315, N$1)</f>
        <v>33</v>
      </c>
      <c r="O78" s="2">
        <f>SUMIFS(DataRegularSeason20242025!$AA$3:$AA$1315,DataRegularSeason20242025!$B$3:$B$1315, "&lt;=" &amp; $A78, DataRegularSeason20242025!$D$3:$D$1315, O$1)+SUMIFS(DataRegularSeason20242025!$AB$3:$AB$1315,DataRegularSeason20242025!$B$3:$B$1315, "&lt;=" &amp; $A78, DataRegularSeason20242025!$E$3:$E$1315, O$1)</f>
        <v>38</v>
      </c>
      <c r="P78" s="2">
        <f>SUMIFS(DataRegularSeason20242025!$AA$3:$AA$1315,DataRegularSeason20242025!$B$3:$B$1315, "&lt;=" &amp; $A78, DataRegularSeason20242025!$D$3:$D$1315, P$1)+SUMIFS(DataRegularSeason20242025!$AB$3:$AB$1315,DataRegularSeason20242025!$B$3:$B$1315, "&lt;=" &amp; $A78, DataRegularSeason20242025!$E$3:$E$1315, P$1)</f>
        <v>21</v>
      </c>
      <c r="Q78" s="2">
        <f>SUMIFS(DataRegularSeason20242025!$AA$3:$AA$1315,DataRegularSeason20242025!$B$3:$B$1315, "&lt;=" &amp; $A78, DataRegularSeason20242025!$D$3:$D$1315, Q$1)+SUMIFS(DataRegularSeason20242025!$AB$3:$AB$1315,DataRegularSeason20242025!$B$3:$B$1315, "&lt;=" &amp; $A78, DataRegularSeason20242025!$E$3:$E$1315, Q$1)</f>
        <v>36</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25</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26</v>
      </c>
      <c r="X78" s="2">
        <f>SUMIFS(DataRegularSeason20242025!$AA$3:$AA$1315,DataRegularSeason20242025!$B$3:$B$1315, "&lt;=" &amp; $A78, DataRegularSeason20242025!$D$3:$D$1315, X$1)+SUMIFS(DataRegularSeason20242025!$AB$3:$AB$1315,DataRegularSeason20242025!$B$3:$B$1315, "&lt;=" &amp; $A78, DataRegularSeason20242025!$E$3:$E$1315, X$1)</f>
        <v>25</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26</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30</v>
      </c>
      <c r="AE78" s="2">
        <f>SUMIFS(DataRegularSeason20242025!$AA$3:$AA$1315,DataRegularSeason20242025!$B$3:$B$1315, "&lt;=" &amp; $A78, DataRegularSeason20242025!$D$3:$D$1315, AE$1)+SUMIFS(DataRegularSeason20242025!$AB$3:$AB$1315,DataRegularSeason20242025!$B$3:$B$1315, "&lt;=" &amp; $A78, DataRegularSeason20242025!$E$3:$E$1315, AE$1)</f>
        <v>37</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31</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30</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28</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32</v>
      </c>
      <c r="N79" s="2">
        <f>SUMIFS(DataRegularSeason20242025!$AA$3:$AA$1315,DataRegularSeason20242025!$B$3:$B$1315, "&lt;=" &amp; $A79, DataRegularSeason20242025!$D$3:$D$1315, N$1)+SUMIFS(DataRegularSeason20242025!$AB$3:$AB$1315,DataRegularSeason20242025!$B$3:$B$1315, "&lt;=" &amp; $A79, DataRegularSeason20242025!$E$3:$E$1315, N$1)</f>
        <v>33</v>
      </c>
      <c r="O79" s="2">
        <f>SUMIFS(DataRegularSeason20242025!$AA$3:$AA$1315,DataRegularSeason20242025!$B$3:$B$1315, "&lt;=" &amp; $A79, DataRegularSeason20242025!$D$3:$D$1315, O$1)+SUMIFS(DataRegularSeason20242025!$AB$3:$AB$1315,DataRegularSeason20242025!$B$3:$B$1315, "&lt;=" &amp; $A79, DataRegularSeason20242025!$E$3:$E$1315, O$1)</f>
        <v>38</v>
      </c>
      <c r="P79" s="2">
        <f>SUMIFS(DataRegularSeason20242025!$AA$3:$AA$1315,DataRegularSeason20242025!$B$3:$B$1315, "&lt;=" &amp; $A79, DataRegularSeason20242025!$D$3:$D$1315, P$1)+SUMIFS(DataRegularSeason20242025!$AB$3:$AB$1315,DataRegularSeason20242025!$B$3:$B$1315, "&lt;=" &amp; $A79, DataRegularSeason20242025!$E$3:$E$1315, P$1)</f>
        <v>21</v>
      </c>
      <c r="Q79" s="2">
        <f>SUMIFS(DataRegularSeason20242025!$AA$3:$AA$1315,DataRegularSeason20242025!$B$3:$B$1315, "&lt;=" &amp; $A79, DataRegularSeason20242025!$D$3:$D$1315, Q$1)+SUMIFS(DataRegularSeason20242025!$AB$3:$AB$1315,DataRegularSeason20242025!$B$3:$B$1315, "&lt;=" &amp; $A79, DataRegularSeason20242025!$E$3:$E$1315, Q$1)</f>
        <v>36</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25</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26</v>
      </c>
      <c r="X79" s="2">
        <f>SUMIFS(DataRegularSeason20242025!$AA$3:$AA$1315,DataRegularSeason20242025!$B$3:$B$1315, "&lt;=" &amp; $A79, DataRegularSeason20242025!$D$3:$D$1315, X$1)+SUMIFS(DataRegularSeason20242025!$AB$3:$AB$1315,DataRegularSeason20242025!$B$3:$B$1315, "&lt;=" &amp; $A79, DataRegularSeason20242025!$E$3:$E$1315, X$1)</f>
        <v>25</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26</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30</v>
      </c>
      <c r="AE79" s="2">
        <f>SUMIFS(DataRegularSeason20242025!$AA$3:$AA$1315,DataRegularSeason20242025!$B$3:$B$1315, "&lt;=" &amp; $A79, DataRegularSeason20242025!$D$3:$D$1315, AE$1)+SUMIFS(DataRegularSeason20242025!$AB$3:$AB$1315,DataRegularSeason20242025!$B$3:$B$1315, "&lt;=" &amp; $A79, DataRegularSeason20242025!$E$3:$E$1315, AE$1)</f>
        <v>37</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31</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30</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28</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32</v>
      </c>
      <c r="N80" s="2">
        <f>SUMIFS(DataRegularSeason20242025!$AA$3:$AA$1315,DataRegularSeason20242025!$B$3:$B$1315, "&lt;=" &amp; $A80, DataRegularSeason20242025!$D$3:$D$1315, N$1)+SUMIFS(DataRegularSeason20242025!$AB$3:$AB$1315,DataRegularSeason20242025!$B$3:$B$1315, "&lt;=" &amp; $A80, DataRegularSeason20242025!$E$3:$E$1315, N$1)</f>
        <v>33</v>
      </c>
      <c r="O80" s="2">
        <f>SUMIFS(DataRegularSeason20242025!$AA$3:$AA$1315,DataRegularSeason20242025!$B$3:$B$1315, "&lt;=" &amp; $A80, DataRegularSeason20242025!$D$3:$D$1315, O$1)+SUMIFS(DataRegularSeason20242025!$AB$3:$AB$1315,DataRegularSeason20242025!$B$3:$B$1315, "&lt;=" &amp; $A80, DataRegularSeason20242025!$E$3:$E$1315, O$1)</f>
        <v>38</v>
      </c>
      <c r="P80" s="2">
        <f>SUMIFS(DataRegularSeason20242025!$AA$3:$AA$1315,DataRegularSeason20242025!$B$3:$B$1315, "&lt;=" &amp; $A80, DataRegularSeason20242025!$D$3:$D$1315, P$1)+SUMIFS(DataRegularSeason20242025!$AB$3:$AB$1315,DataRegularSeason20242025!$B$3:$B$1315, "&lt;=" &amp; $A80, DataRegularSeason20242025!$E$3:$E$1315, P$1)</f>
        <v>21</v>
      </c>
      <c r="Q80" s="2">
        <f>SUMIFS(DataRegularSeason20242025!$AA$3:$AA$1315,DataRegularSeason20242025!$B$3:$B$1315, "&lt;=" &amp; $A80, DataRegularSeason20242025!$D$3:$D$1315, Q$1)+SUMIFS(DataRegularSeason20242025!$AB$3:$AB$1315,DataRegularSeason20242025!$B$3:$B$1315, "&lt;=" &amp; $A80, DataRegularSeason20242025!$E$3:$E$1315, Q$1)</f>
        <v>36</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25</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26</v>
      </c>
      <c r="X80" s="2">
        <f>SUMIFS(DataRegularSeason20242025!$AA$3:$AA$1315,DataRegularSeason20242025!$B$3:$B$1315, "&lt;=" &amp; $A80, DataRegularSeason20242025!$D$3:$D$1315, X$1)+SUMIFS(DataRegularSeason20242025!$AB$3:$AB$1315,DataRegularSeason20242025!$B$3:$B$1315, "&lt;=" &amp; $A80, DataRegularSeason20242025!$E$3:$E$1315, X$1)</f>
        <v>25</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26</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30</v>
      </c>
      <c r="AE80" s="2">
        <f>SUMIFS(DataRegularSeason20242025!$AA$3:$AA$1315,DataRegularSeason20242025!$B$3:$B$1315, "&lt;=" &amp; $A80, DataRegularSeason20242025!$D$3:$D$1315, AE$1)+SUMIFS(DataRegularSeason20242025!$AB$3:$AB$1315,DataRegularSeason20242025!$B$3:$B$1315, "&lt;=" &amp; $A80, DataRegularSeason20242025!$E$3:$E$1315, AE$1)</f>
        <v>37</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31</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30</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28</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32</v>
      </c>
      <c r="N81" s="2">
        <f>SUMIFS(DataRegularSeason20242025!$AA$3:$AA$1315,DataRegularSeason20242025!$B$3:$B$1315, "&lt;=" &amp; $A81, DataRegularSeason20242025!$D$3:$D$1315, N$1)+SUMIFS(DataRegularSeason20242025!$AB$3:$AB$1315,DataRegularSeason20242025!$B$3:$B$1315, "&lt;=" &amp; $A81, DataRegularSeason20242025!$E$3:$E$1315, N$1)</f>
        <v>33</v>
      </c>
      <c r="O81" s="2">
        <f>SUMIFS(DataRegularSeason20242025!$AA$3:$AA$1315,DataRegularSeason20242025!$B$3:$B$1315, "&lt;=" &amp; $A81, DataRegularSeason20242025!$D$3:$D$1315, O$1)+SUMIFS(DataRegularSeason20242025!$AB$3:$AB$1315,DataRegularSeason20242025!$B$3:$B$1315, "&lt;=" &amp; $A81, DataRegularSeason20242025!$E$3:$E$1315, O$1)</f>
        <v>38</v>
      </c>
      <c r="P81" s="2">
        <f>SUMIFS(DataRegularSeason20242025!$AA$3:$AA$1315,DataRegularSeason20242025!$B$3:$B$1315, "&lt;=" &amp; $A81, DataRegularSeason20242025!$D$3:$D$1315, P$1)+SUMIFS(DataRegularSeason20242025!$AB$3:$AB$1315,DataRegularSeason20242025!$B$3:$B$1315, "&lt;=" &amp; $A81, DataRegularSeason20242025!$E$3:$E$1315, P$1)</f>
        <v>21</v>
      </c>
      <c r="Q81" s="2">
        <f>SUMIFS(DataRegularSeason20242025!$AA$3:$AA$1315,DataRegularSeason20242025!$B$3:$B$1315, "&lt;=" &amp; $A81, DataRegularSeason20242025!$D$3:$D$1315, Q$1)+SUMIFS(DataRegularSeason20242025!$AB$3:$AB$1315,DataRegularSeason20242025!$B$3:$B$1315, "&lt;=" &amp; $A81, DataRegularSeason20242025!$E$3:$E$1315, Q$1)</f>
        <v>36</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25</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26</v>
      </c>
      <c r="X81" s="2">
        <f>SUMIFS(DataRegularSeason20242025!$AA$3:$AA$1315,DataRegularSeason20242025!$B$3:$B$1315, "&lt;=" &amp; $A81, DataRegularSeason20242025!$D$3:$D$1315, X$1)+SUMIFS(DataRegularSeason20242025!$AB$3:$AB$1315,DataRegularSeason20242025!$B$3:$B$1315, "&lt;=" &amp; $A81, DataRegularSeason20242025!$E$3:$E$1315, X$1)</f>
        <v>25</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26</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30</v>
      </c>
      <c r="AE81" s="2">
        <f>SUMIFS(DataRegularSeason20242025!$AA$3:$AA$1315,DataRegularSeason20242025!$B$3:$B$1315, "&lt;=" &amp; $A81, DataRegularSeason20242025!$D$3:$D$1315, AE$1)+SUMIFS(DataRegularSeason20242025!$AB$3:$AB$1315,DataRegularSeason20242025!$B$3:$B$1315, "&lt;=" &amp; $A81, DataRegularSeason20242025!$E$3:$E$1315, AE$1)</f>
        <v>37</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31</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30</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28</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32</v>
      </c>
      <c r="N82" s="2">
        <f>SUMIFS(DataRegularSeason20242025!$AA$3:$AA$1315,DataRegularSeason20242025!$B$3:$B$1315, "&lt;=" &amp; $A82, DataRegularSeason20242025!$D$3:$D$1315, N$1)+SUMIFS(DataRegularSeason20242025!$AB$3:$AB$1315,DataRegularSeason20242025!$B$3:$B$1315, "&lt;=" &amp; $A82, DataRegularSeason20242025!$E$3:$E$1315, N$1)</f>
        <v>33</v>
      </c>
      <c r="O82" s="2">
        <f>SUMIFS(DataRegularSeason20242025!$AA$3:$AA$1315,DataRegularSeason20242025!$B$3:$B$1315, "&lt;=" &amp; $A82, DataRegularSeason20242025!$D$3:$D$1315, O$1)+SUMIFS(DataRegularSeason20242025!$AB$3:$AB$1315,DataRegularSeason20242025!$B$3:$B$1315, "&lt;=" &amp; $A82, DataRegularSeason20242025!$E$3:$E$1315, O$1)</f>
        <v>38</v>
      </c>
      <c r="P82" s="2">
        <f>SUMIFS(DataRegularSeason20242025!$AA$3:$AA$1315,DataRegularSeason20242025!$B$3:$B$1315, "&lt;=" &amp; $A82, DataRegularSeason20242025!$D$3:$D$1315, P$1)+SUMIFS(DataRegularSeason20242025!$AB$3:$AB$1315,DataRegularSeason20242025!$B$3:$B$1315, "&lt;=" &amp; $A82, DataRegularSeason20242025!$E$3:$E$1315, P$1)</f>
        <v>21</v>
      </c>
      <c r="Q82" s="2">
        <f>SUMIFS(DataRegularSeason20242025!$AA$3:$AA$1315,DataRegularSeason20242025!$B$3:$B$1315, "&lt;=" &amp; $A82, DataRegularSeason20242025!$D$3:$D$1315, Q$1)+SUMIFS(DataRegularSeason20242025!$AB$3:$AB$1315,DataRegularSeason20242025!$B$3:$B$1315, "&lt;=" &amp; $A82, DataRegularSeason20242025!$E$3:$E$1315, Q$1)</f>
        <v>36</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25</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26</v>
      </c>
      <c r="X82" s="2">
        <f>SUMIFS(DataRegularSeason20242025!$AA$3:$AA$1315,DataRegularSeason20242025!$B$3:$B$1315, "&lt;=" &amp; $A82, DataRegularSeason20242025!$D$3:$D$1315, X$1)+SUMIFS(DataRegularSeason20242025!$AB$3:$AB$1315,DataRegularSeason20242025!$B$3:$B$1315, "&lt;=" &amp; $A82, DataRegularSeason20242025!$E$3:$E$1315, X$1)</f>
        <v>25</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26</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30</v>
      </c>
      <c r="AE82" s="2">
        <f>SUMIFS(DataRegularSeason20242025!$AA$3:$AA$1315,DataRegularSeason20242025!$B$3:$B$1315, "&lt;=" &amp; $A82, DataRegularSeason20242025!$D$3:$D$1315, AE$1)+SUMIFS(DataRegularSeason20242025!$AB$3:$AB$1315,DataRegularSeason20242025!$B$3:$B$1315, "&lt;=" &amp; $A82, DataRegularSeason20242025!$E$3:$E$1315, AE$1)</f>
        <v>37</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31</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30</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28</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32</v>
      </c>
      <c r="N83" s="2">
        <f>SUMIFS(DataRegularSeason20242025!$AA$3:$AA$1315,DataRegularSeason20242025!$B$3:$B$1315, "&lt;=" &amp; $A83, DataRegularSeason20242025!$D$3:$D$1315, N$1)+SUMIFS(DataRegularSeason20242025!$AB$3:$AB$1315,DataRegularSeason20242025!$B$3:$B$1315, "&lt;=" &amp; $A83, DataRegularSeason20242025!$E$3:$E$1315, N$1)</f>
        <v>33</v>
      </c>
      <c r="O83" s="2">
        <f>SUMIFS(DataRegularSeason20242025!$AA$3:$AA$1315,DataRegularSeason20242025!$B$3:$B$1315, "&lt;=" &amp; $A83, DataRegularSeason20242025!$D$3:$D$1315, O$1)+SUMIFS(DataRegularSeason20242025!$AB$3:$AB$1315,DataRegularSeason20242025!$B$3:$B$1315, "&lt;=" &amp; $A83, DataRegularSeason20242025!$E$3:$E$1315, O$1)</f>
        <v>38</v>
      </c>
      <c r="P83" s="2">
        <f>SUMIFS(DataRegularSeason20242025!$AA$3:$AA$1315,DataRegularSeason20242025!$B$3:$B$1315, "&lt;=" &amp; $A83, DataRegularSeason20242025!$D$3:$D$1315, P$1)+SUMIFS(DataRegularSeason20242025!$AB$3:$AB$1315,DataRegularSeason20242025!$B$3:$B$1315, "&lt;=" &amp; $A83, DataRegularSeason20242025!$E$3:$E$1315, P$1)</f>
        <v>21</v>
      </c>
      <c r="Q83" s="2">
        <f>SUMIFS(DataRegularSeason20242025!$AA$3:$AA$1315,DataRegularSeason20242025!$B$3:$B$1315, "&lt;=" &amp; $A83, DataRegularSeason20242025!$D$3:$D$1315, Q$1)+SUMIFS(DataRegularSeason20242025!$AB$3:$AB$1315,DataRegularSeason20242025!$B$3:$B$1315, "&lt;=" &amp; $A83, DataRegularSeason20242025!$E$3:$E$1315, Q$1)</f>
        <v>36</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25</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26</v>
      </c>
      <c r="X83" s="2">
        <f>SUMIFS(DataRegularSeason20242025!$AA$3:$AA$1315,DataRegularSeason20242025!$B$3:$B$1315, "&lt;=" &amp; $A83, DataRegularSeason20242025!$D$3:$D$1315, X$1)+SUMIFS(DataRegularSeason20242025!$AB$3:$AB$1315,DataRegularSeason20242025!$B$3:$B$1315, "&lt;=" &amp; $A83, DataRegularSeason20242025!$E$3:$E$1315, X$1)</f>
        <v>25</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26</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30</v>
      </c>
      <c r="AE83" s="2">
        <f>SUMIFS(DataRegularSeason20242025!$AA$3:$AA$1315,DataRegularSeason20242025!$B$3:$B$1315, "&lt;=" &amp; $A83, DataRegularSeason20242025!$D$3:$D$1315, AE$1)+SUMIFS(DataRegularSeason20242025!$AB$3:$AB$1315,DataRegularSeason20242025!$B$3:$B$1315, "&lt;=" &amp; $A83, DataRegularSeason20242025!$E$3:$E$1315, AE$1)</f>
        <v>37</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31</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30</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28</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32</v>
      </c>
      <c r="N84" s="2">
        <f>SUMIFS(DataRegularSeason20242025!$AA$3:$AA$1315,DataRegularSeason20242025!$B$3:$B$1315, "&lt;=" &amp; $A84, DataRegularSeason20242025!$D$3:$D$1315, N$1)+SUMIFS(DataRegularSeason20242025!$AB$3:$AB$1315,DataRegularSeason20242025!$B$3:$B$1315, "&lt;=" &amp; $A84, DataRegularSeason20242025!$E$3:$E$1315, N$1)</f>
        <v>33</v>
      </c>
      <c r="O84" s="2">
        <f>SUMIFS(DataRegularSeason20242025!$AA$3:$AA$1315,DataRegularSeason20242025!$B$3:$B$1315, "&lt;=" &amp; $A84, DataRegularSeason20242025!$D$3:$D$1315, O$1)+SUMIFS(DataRegularSeason20242025!$AB$3:$AB$1315,DataRegularSeason20242025!$B$3:$B$1315, "&lt;=" &amp; $A84, DataRegularSeason20242025!$E$3:$E$1315, O$1)</f>
        <v>38</v>
      </c>
      <c r="P84" s="2">
        <f>SUMIFS(DataRegularSeason20242025!$AA$3:$AA$1315,DataRegularSeason20242025!$B$3:$B$1315, "&lt;=" &amp; $A84, DataRegularSeason20242025!$D$3:$D$1315, P$1)+SUMIFS(DataRegularSeason20242025!$AB$3:$AB$1315,DataRegularSeason20242025!$B$3:$B$1315, "&lt;=" &amp; $A84, DataRegularSeason20242025!$E$3:$E$1315, P$1)</f>
        <v>21</v>
      </c>
      <c r="Q84" s="2">
        <f>SUMIFS(DataRegularSeason20242025!$AA$3:$AA$1315,DataRegularSeason20242025!$B$3:$B$1315, "&lt;=" &amp; $A84, DataRegularSeason20242025!$D$3:$D$1315, Q$1)+SUMIFS(DataRegularSeason20242025!$AB$3:$AB$1315,DataRegularSeason20242025!$B$3:$B$1315, "&lt;=" &amp; $A84, DataRegularSeason20242025!$E$3:$E$1315, Q$1)</f>
        <v>36</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25</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26</v>
      </c>
      <c r="X84" s="2">
        <f>SUMIFS(DataRegularSeason20242025!$AA$3:$AA$1315,DataRegularSeason20242025!$B$3:$B$1315, "&lt;=" &amp; $A84, DataRegularSeason20242025!$D$3:$D$1315, X$1)+SUMIFS(DataRegularSeason20242025!$AB$3:$AB$1315,DataRegularSeason20242025!$B$3:$B$1315, "&lt;=" &amp; $A84, DataRegularSeason20242025!$E$3:$E$1315, X$1)</f>
        <v>25</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26</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30</v>
      </c>
      <c r="AE84" s="2">
        <f>SUMIFS(DataRegularSeason20242025!$AA$3:$AA$1315,DataRegularSeason20242025!$B$3:$B$1315, "&lt;=" &amp; $A84, DataRegularSeason20242025!$D$3:$D$1315, AE$1)+SUMIFS(DataRegularSeason20242025!$AB$3:$AB$1315,DataRegularSeason20242025!$B$3:$B$1315, "&lt;=" &amp; $A84, DataRegularSeason20242025!$E$3:$E$1315, AE$1)</f>
        <v>37</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31</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30</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28</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32</v>
      </c>
      <c r="N85" s="2">
        <f>SUMIFS(DataRegularSeason20242025!$AA$3:$AA$1315,DataRegularSeason20242025!$B$3:$B$1315, "&lt;=" &amp; $A85, DataRegularSeason20242025!$D$3:$D$1315, N$1)+SUMIFS(DataRegularSeason20242025!$AB$3:$AB$1315,DataRegularSeason20242025!$B$3:$B$1315, "&lt;=" &amp; $A85, DataRegularSeason20242025!$E$3:$E$1315, N$1)</f>
        <v>33</v>
      </c>
      <c r="O85" s="2">
        <f>SUMIFS(DataRegularSeason20242025!$AA$3:$AA$1315,DataRegularSeason20242025!$B$3:$B$1315, "&lt;=" &amp; $A85, DataRegularSeason20242025!$D$3:$D$1315, O$1)+SUMIFS(DataRegularSeason20242025!$AB$3:$AB$1315,DataRegularSeason20242025!$B$3:$B$1315, "&lt;=" &amp; $A85, DataRegularSeason20242025!$E$3:$E$1315, O$1)</f>
        <v>38</v>
      </c>
      <c r="P85" s="2">
        <f>SUMIFS(DataRegularSeason20242025!$AA$3:$AA$1315,DataRegularSeason20242025!$B$3:$B$1315, "&lt;=" &amp; $A85, DataRegularSeason20242025!$D$3:$D$1315, P$1)+SUMIFS(DataRegularSeason20242025!$AB$3:$AB$1315,DataRegularSeason20242025!$B$3:$B$1315, "&lt;=" &amp; $A85, DataRegularSeason20242025!$E$3:$E$1315, P$1)</f>
        <v>21</v>
      </c>
      <c r="Q85" s="2">
        <f>SUMIFS(DataRegularSeason20242025!$AA$3:$AA$1315,DataRegularSeason20242025!$B$3:$B$1315, "&lt;=" &amp; $A85, DataRegularSeason20242025!$D$3:$D$1315, Q$1)+SUMIFS(DataRegularSeason20242025!$AB$3:$AB$1315,DataRegularSeason20242025!$B$3:$B$1315, "&lt;=" &amp; $A85, DataRegularSeason20242025!$E$3:$E$1315, Q$1)</f>
        <v>36</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25</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26</v>
      </c>
      <c r="X85" s="2">
        <f>SUMIFS(DataRegularSeason20242025!$AA$3:$AA$1315,DataRegularSeason20242025!$B$3:$B$1315, "&lt;=" &amp; $A85, DataRegularSeason20242025!$D$3:$D$1315, X$1)+SUMIFS(DataRegularSeason20242025!$AB$3:$AB$1315,DataRegularSeason20242025!$B$3:$B$1315, "&lt;=" &amp; $A85, DataRegularSeason20242025!$E$3:$E$1315, X$1)</f>
        <v>25</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26</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30</v>
      </c>
      <c r="AE85" s="2">
        <f>SUMIFS(DataRegularSeason20242025!$AA$3:$AA$1315,DataRegularSeason20242025!$B$3:$B$1315, "&lt;=" &amp; $A85, DataRegularSeason20242025!$D$3:$D$1315, AE$1)+SUMIFS(DataRegularSeason20242025!$AB$3:$AB$1315,DataRegularSeason20242025!$B$3:$B$1315, "&lt;=" &amp; $A85, DataRegularSeason20242025!$E$3:$E$1315, AE$1)</f>
        <v>37</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31</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30</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28</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32</v>
      </c>
      <c r="N86" s="2">
        <f>SUMIFS(DataRegularSeason20242025!$AA$3:$AA$1315,DataRegularSeason20242025!$B$3:$B$1315, "&lt;=" &amp; $A86, DataRegularSeason20242025!$D$3:$D$1315, N$1)+SUMIFS(DataRegularSeason20242025!$AB$3:$AB$1315,DataRegularSeason20242025!$B$3:$B$1315, "&lt;=" &amp; $A86, DataRegularSeason20242025!$E$3:$E$1315, N$1)</f>
        <v>33</v>
      </c>
      <c r="O86" s="2">
        <f>SUMIFS(DataRegularSeason20242025!$AA$3:$AA$1315,DataRegularSeason20242025!$B$3:$B$1315, "&lt;=" &amp; $A86, DataRegularSeason20242025!$D$3:$D$1315, O$1)+SUMIFS(DataRegularSeason20242025!$AB$3:$AB$1315,DataRegularSeason20242025!$B$3:$B$1315, "&lt;=" &amp; $A86, DataRegularSeason20242025!$E$3:$E$1315, O$1)</f>
        <v>38</v>
      </c>
      <c r="P86" s="2">
        <f>SUMIFS(DataRegularSeason20242025!$AA$3:$AA$1315,DataRegularSeason20242025!$B$3:$B$1315, "&lt;=" &amp; $A86, DataRegularSeason20242025!$D$3:$D$1315, P$1)+SUMIFS(DataRegularSeason20242025!$AB$3:$AB$1315,DataRegularSeason20242025!$B$3:$B$1315, "&lt;=" &amp; $A86, DataRegularSeason20242025!$E$3:$E$1315, P$1)</f>
        <v>21</v>
      </c>
      <c r="Q86" s="2">
        <f>SUMIFS(DataRegularSeason20242025!$AA$3:$AA$1315,DataRegularSeason20242025!$B$3:$B$1315, "&lt;=" &amp; $A86, DataRegularSeason20242025!$D$3:$D$1315, Q$1)+SUMIFS(DataRegularSeason20242025!$AB$3:$AB$1315,DataRegularSeason20242025!$B$3:$B$1315, "&lt;=" &amp; $A86, DataRegularSeason20242025!$E$3:$E$1315, Q$1)</f>
        <v>36</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25</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26</v>
      </c>
      <c r="X86" s="2">
        <f>SUMIFS(DataRegularSeason20242025!$AA$3:$AA$1315,DataRegularSeason20242025!$B$3:$B$1315, "&lt;=" &amp; $A86, DataRegularSeason20242025!$D$3:$D$1315, X$1)+SUMIFS(DataRegularSeason20242025!$AB$3:$AB$1315,DataRegularSeason20242025!$B$3:$B$1315, "&lt;=" &amp; $A86, DataRegularSeason20242025!$E$3:$E$1315, X$1)</f>
        <v>25</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26</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30</v>
      </c>
      <c r="AE86" s="2">
        <f>SUMIFS(DataRegularSeason20242025!$AA$3:$AA$1315,DataRegularSeason20242025!$B$3:$B$1315, "&lt;=" &amp; $A86, DataRegularSeason20242025!$D$3:$D$1315, AE$1)+SUMIFS(DataRegularSeason20242025!$AB$3:$AB$1315,DataRegularSeason20242025!$B$3:$B$1315, "&lt;=" &amp; $A86, DataRegularSeason20242025!$E$3:$E$1315, AE$1)</f>
        <v>37</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31</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30</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28</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32</v>
      </c>
      <c r="N87" s="2">
        <f>SUMIFS(DataRegularSeason20242025!$AA$3:$AA$1315,DataRegularSeason20242025!$B$3:$B$1315, "&lt;=" &amp; $A87, DataRegularSeason20242025!$D$3:$D$1315, N$1)+SUMIFS(DataRegularSeason20242025!$AB$3:$AB$1315,DataRegularSeason20242025!$B$3:$B$1315, "&lt;=" &amp; $A87, DataRegularSeason20242025!$E$3:$E$1315, N$1)</f>
        <v>33</v>
      </c>
      <c r="O87" s="2">
        <f>SUMIFS(DataRegularSeason20242025!$AA$3:$AA$1315,DataRegularSeason20242025!$B$3:$B$1315, "&lt;=" &amp; $A87, DataRegularSeason20242025!$D$3:$D$1315, O$1)+SUMIFS(DataRegularSeason20242025!$AB$3:$AB$1315,DataRegularSeason20242025!$B$3:$B$1315, "&lt;=" &amp; $A87, DataRegularSeason20242025!$E$3:$E$1315, O$1)</f>
        <v>38</v>
      </c>
      <c r="P87" s="2">
        <f>SUMIFS(DataRegularSeason20242025!$AA$3:$AA$1315,DataRegularSeason20242025!$B$3:$B$1315, "&lt;=" &amp; $A87, DataRegularSeason20242025!$D$3:$D$1315, P$1)+SUMIFS(DataRegularSeason20242025!$AB$3:$AB$1315,DataRegularSeason20242025!$B$3:$B$1315, "&lt;=" &amp; $A87, DataRegularSeason20242025!$E$3:$E$1315, P$1)</f>
        <v>21</v>
      </c>
      <c r="Q87" s="2">
        <f>SUMIFS(DataRegularSeason20242025!$AA$3:$AA$1315,DataRegularSeason20242025!$B$3:$B$1315, "&lt;=" &amp; $A87, DataRegularSeason20242025!$D$3:$D$1315, Q$1)+SUMIFS(DataRegularSeason20242025!$AB$3:$AB$1315,DataRegularSeason20242025!$B$3:$B$1315, "&lt;=" &amp; $A87, DataRegularSeason20242025!$E$3:$E$1315, Q$1)</f>
        <v>36</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25</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26</v>
      </c>
      <c r="X87" s="2">
        <f>SUMIFS(DataRegularSeason20242025!$AA$3:$AA$1315,DataRegularSeason20242025!$B$3:$B$1315, "&lt;=" &amp; $A87, DataRegularSeason20242025!$D$3:$D$1315, X$1)+SUMIFS(DataRegularSeason20242025!$AB$3:$AB$1315,DataRegularSeason20242025!$B$3:$B$1315, "&lt;=" &amp; $A87, DataRegularSeason20242025!$E$3:$E$1315, X$1)</f>
        <v>25</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26</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30</v>
      </c>
      <c r="AE87" s="2">
        <f>SUMIFS(DataRegularSeason20242025!$AA$3:$AA$1315,DataRegularSeason20242025!$B$3:$B$1315, "&lt;=" &amp; $A87, DataRegularSeason20242025!$D$3:$D$1315, AE$1)+SUMIFS(DataRegularSeason20242025!$AB$3:$AB$1315,DataRegularSeason20242025!$B$3:$B$1315, "&lt;=" &amp; $A87, DataRegularSeason20242025!$E$3:$E$1315, AE$1)</f>
        <v>37</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31</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30</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28</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32</v>
      </c>
      <c r="N88" s="2">
        <f>SUMIFS(DataRegularSeason20242025!$AA$3:$AA$1315,DataRegularSeason20242025!$B$3:$B$1315, "&lt;=" &amp; $A88, DataRegularSeason20242025!$D$3:$D$1315, N$1)+SUMIFS(DataRegularSeason20242025!$AB$3:$AB$1315,DataRegularSeason20242025!$B$3:$B$1315, "&lt;=" &amp; $A88, DataRegularSeason20242025!$E$3:$E$1315, N$1)</f>
        <v>33</v>
      </c>
      <c r="O88" s="2">
        <f>SUMIFS(DataRegularSeason20242025!$AA$3:$AA$1315,DataRegularSeason20242025!$B$3:$B$1315, "&lt;=" &amp; $A88, DataRegularSeason20242025!$D$3:$D$1315, O$1)+SUMIFS(DataRegularSeason20242025!$AB$3:$AB$1315,DataRegularSeason20242025!$B$3:$B$1315, "&lt;=" &amp; $A88, DataRegularSeason20242025!$E$3:$E$1315, O$1)</f>
        <v>38</v>
      </c>
      <c r="P88" s="2">
        <f>SUMIFS(DataRegularSeason20242025!$AA$3:$AA$1315,DataRegularSeason20242025!$B$3:$B$1315, "&lt;=" &amp; $A88, DataRegularSeason20242025!$D$3:$D$1315, P$1)+SUMIFS(DataRegularSeason20242025!$AB$3:$AB$1315,DataRegularSeason20242025!$B$3:$B$1315, "&lt;=" &amp; $A88, DataRegularSeason20242025!$E$3:$E$1315, P$1)</f>
        <v>21</v>
      </c>
      <c r="Q88" s="2">
        <f>SUMIFS(DataRegularSeason20242025!$AA$3:$AA$1315,DataRegularSeason20242025!$B$3:$B$1315, "&lt;=" &amp; $A88, DataRegularSeason20242025!$D$3:$D$1315, Q$1)+SUMIFS(DataRegularSeason20242025!$AB$3:$AB$1315,DataRegularSeason20242025!$B$3:$B$1315, "&lt;=" &amp; $A88, DataRegularSeason20242025!$E$3:$E$1315, Q$1)</f>
        <v>36</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25</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26</v>
      </c>
      <c r="X88" s="2">
        <f>SUMIFS(DataRegularSeason20242025!$AA$3:$AA$1315,DataRegularSeason20242025!$B$3:$B$1315, "&lt;=" &amp; $A88, DataRegularSeason20242025!$D$3:$D$1315, X$1)+SUMIFS(DataRegularSeason20242025!$AB$3:$AB$1315,DataRegularSeason20242025!$B$3:$B$1315, "&lt;=" &amp; $A88, DataRegularSeason20242025!$E$3:$E$1315, X$1)</f>
        <v>25</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26</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30</v>
      </c>
      <c r="AE88" s="2">
        <f>SUMIFS(DataRegularSeason20242025!$AA$3:$AA$1315,DataRegularSeason20242025!$B$3:$B$1315, "&lt;=" &amp; $A88, DataRegularSeason20242025!$D$3:$D$1315, AE$1)+SUMIFS(DataRegularSeason20242025!$AB$3:$AB$1315,DataRegularSeason20242025!$B$3:$B$1315, "&lt;=" &amp; $A88, DataRegularSeason20242025!$E$3:$E$1315, AE$1)</f>
        <v>37</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31</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30</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28</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32</v>
      </c>
      <c r="N89" s="2">
        <f>SUMIFS(DataRegularSeason20242025!$AA$3:$AA$1315,DataRegularSeason20242025!$B$3:$B$1315, "&lt;=" &amp; $A89, DataRegularSeason20242025!$D$3:$D$1315, N$1)+SUMIFS(DataRegularSeason20242025!$AB$3:$AB$1315,DataRegularSeason20242025!$B$3:$B$1315, "&lt;=" &amp; $A89, DataRegularSeason20242025!$E$3:$E$1315, N$1)</f>
        <v>33</v>
      </c>
      <c r="O89" s="2">
        <f>SUMIFS(DataRegularSeason20242025!$AA$3:$AA$1315,DataRegularSeason20242025!$B$3:$B$1315, "&lt;=" &amp; $A89, DataRegularSeason20242025!$D$3:$D$1315, O$1)+SUMIFS(DataRegularSeason20242025!$AB$3:$AB$1315,DataRegularSeason20242025!$B$3:$B$1315, "&lt;=" &amp; $A89, DataRegularSeason20242025!$E$3:$E$1315, O$1)</f>
        <v>38</v>
      </c>
      <c r="P89" s="2">
        <f>SUMIFS(DataRegularSeason20242025!$AA$3:$AA$1315,DataRegularSeason20242025!$B$3:$B$1315, "&lt;=" &amp; $A89, DataRegularSeason20242025!$D$3:$D$1315, P$1)+SUMIFS(DataRegularSeason20242025!$AB$3:$AB$1315,DataRegularSeason20242025!$B$3:$B$1315, "&lt;=" &amp; $A89, DataRegularSeason20242025!$E$3:$E$1315, P$1)</f>
        <v>21</v>
      </c>
      <c r="Q89" s="2">
        <f>SUMIFS(DataRegularSeason20242025!$AA$3:$AA$1315,DataRegularSeason20242025!$B$3:$B$1315, "&lt;=" &amp; $A89, DataRegularSeason20242025!$D$3:$D$1315, Q$1)+SUMIFS(DataRegularSeason20242025!$AB$3:$AB$1315,DataRegularSeason20242025!$B$3:$B$1315, "&lt;=" &amp; $A89, DataRegularSeason20242025!$E$3:$E$1315, Q$1)</f>
        <v>36</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25</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26</v>
      </c>
      <c r="X89" s="2">
        <f>SUMIFS(DataRegularSeason20242025!$AA$3:$AA$1315,DataRegularSeason20242025!$B$3:$B$1315, "&lt;=" &amp; $A89, DataRegularSeason20242025!$D$3:$D$1315, X$1)+SUMIFS(DataRegularSeason20242025!$AB$3:$AB$1315,DataRegularSeason20242025!$B$3:$B$1315, "&lt;=" &amp; $A89, DataRegularSeason20242025!$E$3:$E$1315, X$1)</f>
        <v>25</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26</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30</v>
      </c>
      <c r="AE89" s="2">
        <f>SUMIFS(DataRegularSeason20242025!$AA$3:$AA$1315,DataRegularSeason20242025!$B$3:$B$1315, "&lt;=" &amp; $A89, DataRegularSeason20242025!$D$3:$D$1315, AE$1)+SUMIFS(DataRegularSeason20242025!$AB$3:$AB$1315,DataRegularSeason20242025!$B$3:$B$1315, "&lt;=" &amp; $A89, DataRegularSeason20242025!$E$3:$E$1315, AE$1)</f>
        <v>37</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31</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30</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28</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32</v>
      </c>
      <c r="N90" s="2">
        <f>SUMIFS(DataRegularSeason20242025!$AA$3:$AA$1315,DataRegularSeason20242025!$B$3:$B$1315, "&lt;=" &amp; $A90, DataRegularSeason20242025!$D$3:$D$1315, N$1)+SUMIFS(DataRegularSeason20242025!$AB$3:$AB$1315,DataRegularSeason20242025!$B$3:$B$1315, "&lt;=" &amp; $A90, DataRegularSeason20242025!$E$3:$E$1315, N$1)</f>
        <v>33</v>
      </c>
      <c r="O90" s="2">
        <f>SUMIFS(DataRegularSeason20242025!$AA$3:$AA$1315,DataRegularSeason20242025!$B$3:$B$1315, "&lt;=" &amp; $A90, DataRegularSeason20242025!$D$3:$D$1315, O$1)+SUMIFS(DataRegularSeason20242025!$AB$3:$AB$1315,DataRegularSeason20242025!$B$3:$B$1315, "&lt;=" &amp; $A90, DataRegularSeason20242025!$E$3:$E$1315, O$1)</f>
        <v>38</v>
      </c>
      <c r="P90" s="2">
        <f>SUMIFS(DataRegularSeason20242025!$AA$3:$AA$1315,DataRegularSeason20242025!$B$3:$B$1315, "&lt;=" &amp; $A90, DataRegularSeason20242025!$D$3:$D$1315, P$1)+SUMIFS(DataRegularSeason20242025!$AB$3:$AB$1315,DataRegularSeason20242025!$B$3:$B$1315, "&lt;=" &amp; $A90, DataRegularSeason20242025!$E$3:$E$1315, P$1)</f>
        <v>21</v>
      </c>
      <c r="Q90" s="2">
        <f>SUMIFS(DataRegularSeason20242025!$AA$3:$AA$1315,DataRegularSeason20242025!$B$3:$B$1315, "&lt;=" &amp; $A90, DataRegularSeason20242025!$D$3:$D$1315, Q$1)+SUMIFS(DataRegularSeason20242025!$AB$3:$AB$1315,DataRegularSeason20242025!$B$3:$B$1315, "&lt;=" &amp; $A90, DataRegularSeason20242025!$E$3:$E$1315, Q$1)</f>
        <v>36</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25</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26</v>
      </c>
      <c r="X90" s="2">
        <f>SUMIFS(DataRegularSeason20242025!$AA$3:$AA$1315,DataRegularSeason20242025!$B$3:$B$1315, "&lt;=" &amp; $A90, DataRegularSeason20242025!$D$3:$D$1315, X$1)+SUMIFS(DataRegularSeason20242025!$AB$3:$AB$1315,DataRegularSeason20242025!$B$3:$B$1315, "&lt;=" &amp; $A90, DataRegularSeason20242025!$E$3:$E$1315, X$1)</f>
        <v>25</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26</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30</v>
      </c>
      <c r="AE90" s="2">
        <f>SUMIFS(DataRegularSeason20242025!$AA$3:$AA$1315,DataRegularSeason20242025!$B$3:$B$1315, "&lt;=" &amp; $A90, DataRegularSeason20242025!$D$3:$D$1315, AE$1)+SUMIFS(DataRegularSeason20242025!$AB$3:$AB$1315,DataRegularSeason20242025!$B$3:$B$1315, "&lt;=" &amp; $A90, DataRegularSeason20242025!$E$3:$E$1315, AE$1)</f>
        <v>37</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31</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30</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28</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32</v>
      </c>
      <c r="N91" s="2">
        <f>SUMIFS(DataRegularSeason20242025!$AA$3:$AA$1315,DataRegularSeason20242025!$B$3:$B$1315, "&lt;=" &amp; $A91, DataRegularSeason20242025!$D$3:$D$1315, N$1)+SUMIFS(DataRegularSeason20242025!$AB$3:$AB$1315,DataRegularSeason20242025!$B$3:$B$1315, "&lt;=" &amp; $A91, DataRegularSeason20242025!$E$3:$E$1315, N$1)</f>
        <v>33</v>
      </c>
      <c r="O91" s="2">
        <f>SUMIFS(DataRegularSeason20242025!$AA$3:$AA$1315,DataRegularSeason20242025!$B$3:$B$1315, "&lt;=" &amp; $A91, DataRegularSeason20242025!$D$3:$D$1315, O$1)+SUMIFS(DataRegularSeason20242025!$AB$3:$AB$1315,DataRegularSeason20242025!$B$3:$B$1315, "&lt;=" &amp; $A91, DataRegularSeason20242025!$E$3:$E$1315, O$1)</f>
        <v>38</v>
      </c>
      <c r="P91" s="2">
        <f>SUMIFS(DataRegularSeason20242025!$AA$3:$AA$1315,DataRegularSeason20242025!$B$3:$B$1315, "&lt;=" &amp; $A91, DataRegularSeason20242025!$D$3:$D$1315, P$1)+SUMIFS(DataRegularSeason20242025!$AB$3:$AB$1315,DataRegularSeason20242025!$B$3:$B$1315, "&lt;=" &amp; $A91, DataRegularSeason20242025!$E$3:$E$1315, P$1)</f>
        <v>21</v>
      </c>
      <c r="Q91" s="2">
        <f>SUMIFS(DataRegularSeason20242025!$AA$3:$AA$1315,DataRegularSeason20242025!$B$3:$B$1315, "&lt;=" &amp; $A91, DataRegularSeason20242025!$D$3:$D$1315, Q$1)+SUMIFS(DataRegularSeason20242025!$AB$3:$AB$1315,DataRegularSeason20242025!$B$3:$B$1315, "&lt;=" &amp; $A91, DataRegularSeason20242025!$E$3:$E$1315, Q$1)</f>
        <v>36</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25</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26</v>
      </c>
      <c r="X91" s="2">
        <f>SUMIFS(DataRegularSeason20242025!$AA$3:$AA$1315,DataRegularSeason20242025!$B$3:$B$1315, "&lt;=" &amp; $A91, DataRegularSeason20242025!$D$3:$D$1315, X$1)+SUMIFS(DataRegularSeason20242025!$AB$3:$AB$1315,DataRegularSeason20242025!$B$3:$B$1315, "&lt;=" &amp; $A91, DataRegularSeason20242025!$E$3:$E$1315, X$1)</f>
        <v>25</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26</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30</v>
      </c>
      <c r="AE91" s="2">
        <f>SUMIFS(DataRegularSeason20242025!$AA$3:$AA$1315,DataRegularSeason20242025!$B$3:$B$1315, "&lt;=" &amp; $A91, DataRegularSeason20242025!$D$3:$D$1315, AE$1)+SUMIFS(DataRegularSeason20242025!$AB$3:$AB$1315,DataRegularSeason20242025!$B$3:$B$1315, "&lt;=" &amp; $A91, DataRegularSeason20242025!$E$3:$E$1315, AE$1)</f>
        <v>37</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31</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30</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28</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32</v>
      </c>
      <c r="N92" s="2">
        <f>SUMIFS(DataRegularSeason20242025!$AA$3:$AA$1315,DataRegularSeason20242025!$B$3:$B$1315, "&lt;=" &amp; $A92, DataRegularSeason20242025!$D$3:$D$1315, N$1)+SUMIFS(DataRegularSeason20242025!$AB$3:$AB$1315,DataRegularSeason20242025!$B$3:$B$1315, "&lt;=" &amp; $A92, DataRegularSeason20242025!$E$3:$E$1315, N$1)</f>
        <v>33</v>
      </c>
      <c r="O92" s="2">
        <f>SUMIFS(DataRegularSeason20242025!$AA$3:$AA$1315,DataRegularSeason20242025!$B$3:$B$1315, "&lt;=" &amp; $A92, DataRegularSeason20242025!$D$3:$D$1315, O$1)+SUMIFS(DataRegularSeason20242025!$AB$3:$AB$1315,DataRegularSeason20242025!$B$3:$B$1315, "&lt;=" &amp; $A92, DataRegularSeason20242025!$E$3:$E$1315, O$1)</f>
        <v>38</v>
      </c>
      <c r="P92" s="2">
        <f>SUMIFS(DataRegularSeason20242025!$AA$3:$AA$1315,DataRegularSeason20242025!$B$3:$B$1315, "&lt;=" &amp; $A92, DataRegularSeason20242025!$D$3:$D$1315, P$1)+SUMIFS(DataRegularSeason20242025!$AB$3:$AB$1315,DataRegularSeason20242025!$B$3:$B$1315, "&lt;=" &amp; $A92, DataRegularSeason20242025!$E$3:$E$1315, P$1)</f>
        <v>21</v>
      </c>
      <c r="Q92" s="2">
        <f>SUMIFS(DataRegularSeason20242025!$AA$3:$AA$1315,DataRegularSeason20242025!$B$3:$B$1315, "&lt;=" &amp; $A92, DataRegularSeason20242025!$D$3:$D$1315, Q$1)+SUMIFS(DataRegularSeason20242025!$AB$3:$AB$1315,DataRegularSeason20242025!$B$3:$B$1315, "&lt;=" &amp; $A92, DataRegularSeason20242025!$E$3:$E$1315, Q$1)</f>
        <v>36</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25</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26</v>
      </c>
      <c r="X92" s="2">
        <f>SUMIFS(DataRegularSeason20242025!$AA$3:$AA$1315,DataRegularSeason20242025!$B$3:$B$1315, "&lt;=" &amp; $A92, DataRegularSeason20242025!$D$3:$D$1315, X$1)+SUMIFS(DataRegularSeason20242025!$AB$3:$AB$1315,DataRegularSeason20242025!$B$3:$B$1315, "&lt;=" &amp; $A92, DataRegularSeason20242025!$E$3:$E$1315, X$1)</f>
        <v>25</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26</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30</v>
      </c>
      <c r="AE92" s="2">
        <f>SUMIFS(DataRegularSeason20242025!$AA$3:$AA$1315,DataRegularSeason20242025!$B$3:$B$1315, "&lt;=" &amp; $A92, DataRegularSeason20242025!$D$3:$D$1315, AE$1)+SUMIFS(DataRegularSeason20242025!$AB$3:$AB$1315,DataRegularSeason20242025!$B$3:$B$1315, "&lt;=" &amp; $A92, DataRegularSeason20242025!$E$3:$E$1315, AE$1)</f>
        <v>37</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31</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30</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28</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32</v>
      </c>
      <c r="N93" s="2">
        <f>SUMIFS(DataRegularSeason20242025!$AA$3:$AA$1315,DataRegularSeason20242025!$B$3:$B$1315, "&lt;=" &amp; $A93, DataRegularSeason20242025!$D$3:$D$1315, N$1)+SUMIFS(DataRegularSeason20242025!$AB$3:$AB$1315,DataRegularSeason20242025!$B$3:$B$1315, "&lt;=" &amp; $A93, DataRegularSeason20242025!$E$3:$E$1315, N$1)</f>
        <v>33</v>
      </c>
      <c r="O93" s="2">
        <f>SUMIFS(DataRegularSeason20242025!$AA$3:$AA$1315,DataRegularSeason20242025!$B$3:$B$1315, "&lt;=" &amp; $A93, DataRegularSeason20242025!$D$3:$D$1315, O$1)+SUMIFS(DataRegularSeason20242025!$AB$3:$AB$1315,DataRegularSeason20242025!$B$3:$B$1315, "&lt;=" &amp; $A93, DataRegularSeason20242025!$E$3:$E$1315, O$1)</f>
        <v>38</v>
      </c>
      <c r="P93" s="2">
        <f>SUMIFS(DataRegularSeason20242025!$AA$3:$AA$1315,DataRegularSeason20242025!$B$3:$B$1315, "&lt;=" &amp; $A93, DataRegularSeason20242025!$D$3:$D$1315, P$1)+SUMIFS(DataRegularSeason20242025!$AB$3:$AB$1315,DataRegularSeason20242025!$B$3:$B$1315, "&lt;=" &amp; $A93, DataRegularSeason20242025!$E$3:$E$1315, P$1)</f>
        <v>21</v>
      </c>
      <c r="Q93" s="2">
        <f>SUMIFS(DataRegularSeason20242025!$AA$3:$AA$1315,DataRegularSeason20242025!$B$3:$B$1315, "&lt;=" &amp; $A93, DataRegularSeason20242025!$D$3:$D$1315, Q$1)+SUMIFS(DataRegularSeason20242025!$AB$3:$AB$1315,DataRegularSeason20242025!$B$3:$B$1315, "&lt;=" &amp; $A93, DataRegularSeason20242025!$E$3:$E$1315, Q$1)</f>
        <v>36</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25</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26</v>
      </c>
      <c r="X93" s="2">
        <f>SUMIFS(DataRegularSeason20242025!$AA$3:$AA$1315,DataRegularSeason20242025!$B$3:$B$1315, "&lt;=" &amp; $A93, DataRegularSeason20242025!$D$3:$D$1315, X$1)+SUMIFS(DataRegularSeason20242025!$AB$3:$AB$1315,DataRegularSeason20242025!$B$3:$B$1315, "&lt;=" &amp; $A93, DataRegularSeason20242025!$E$3:$E$1315, X$1)</f>
        <v>25</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26</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30</v>
      </c>
      <c r="AE93" s="2">
        <f>SUMIFS(DataRegularSeason20242025!$AA$3:$AA$1315,DataRegularSeason20242025!$B$3:$B$1315, "&lt;=" &amp; $A93, DataRegularSeason20242025!$D$3:$D$1315, AE$1)+SUMIFS(DataRegularSeason20242025!$AB$3:$AB$1315,DataRegularSeason20242025!$B$3:$B$1315, "&lt;=" &amp; $A93, DataRegularSeason20242025!$E$3:$E$1315, AE$1)</f>
        <v>37</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31</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30</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28</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32</v>
      </c>
      <c r="N94" s="2">
        <f>SUMIFS(DataRegularSeason20242025!$AA$3:$AA$1315,DataRegularSeason20242025!$B$3:$B$1315, "&lt;=" &amp; $A94, DataRegularSeason20242025!$D$3:$D$1315, N$1)+SUMIFS(DataRegularSeason20242025!$AB$3:$AB$1315,DataRegularSeason20242025!$B$3:$B$1315, "&lt;=" &amp; $A94, DataRegularSeason20242025!$E$3:$E$1315, N$1)</f>
        <v>33</v>
      </c>
      <c r="O94" s="2">
        <f>SUMIFS(DataRegularSeason20242025!$AA$3:$AA$1315,DataRegularSeason20242025!$B$3:$B$1315, "&lt;=" &amp; $A94, DataRegularSeason20242025!$D$3:$D$1315, O$1)+SUMIFS(DataRegularSeason20242025!$AB$3:$AB$1315,DataRegularSeason20242025!$B$3:$B$1315, "&lt;=" &amp; $A94, DataRegularSeason20242025!$E$3:$E$1315, O$1)</f>
        <v>38</v>
      </c>
      <c r="P94" s="2">
        <f>SUMIFS(DataRegularSeason20242025!$AA$3:$AA$1315,DataRegularSeason20242025!$B$3:$B$1315, "&lt;=" &amp; $A94, DataRegularSeason20242025!$D$3:$D$1315, P$1)+SUMIFS(DataRegularSeason20242025!$AB$3:$AB$1315,DataRegularSeason20242025!$B$3:$B$1315, "&lt;=" &amp; $A94, DataRegularSeason20242025!$E$3:$E$1315, P$1)</f>
        <v>21</v>
      </c>
      <c r="Q94" s="2">
        <f>SUMIFS(DataRegularSeason20242025!$AA$3:$AA$1315,DataRegularSeason20242025!$B$3:$B$1315, "&lt;=" &amp; $A94, DataRegularSeason20242025!$D$3:$D$1315, Q$1)+SUMIFS(DataRegularSeason20242025!$AB$3:$AB$1315,DataRegularSeason20242025!$B$3:$B$1315, "&lt;=" &amp; $A94, DataRegularSeason20242025!$E$3:$E$1315, Q$1)</f>
        <v>36</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25</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26</v>
      </c>
      <c r="X94" s="2">
        <f>SUMIFS(DataRegularSeason20242025!$AA$3:$AA$1315,DataRegularSeason20242025!$B$3:$B$1315, "&lt;=" &amp; $A94, DataRegularSeason20242025!$D$3:$D$1315, X$1)+SUMIFS(DataRegularSeason20242025!$AB$3:$AB$1315,DataRegularSeason20242025!$B$3:$B$1315, "&lt;=" &amp; $A94, DataRegularSeason20242025!$E$3:$E$1315, X$1)</f>
        <v>25</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26</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30</v>
      </c>
      <c r="AE94" s="2">
        <f>SUMIFS(DataRegularSeason20242025!$AA$3:$AA$1315,DataRegularSeason20242025!$B$3:$B$1315, "&lt;=" &amp; $A94, DataRegularSeason20242025!$D$3:$D$1315, AE$1)+SUMIFS(DataRegularSeason20242025!$AB$3:$AB$1315,DataRegularSeason20242025!$B$3:$B$1315, "&lt;=" &amp; $A94, DataRegularSeason20242025!$E$3:$E$1315, AE$1)</f>
        <v>37</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31</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30</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28</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32</v>
      </c>
      <c r="N95" s="2">
        <f>SUMIFS(DataRegularSeason20242025!$AA$3:$AA$1315,DataRegularSeason20242025!$B$3:$B$1315, "&lt;=" &amp; $A95, DataRegularSeason20242025!$D$3:$D$1315, N$1)+SUMIFS(DataRegularSeason20242025!$AB$3:$AB$1315,DataRegularSeason20242025!$B$3:$B$1315, "&lt;=" &amp; $A95, DataRegularSeason20242025!$E$3:$E$1315, N$1)</f>
        <v>33</v>
      </c>
      <c r="O95" s="2">
        <f>SUMIFS(DataRegularSeason20242025!$AA$3:$AA$1315,DataRegularSeason20242025!$B$3:$B$1315, "&lt;=" &amp; $A95, DataRegularSeason20242025!$D$3:$D$1315, O$1)+SUMIFS(DataRegularSeason20242025!$AB$3:$AB$1315,DataRegularSeason20242025!$B$3:$B$1315, "&lt;=" &amp; $A95, DataRegularSeason20242025!$E$3:$E$1315, O$1)</f>
        <v>38</v>
      </c>
      <c r="P95" s="2">
        <f>SUMIFS(DataRegularSeason20242025!$AA$3:$AA$1315,DataRegularSeason20242025!$B$3:$B$1315, "&lt;=" &amp; $A95, DataRegularSeason20242025!$D$3:$D$1315, P$1)+SUMIFS(DataRegularSeason20242025!$AB$3:$AB$1315,DataRegularSeason20242025!$B$3:$B$1315, "&lt;=" &amp; $A95, DataRegularSeason20242025!$E$3:$E$1315, P$1)</f>
        <v>21</v>
      </c>
      <c r="Q95" s="2">
        <f>SUMIFS(DataRegularSeason20242025!$AA$3:$AA$1315,DataRegularSeason20242025!$B$3:$B$1315, "&lt;=" &amp; $A95, DataRegularSeason20242025!$D$3:$D$1315, Q$1)+SUMIFS(DataRegularSeason20242025!$AB$3:$AB$1315,DataRegularSeason20242025!$B$3:$B$1315, "&lt;=" &amp; $A95, DataRegularSeason20242025!$E$3:$E$1315, Q$1)</f>
        <v>36</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25</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26</v>
      </c>
      <c r="X95" s="2">
        <f>SUMIFS(DataRegularSeason20242025!$AA$3:$AA$1315,DataRegularSeason20242025!$B$3:$B$1315, "&lt;=" &amp; $A95, DataRegularSeason20242025!$D$3:$D$1315, X$1)+SUMIFS(DataRegularSeason20242025!$AB$3:$AB$1315,DataRegularSeason20242025!$B$3:$B$1315, "&lt;=" &amp; $A95, DataRegularSeason20242025!$E$3:$E$1315, X$1)</f>
        <v>25</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26</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30</v>
      </c>
      <c r="AE95" s="2">
        <f>SUMIFS(DataRegularSeason20242025!$AA$3:$AA$1315,DataRegularSeason20242025!$B$3:$B$1315, "&lt;=" &amp; $A95, DataRegularSeason20242025!$D$3:$D$1315, AE$1)+SUMIFS(DataRegularSeason20242025!$AB$3:$AB$1315,DataRegularSeason20242025!$B$3:$B$1315, "&lt;=" &amp; $A95, DataRegularSeason20242025!$E$3:$E$1315, AE$1)</f>
        <v>37</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31</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30</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28</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32</v>
      </c>
      <c r="N96" s="2">
        <f>SUMIFS(DataRegularSeason20242025!$AA$3:$AA$1315,DataRegularSeason20242025!$B$3:$B$1315, "&lt;=" &amp; $A96, DataRegularSeason20242025!$D$3:$D$1315, N$1)+SUMIFS(DataRegularSeason20242025!$AB$3:$AB$1315,DataRegularSeason20242025!$B$3:$B$1315, "&lt;=" &amp; $A96, DataRegularSeason20242025!$E$3:$E$1315, N$1)</f>
        <v>33</v>
      </c>
      <c r="O96" s="2">
        <f>SUMIFS(DataRegularSeason20242025!$AA$3:$AA$1315,DataRegularSeason20242025!$B$3:$B$1315, "&lt;=" &amp; $A96, DataRegularSeason20242025!$D$3:$D$1315, O$1)+SUMIFS(DataRegularSeason20242025!$AB$3:$AB$1315,DataRegularSeason20242025!$B$3:$B$1315, "&lt;=" &amp; $A96, DataRegularSeason20242025!$E$3:$E$1315, O$1)</f>
        <v>38</v>
      </c>
      <c r="P96" s="2">
        <f>SUMIFS(DataRegularSeason20242025!$AA$3:$AA$1315,DataRegularSeason20242025!$B$3:$B$1315, "&lt;=" &amp; $A96, DataRegularSeason20242025!$D$3:$D$1315, P$1)+SUMIFS(DataRegularSeason20242025!$AB$3:$AB$1315,DataRegularSeason20242025!$B$3:$B$1315, "&lt;=" &amp; $A96, DataRegularSeason20242025!$E$3:$E$1315, P$1)</f>
        <v>21</v>
      </c>
      <c r="Q96" s="2">
        <f>SUMIFS(DataRegularSeason20242025!$AA$3:$AA$1315,DataRegularSeason20242025!$B$3:$B$1315, "&lt;=" &amp; $A96, DataRegularSeason20242025!$D$3:$D$1315, Q$1)+SUMIFS(DataRegularSeason20242025!$AB$3:$AB$1315,DataRegularSeason20242025!$B$3:$B$1315, "&lt;=" &amp; $A96, DataRegularSeason20242025!$E$3:$E$1315, Q$1)</f>
        <v>36</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25</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26</v>
      </c>
      <c r="X96" s="2">
        <f>SUMIFS(DataRegularSeason20242025!$AA$3:$AA$1315,DataRegularSeason20242025!$B$3:$B$1315, "&lt;=" &amp; $A96, DataRegularSeason20242025!$D$3:$D$1315, X$1)+SUMIFS(DataRegularSeason20242025!$AB$3:$AB$1315,DataRegularSeason20242025!$B$3:$B$1315, "&lt;=" &amp; $A96, DataRegularSeason20242025!$E$3:$E$1315, X$1)</f>
        <v>25</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26</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30</v>
      </c>
      <c r="AE96" s="2">
        <f>SUMIFS(DataRegularSeason20242025!$AA$3:$AA$1315,DataRegularSeason20242025!$B$3:$B$1315, "&lt;=" &amp; $A96, DataRegularSeason20242025!$D$3:$D$1315, AE$1)+SUMIFS(DataRegularSeason20242025!$AB$3:$AB$1315,DataRegularSeason20242025!$B$3:$B$1315, "&lt;=" &amp; $A96, DataRegularSeason20242025!$E$3:$E$1315, AE$1)</f>
        <v>37</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31</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30</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28</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32</v>
      </c>
      <c r="N97" s="2">
        <f>SUMIFS(DataRegularSeason20242025!$AA$3:$AA$1315,DataRegularSeason20242025!$B$3:$B$1315, "&lt;=" &amp; $A97, DataRegularSeason20242025!$D$3:$D$1315, N$1)+SUMIFS(DataRegularSeason20242025!$AB$3:$AB$1315,DataRegularSeason20242025!$B$3:$B$1315, "&lt;=" &amp; $A97, DataRegularSeason20242025!$E$3:$E$1315, N$1)</f>
        <v>33</v>
      </c>
      <c r="O97" s="2">
        <f>SUMIFS(DataRegularSeason20242025!$AA$3:$AA$1315,DataRegularSeason20242025!$B$3:$B$1315, "&lt;=" &amp; $A97, DataRegularSeason20242025!$D$3:$D$1315, O$1)+SUMIFS(DataRegularSeason20242025!$AB$3:$AB$1315,DataRegularSeason20242025!$B$3:$B$1315, "&lt;=" &amp; $A97, DataRegularSeason20242025!$E$3:$E$1315, O$1)</f>
        <v>38</v>
      </c>
      <c r="P97" s="2">
        <f>SUMIFS(DataRegularSeason20242025!$AA$3:$AA$1315,DataRegularSeason20242025!$B$3:$B$1315, "&lt;=" &amp; $A97, DataRegularSeason20242025!$D$3:$D$1315, P$1)+SUMIFS(DataRegularSeason20242025!$AB$3:$AB$1315,DataRegularSeason20242025!$B$3:$B$1315, "&lt;=" &amp; $A97, DataRegularSeason20242025!$E$3:$E$1315, P$1)</f>
        <v>21</v>
      </c>
      <c r="Q97" s="2">
        <f>SUMIFS(DataRegularSeason20242025!$AA$3:$AA$1315,DataRegularSeason20242025!$B$3:$B$1315, "&lt;=" &amp; $A97, DataRegularSeason20242025!$D$3:$D$1315, Q$1)+SUMIFS(DataRegularSeason20242025!$AB$3:$AB$1315,DataRegularSeason20242025!$B$3:$B$1315, "&lt;=" &amp; $A97, DataRegularSeason20242025!$E$3:$E$1315, Q$1)</f>
        <v>36</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25</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26</v>
      </c>
      <c r="X97" s="2">
        <f>SUMIFS(DataRegularSeason20242025!$AA$3:$AA$1315,DataRegularSeason20242025!$B$3:$B$1315, "&lt;=" &amp; $A97, DataRegularSeason20242025!$D$3:$D$1315, X$1)+SUMIFS(DataRegularSeason20242025!$AB$3:$AB$1315,DataRegularSeason20242025!$B$3:$B$1315, "&lt;=" &amp; $A97, DataRegularSeason20242025!$E$3:$E$1315, X$1)</f>
        <v>25</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26</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30</v>
      </c>
      <c r="AE97" s="2">
        <f>SUMIFS(DataRegularSeason20242025!$AA$3:$AA$1315,DataRegularSeason20242025!$B$3:$B$1315, "&lt;=" &amp; $A97, DataRegularSeason20242025!$D$3:$D$1315, AE$1)+SUMIFS(DataRegularSeason20242025!$AB$3:$AB$1315,DataRegularSeason20242025!$B$3:$B$1315, "&lt;=" &amp; $A97, DataRegularSeason20242025!$E$3:$E$1315, AE$1)</f>
        <v>37</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31</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30</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28</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32</v>
      </c>
      <c r="N98" s="2">
        <f>SUMIFS(DataRegularSeason20242025!$AA$3:$AA$1315,DataRegularSeason20242025!$B$3:$B$1315, "&lt;=" &amp; $A98, DataRegularSeason20242025!$D$3:$D$1315, N$1)+SUMIFS(DataRegularSeason20242025!$AB$3:$AB$1315,DataRegularSeason20242025!$B$3:$B$1315, "&lt;=" &amp; $A98, DataRegularSeason20242025!$E$3:$E$1315, N$1)</f>
        <v>33</v>
      </c>
      <c r="O98" s="2">
        <f>SUMIFS(DataRegularSeason20242025!$AA$3:$AA$1315,DataRegularSeason20242025!$B$3:$B$1315, "&lt;=" &amp; $A98, DataRegularSeason20242025!$D$3:$D$1315, O$1)+SUMIFS(DataRegularSeason20242025!$AB$3:$AB$1315,DataRegularSeason20242025!$B$3:$B$1315, "&lt;=" &amp; $A98, DataRegularSeason20242025!$E$3:$E$1315, O$1)</f>
        <v>38</v>
      </c>
      <c r="P98" s="2">
        <f>SUMIFS(DataRegularSeason20242025!$AA$3:$AA$1315,DataRegularSeason20242025!$B$3:$B$1315, "&lt;=" &amp; $A98, DataRegularSeason20242025!$D$3:$D$1315, P$1)+SUMIFS(DataRegularSeason20242025!$AB$3:$AB$1315,DataRegularSeason20242025!$B$3:$B$1315, "&lt;=" &amp; $A98, DataRegularSeason20242025!$E$3:$E$1315, P$1)</f>
        <v>21</v>
      </c>
      <c r="Q98" s="2">
        <f>SUMIFS(DataRegularSeason20242025!$AA$3:$AA$1315,DataRegularSeason20242025!$B$3:$B$1315, "&lt;=" &amp; $A98, DataRegularSeason20242025!$D$3:$D$1315, Q$1)+SUMIFS(DataRegularSeason20242025!$AB$3:$AB$1315,DataRegularSeason20242025!$B$3:$B$1315, "&lt;=" &amp; $A98, DataRegularSeason20242025!$E$3:$E$1315, Q$1)</f>
        <v>36</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25</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26</v>
      </c>
      <c r="X98" s="2">
        <f>SUMIFS(DataRegularSeason20242025!$AA$3:$AA$1315,DataRegularSeason20242025!$B$3:$B$1315, "&lt;=" &amp; $A98, DataRegularSeason20242025!$D$3:$D$1315, X$1)+SUMIFS(DataRegularSeason20242025!$AB$3:$AB$1315,DataRegularSeason20242025!$B$3:$B$1315, "&lt;=" &amp; $A98, DataRegularSeason20242025!$E$3:$E$1315, X$1)</f>
        <v>25</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26</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30</v>
      </c>
      <c r="AE98" s="2">
        <f>SUMIFS(DataRegularSeason20242025!$AA$3:$AA$1315,DataRegularSeason20242025!$B$3:$B$1315, "&lt;=" &amp; $A98, DataRegularSeason20242025!$D$3:$D$1315, AE$1)+SUMIFS(DataRegularSeason20242025!$AB$3:$AB$1315,DataRegularSeason20242025!$B$3:$B$1315, "&lt;=" &amp; $A98, DataRegularSeason20242025!$E$3:$E$1315, AE$1)</f>
        <v>37</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31</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30</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28</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32</v>
      </c>
      <c r="N99" s="2">
        <f>SUMIFS(DataRegularSeason20242025!$AA$3:$AA$1315,DataRegularSeason20242025!$B$3:$B$1315, "&lt;=" &amp; $A99, DataRegularSeason20242025!$D$3:$D$1315, N$1)+SUMIFS(DataRegularSeason20242025!$AB$3:$AB$1315,DataRegularSeason20242025!$B$3:$B$1315, "&lt;=" &amp; $A99, DataRegularSeason20242025!$E$3:$E$1315, N$1)</f>
        <v>33</v>
      </c>
      <c r="O99" s="2">
        <f>SUMIFS(DataRegularSeason20242025!$AA$3:$AA$1315,DataRegularSeason20242025!$B$3:$B$1315, "&lt;=" &amp; $A99, DataRegularSeason20242025!$D$3:$D$1315, O$1)+SUMIFS(DataRegularSeason20242025!$AB$3:$AB$1315,DataRegularSeason20242025!$B$3:$B$1315, "&lt;=" &amp; $A99, DataRegularSeason20242025!$E$3:$E$1315, O$1)</f>
        <v>38</v>
      </c>
      <c r="P99" s="2">
        <f>SUMIFS(DataRegularSeason20242025!$AA$3:$AA$1315,DataRegularSeason20242025!$B$3:$B$1315, "&lt;=" &amp; $A99, DataRegularSeason20242025!$D$3:$D$1315, P$1)+SUMIFS(DataRegularSeason20242025!$AB$3:$AB$1315,DataRegularSeason20242025!$B$3:$B$1315, "&lt;=" &amp; $A99, DataRegularSeason20242025!$E$3:$E$1315, P$1)</f>
        <v>21</v>
      </c>
      <c r="Q99" s="2">
        <f>SUMIFS(DataRegularSeason20242025!$AA$3:$AA$1315,DataRegularSeason20242025!$B$3:$B$1315, "&lt;=" &amp; $A99, DataRegularSeason20242025!$D$3:$D$1315, Q$1)+SUMIFS(DataRegularSeason20242025!$AB$3:$AB$1315,DataRegularSeason20242025!$B$3:$B$1315, "&lt;=" &amp; $A99, DataRegularSeason20242025!$E$3:$E$1315, Q$1)</f>
        <v>36</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25</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26</v>
      </c>
      <c r="X99" s="2">
        <f>SUMIFS(DataRegularSeason20242025!$AA$3:$AA$1315,DataRegularSeason20242025!$B$3:$B$1315, "&lt;=" &amp; $A99, DataRegularSeason20242025!$D$3:$D$1315, X$1)+SUMIFS(DataRegularSeason20242025!$AB$3:$AB$1315,DataRegularSeason20242025!$B$3:$B$1315, "&lt;=" &amp; $A99, DataRegularSeason20242025!$E$3:$E$1315, X$1)</f>
        <v>25</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26</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30</v>
      </c>
      <c r="AE99" s="2">
        <f>SUMIFS(DataRegularSeason20242025!$AA$3:$AA$1315,DataRegularSeason20242025!$B$3:$B$1315, "&lt;=" &amp; $A99, DataRegularSeason20242025!$D$3:$D$1315, AE$1)+SUMIFS(DataRegularSeason20242025!$AB$3:$AB$1315,DataRegularSeason20242025!$B$3:$B$1315, "&lt;=" &amp; $A99, DataRegularSeason20242025!$E$3:$E$1315, AE$1)</f>
        <v>37</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31</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30</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28</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32</v>
      </c>
      <c r="N100" s="2">
        <f>SUMIFS(DataRegularSeason20242025!$AA$3:$AA$1315,DataRegularSeason20242025!$B$3:$B$1315, "&lt;=" &amp; $A100, DataRegularSeason20242025!$D$3:$D$1315, N$1)+SUMIFS(DataRegularSeason20242025!$AB$3:$AB$1315,DataRegularSeason20242025!$B$3:$B$1315, "&lt;=" &amp; $A100, DataRegularSeason20242025!$E$3:$E$1315, N$1)</f>
        <v>33</v>
      </c>
      <c r="O100" s="2">
        <f>SUMIFS(DataRegularSeason20242025!$AA$3:$AA$1315,DataRegularSeason20242025!$B$3:$B$1315, "&lt;=" &amp; $A100, DataRegularSeason20242025!$D$3:$D$1315, O$1)+SUMIFS(DataRegularSeason20242025!$AB$3:$AB$1315,DataRegularSeason20242025!$B$3:$B$1315, "&lt;=" &amp; $A100, DataRegularSeason20242025!$E$3:$E$1315, O$1)</f>
        <v>38</v>
      </c>
      <c r="P100" s="2">
        <f>SUMIFS(DataRegularSeason20242025!$AA$3:$AA$1315,DataRegularSeason20242025!$B$3:$B$1315, "&lt;=" &amp; $A100, DataRegularSeason20242025!$D$3:$D$1315, P$1)+SUMIFS(DataRegularSeason20242025!$AB$3:$AB$1315,DataRegularSeason20242025!$B$3:$B$1315, "&lt;=" &amp; $A100, DataRegularSeason20242025!$E$3:$E$1315, P$1)</f>
        <v>21</v>
      </c>
      <c r="Q100" s="2">
        <f>SUMIFS(DataRegularSeason20242025!$AA$3:$AA$1315,DataRegularSeason20242025!$B$3:$B$1315, "&lt;=" &amp; $A100, DataRegularSeason20242025!$D$3:$D$1315, Q$1)+SUMIFS(DataRegularSeason20242025!$AB$3:$AB$1315,DataRegularSeason20242025!$B$3:$B$1315, "&lt;=" &amp; $A100, DataRegularSeason20242025!$E$3:$E$1315, Q$1)</f>
        <v>36</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25</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26</v>
      </c>
      <c r="X100" s="2">
        <f>SUMIFS(DataRegularSeason20242025!$AA$3:$AA$1315,DataRegularSeason20242025!$B$3:$B$1315, "&lt;=" &amp; $A100, DataRegularSeason20242025!$D$3:$D$1315, X$1)+SUMIFS(DataRegularSeason20242025!$AB$3:$AB$1315,DataRegularSeason20242025!$B$3:$B$1315, "&lt;=" &amp; $A100, DataRegularSeason20242025!$E$3:$E$1315, X$1)</f>
        <v>25</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26</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30</v>
      </c>
      <c r="AE100" s="2">
        <f>SUMIFS(DataRegularSeason20242025!$AA$3:$AA$1315,DataRegularSeason20242025!$B$3:$B$1315, "&lt;=" &amp; $A100, DataRegularSeason20242025!$D$3:$D$1315, AE$1)+SUMIFS(DataRegularSeason20242025!$AB$3:$AB$1315,DataRegularSeason20242025!$B$3:$B$1315, "&lt;=" &amp; $A100, DataRegularSeason20242025!$E$3:$E$1315, AE$1)</f>
        <v>37</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31</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30</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28</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32</v>
      </c>
      <c r="N101" s="2">
        <f>SUMIFS(DataRegularSeason20242025!$AA$3:$AA$1315,DataRegularSeason20242025!$B$3:$B$1315, "&lt;=" &amp; $A101, DataRegularSeason20242025!$D$3:$D$1315, N$1)+SUMIFS(DataRegularSeason20242025!$AB$3:$AB$1315,DataRegularSeason20242025!$B$3:$B$1315, "&lt;=" &amp; $A101, DataRegularSeason20242025!$E$3:$E$1315, N$1)</f>
        <v>33</v>
      </c>
      <c r="O101" s="2">
        <f>SUMIFS(DataRegularSeason20242025!$AA$3:$AA$1315,DataRegularSeason20242025!$B$3:$B$1315, "&lt;=" &amp; $A101, DataRegularSeason20242025!$D$3:$D$1315, O$1)+SUMIFS(DataRegularSeason20242025!$AB$3:$AB$1315,DataRegularSeason20242025!$B$3:$B$1315, "&lt;=" &amp; $A101, DataRegularSeason20242025!$E$3:$E$1315, O$1)</f>
        <v>38</v>
      </c>
      <c r="P101" s="2">
        <f>SUMIFS(DataRegularSeason20242025!$AA$3:$AA$1315,DataRegularSeason20242025!$B$3:$B$1315, "&lt;=" &amp; $A101, DataRegularSeason20242025!$D$3:$D$1315, P$1)+SUMIFS(DataRegularSeason20242025!$AB$3:$AB$1315,DataRegularSeason20242025!$B$3:$B$1315, "&lt;=" &amp; $A101, DataRegularSeason20242025!$E$3:$E$1315, P$1)</f>
        <v>21</v>
      </c>
      <c r="Q101" s="2">
        <f>SUMIFS(DataRegularSeason20242025!$AA$3:$AA$1315,DataRegularSeason20242025!$B$3:$B$1315, "&lt;=" &amp; $A101, DataRegularSeason20242025!$D$3:$D$1315, Q$1)+SUMIFS(DataRegularSeason20242025!$AB$3:$AB$1315,DataRegularSeason20242025!$B$3:$B$1315, "&lt;=" &amp; $A101, DataRegularSeason20242025!$E$3:$E$1315, Q$1)</f>
        <v>36</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25</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26</v>
      </c>
      <c r="X101" s="2">
        <f>SUMIFS(DataRegularSeason20242025!$AA$3:$AA$1315,DataRegularSeason20242025!$B$3:$B$1315, "&lt;=" &amp; $A101, DataRegularSeason20242025!$D$3:$D$1315, X$1)+SUMIFS(DataRegularSeason20242025!$AB$3:$AB$1315,DataRegularSeason20242025!$B$3:$B$1315, "&lt;=" &amp; $A101, DataRegularSeason20242025!$E$3:$E$1315, X$1)</f>
        <v>25</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26</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30</v>
      </c>
      <c r="AE101" s="2">
        <f>SUMIFS(DataRegularSeason20242025!$AA$3:$AA$1315,DataRegularSeason20242025!$B$3:$B$1315, "&lt;=" &amp; $A101, DataRegularSeason20242025!$D$3:$D$1315, AE$1)+SUMIFS(DataRegularSeason20242025!$AB$3:$AB$1315,DataRegularSeason20242025!$B$3:$B$1315, "&lt;=" &amp; $A101, DataRegularSeason20242025!$E$3:$E$1315, AE$1)</f>
        <v>37</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31</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30</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28</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32</v>
      </c>
      <c r="N102" s="2">
        <f>SUMIFS(DataRegularSeason20242025!$AA$3:$AA$1315,DataRegularSeason20242025!$B$3:$B$1315, "&lt;=" &amp; $A102, DataRegularSeason20242025!$D$3:$D$1315, N$1)+SUMIFS(DataRegularSeason20242025!$AB$3:$AB$1315,DataRegularSeason20242025!$B$3:$B$1315, "&lt;=" &amp; $A102, DataRegularSeason20242025!$E$3:$E$1315, N$1)</f>
        <v>33</v>
      </c>
      <c r="O102" s="2">
        <f>SUMIFS(DataRegularSeason20242025!$AA$3:$AA$1315,DataRegularSeason20242025!$B$3:$B$1315, "&lt;=" &amp; $A102, DataRegularSeason20242025!$D$3:$D$1315, O$1)+SUMIFS(DataRegularSeason20242025!$AB$3:$AB$1315,DataRegularSeason20242025!$B$3:$B$1315, "&lt;=" &amp; $A102, DataRegularSeason20242025!$E$3:$E$1315, O$1)</f>
        <v>38</v>
      </c>
      <c r="P102" s="2">
        <f>SUMIFS(DataRegularSeason20242025!$AA$3:$AA$1315,DataRegularSeason20242025!$B$3:$B$1315, "&lt;=" &amp; $A102, DataRegularSeason20242025!$D$3:$D$1315, P$1)+SUMIFS(DataRegularSeason20242025!$AB$3:$AB$1315,DataRegularSeason20242025!$B$3:$B$1315, "&lt;=" &amp; $A102, DataRegularSeason20242025!$E$3:$E$1315, P$1)</f>
        <v>21</v>
      </c>
      <c r="Q102" s="2">
        <f>SUMIFS(DataRegularSeason20242025!$AA$3:$AA$1315,DataRegularSeason20242025!$B$3:$B$1315, "&lt;=" &amp; $A102, DataRegularSeason20242025!$D$3:$D$1315, Q$1)+SUMIFS(DataRegularSeason20242025!$AB$3:$AB$1315,DataRegularSeason20242025!$B$3:$B$1315, "&lt;=" &amp; $A102, DataRegularSeason20242025!$E$3:$E$1315, Q$1)</f>
        <v>36</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25</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26</v>
      </c>
      <c r="X102" s="2">
        <f>SUMIFS(DataRegularSeason20242025!$AA$3:$AA$1315,DataRegularSeason20242025!$B$3:$B$1315, "&lt;=" &amp; $A102, DataRegularSeason20242025!$D$3:$D$1315, X$1)+SUMIFS(DataRegularSeason20242025!$AB$3:$AB$1315,DataRegularSeason20242025!$B$3:$B$1315, "&lt;=" &amp; $A102, DataRegularSeason20242025!$E$3:$E$1315, X$1)</f>
        <v>25</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26</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30</v>
      </c>
      <c r="AE102" s="2">
        <f>SUMIFS(DataRegularSeason20242025!$AA$3:$AA$1315,DataRegularSeason20242025!$B$3:$B$1315, "&lt;=" &amp; $A102, DataRegularSeason20242025!$D$3:$D$1315, AE$1)+SUMIFS(DataRegularSeason20242025!$AB$3:$AB$1315,DataRegularSeason20242025!$B$3:$B$1315, "&lt;=" &amp; $A102, DataRegularSeason20242025!$E$3:$E$1315, AE$1)</f>
        <v>37</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31</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30</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28</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32</v>
      </c>
      <c r="N103" s="2">
        <f>SUMIFS(DataRegularSeason20242025!$AA$3:$AA$1315,DataRegularSeason20242025!$B$3:$B$1315, "&lt;=" &amp; $A103, DataRegularSeason20242025!$D$3:$D$1315, N$1)+SUMIFS(DataRegularSeason20242025!$AB$3:$AB$1315,DataRegularSeason20242025!$B$3:$B$1315, "&lt;=" &amp; $A103, DataRegularSeason20242025!$E$3:$E$1315, N$1)</f>
        <v>33</v>
      </c>
      <c r="O103" s="2">
        <f>SUMIFS(DataRegularSeason20242025!$AA$3:$AA$1315,DataRegularSeason20242025!$B$3:$B$1315, "&lt;=" &amp; $A103, DataRegularSeason20242025!$D$3:$D$1315, O$1)+SUMIFS(DataRegularSeason20242025!$AB$3:$AB$1315,DataRegularSeason20242025!$B$3:$B$1315, "&lt;=" &amp; $A103, DataRegularSeason20242025!$E$3:$E$1315, O$1)</f>
        <v>38</v>
      </c>
      <c r="P103" s="2">
        <f>SUMIFS(DataRegularSeason20242025!$AA$3:$AA$1315,DataRegularSeason20242025!$B$3:$B$1315, "&lt;=" &amp; $A103, DataRegularSeason20242025!$D$3:$D$1315, P$1)+SUMIFS(DataRegularSeason20242025!$AB$3:$AB$1315,DataRegularSeason20242025!$B$3:$B$1315, "&lt;=" &amp; $A103, DataRegularSeason20242025!$E$3:$E$1315, P$1)</f>
        <v>21</v>
      </c>
      <c r="Q103" s="2">
        <f>SUMIFS(DataRegularSeason20242025!$AA$3:$AA$1315,DataRegularSeason20242025!$B$3:$B$1315, "&lt;=" &amp; $A103, DataRegularSeason20242025!$D$3:$D$1315, Q$1)+SUMIFS(DataRegularSeason20242025!$AB$3:$AB$1315,DataRegularSeason20242025!$B$3:$B$1315, "&lt;=" &amp; $A103, DataRegularSeason20242025!$E$3:$E$1315, Q$1)</f>
        <v>36</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25</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26</v>
      </c>
      <c r="X103" s="2">
        <f>SUMIFS(DataRegularSeason20242025!$AA$3:$AA$1315,DataRegularSeason20242025!$B$3:$B$1315, "&lt;=" &amp; $A103, DataRegularSeason20242025!$D$3:$D$1315, X$1)+SUMIFS(DataRegularSeason20242025!$AB$3:$AB$1315,DataRegularSeason20242025!$B$3:$B$1315, "&lt;=" &amp; $A103, DataRegularSeason20242025!$E$3:$E$1315, X$1)</f>
        <v>25</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26</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30</v>
      </c>
      <c r="AE103" s="2">
        <f>SUMIFS(DataRegularSeason20242025!$AA$3:$AA$1315,DataRegularSeason20242025!$B$3:$B$1315, "&lt;=" &amp; $A103, DataRegularSeason20242025!$D$3:$D$1315, AE$1)+SUMIFS(DataRegularSeason20242025!$AB$3:$AB$1315,DataRegularSeason20242025!$B$3:$B$1315, "&lt;=" &amp; $A103, DataRegularSeason20242025!$E$3:$E$1315, AE$1)</f>
        <v>37</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31</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30</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28</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32</v>
      </c>
      <c r="N104" s="2">
        <f>SUMIFS(DataRegularSeason20242025!$AA$3:$AA$1315,DataRegularSeason20242025!$B$3:$B$1315, "&lt;=" &amp; $A104, DataRegularSeason20242025!$D$3:$D$1315, N$1)+SUMIFS(DataRegularSeason20242025!$AB$3:$AB$1315,DataRegularSeason20242025!$B$3:$B$1315, "&lt;=" &amp; $A104, DataRegularSeason20242025!$E$3:$E$1315, N$1)</f>
        <v>33</v>
      </c>
      <c r="O104" s="2">
        <f>SUMIFS(DataRegularSeason20242025!$AA$3:$AA$1315,DataRegularSeason20242025!$B$3:$B$1315, "&lt;=" &amp; $A104, DataRegularSeason20242025!$D$3:$D$1315, O$1)+SUMIFS(DataRegularSeason20242025!$AB$3:$AB$1315,DataRegularSeason20242025!$B$3:$B$1315, "&lt;=" &amp; $A104, DataRegularSeason20242025!$E$3:$E$1315, O$1)</f>
        <v>38</v>
      </c>
      <c r="P104" s="2">
        <f>SUMIFS(DataRegularSeason20242025!$AA$3:$AA$1315,DataRegularSeason20242025!$B$3:$B$1315, "&lt;=" &amp; $A104, DataRegularSeason20242025!$D$3:$D$1315, P$1)+SUMIFS(DataRegularSeason20242025!$AB$3:$AB$1315,DataRegularSeason20242025!$B$3:$B$1315, "&lt;=" &amp; $A104, DataRegularSeason20242025!$E$3:$E$1315, P$1)</f>
        <v>21</v>
      </c>
      <c r="Q104" s="2">
        <f>SUMIFS(DataRegularSeason20242025!$AA$3:$AA$1315,DataRegularSeason20242025!$B$3:$B$1315, "&lt;=" &amp; $A104, DataRegularSeason20242025!$D$3:$D$1315, Q$1)+SUMIFS(DataRegularSeason20242025!$AB$3:$AB$1315,DataRegularSeason20242025!$B$3:$B$1315, "&lt;=" &amp; $A104, DataRegularSeason20242025!$E$3:$E$1315, Q$1)</f>
        <v>36</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25</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26</v>
      </c>
      <c r="X104" s="2">
        <f>SUMIFS(DataRegularSeason20242025!$AA$3:$AA$1315,DataRegularSeason20242025!$B$3:$B$1315, "&lt;=" &amp; $A104, DataRegularSeason20242025!$D$3:$D$1315, X$1)+SUMIFS(DataRegularSeason20242025!$AB$3:$AB$1315,DataRegularSeason20242025!$B$3:$B$1315, "&lt;=" &amp; $A104, DataRegularSeason20242025!$E$3:$E$1315, X$1)</f>
        <v>25</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26</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30</v>
      </c>
      <c r="AE104" s="2">
        <f>SUMIFS(DataRegularSeason20242025!$AA$3:$AA$1315,DataRegularSeason20242025!$B$3:$B$1315, "&lt;=" &amp; $A104, DataRegularSeason20242025!$D$3:$D$1315, AE$1)+SUMIFS(DataRegularSeason20242025!$AB$3:$AB$1315,DataRegularSeason20242025!$B$3:$B$1315, "&lt;=" &amp; $A104, DataRegularSeason20242025!$E$3:$E$1315, AE$1)</f>
        <v>37</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31</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30</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28</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32</v>
      </c>
      <c r="N105" s="2">
        <f>SUMIFS(DataRegularSeason20242025!$AA$3:$AA$1315,DataRegularSeason20242025!$B$3:$B$1315, "&lt;=" &amp; $A105, DataRegularSeason20242025!$D$3:$D$1315, N$1)+SUMIFS(DataRegularSeason20242025!$AB$3:$AB$1315,DataRegularSeason20242025!$B$3:$B$1315, "&lt;=" &amp; $A105, DataRegularSeason20242025!$E$3:$E$1315, N$1)</f>
        <v>33</v>
      </c>
      <c r="O105" s="2">
        <f>SUMIFS(DataRegularSeason20242025!$AA$3:$AA$1315,DataRegularSeason20242025!$B$3:$B$1315, "&lt;=" &amp; $A105, DataRegularSeason20242025!$D$3:$D$1315, O$1)+SUMIFS(DataRegularSeason20242025!$AB$3:$AB$1315,DataRegularSeason20242025!$B$3:$B$1315, "&lt;=" &amp; $A105, DataRegularSeason20242025!$E$3:$E$1315, O$1)</f>
        <v>38</v>
      </c>
      <c r="P105" s="2">
        <f>SUMIFS(DataRegularSeason20242025!$AA$3:$AA$1315,DataRegularSeason20242025!$B$3:$B$1315, "&lt;=" &amp; $A105, DataRegularSeason20242025!$D$3:$D$1315, P$1)+SUMIFS(DataRegularSeason20242025!$AB$3:$AB$1315,DataRegularSeason20242025!$B$3:$B$1315, "&lt;=" &amp; $A105, DataRegularSeason20242025!$E$3:$E$1315, P$1)</f>
        <v>21</v>
      </c>
      <c r="Q105" s="2">
        <f>SUMIFS(DataRegularSeason20242025!$AA$3:$AA$1315,DataRegularSeason20242025!$B$3:$B$1315, "&lt;=" &amp; $A105, DataRegularSeason20242025!$D$3:$D$1315, Q$1)+SUMIFS(DataRegularSeason20242025!$AB$3:$AB$1315,DataRegularSeason20242025!$B$3:$B$1315, "&lt;=" &amp; $A105, DataRegularSeason20242025!$E$3:$E$1315, Q$1)</f>
        <v>36</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25</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26</v>
      </c>
      <c r="X105" s="2">
        <f>SUMIFS(DataRegularSeason20242025!$AA$3:$AA$1315,DataRegularSeason20242025!$B$3:$B$1315, "&lt;=" &amp; $A105, DataRegularSeason20242025!$D$3:$D$1315, X$1)+SUMIFS(DataRegularSeason20242025!$AB$3:$AB$1315,DataRegularSeason20242025!$B$3:$B$1315, "&lt;=" &amp; $A105, DataRegularSeason20242025!$E$3:$E$1315, X$1)</f>
        <v>25</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26</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30</v>
      </c>
      <c r="AE105" s="2">
        <f>SUMIFS(DataRegularSeason20242025!$AA$3:$AA$1315,DataRegularSeason20242025!$B$3:$B$1315, "&lt;=" &amp; $A105, DataRegularSeason20242025!$D$3:$D$1315, AE$1)+SUMIFS(DataRegularSeason20242025!$AB$3:$AB$1315,DataRegularSeason20242025!$B$3:$B$1315, "&lt;=" &amp; $A105, DataRegularSeason20242025!$E$3:$E$1315, AE$1)</f>
        <v>37</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31</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30</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28</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32</v>
      </c>
      <c r="N106" s="2">
        <f>SUMIFS(DataRegularSeason20242025!$AA$3:$AA$1315,DataRegularSeason20242025!$B$3:$B$1315, "&lt;=" &amp; $A106, DataRegularSeason20242025!$D$3:$D$1315, N$1)+SUMIFS(DataRegularSeason20242025!$AB$3:$AB$1315,DataRegularSeason20242025!$B$3:$B$1315, "&lt;=" &amp; $A106, DataRegularSeason20242025!$E$3:$E$1315, N$1)</f>
        <v>33</v>
      </c>
      <c r="O106" s="2">
        <f>SUMIFS(DataRegularSeason20242025!$AA$3:$AA$1315,DataRegularSeason20242025!$B$3:$B$1315, "&lt;=" &amp; $A106, DataRegularSeason20242025!$D$3:$D$1315, O$1)+SUMIFS(DataRegularSeason20242025!$AB$3:$AB$1315,DataRegularSeason20242025!$B$3:$B$1315, "&lt;=" &amp; $A106, DataRegularSeason20242025!$E$3:$E$1315, O$1)</f>
        <v>38</v>
      </c>
      <c r="P106" s="2">
        <f>SUMIFS(DataRegularSeason20242025!$AA$3:$AA$1315,DataRegularSeason20242025!$B$3:$B$1315, "&lt;=" &amp; $A106, DataRegularSeason20242025!$D$3:$D$1315, P$1)+SUMIFS(DataRegularSeason20242025!$AB$3:$AB$1315,DataRegularSeason20242025!$B$3:$B$1315, "&lt;=" &amp; $A106, DataRegularSeason20242025!$E$3:$E$1315, P$1)</f>
        <v>21</v>
      </c>
      <c r="Q106" s="2">
        <f>SUMIFS(DataRegularSeason20242025!$AA$3:$AA$1315,DataRegularSeason20242025!$B$3:$B$1315, "&lt;=" &amp; $A106, DataRegularSeason20242025!$D$3:$D$1315, Q$1)+SUMIFS(DataRegularSeason20242025!$AB$3:$AB$1315,DataRegularSeason20242025!$B$3:$B$1315, "&lt;=" &amp; $A106, DataRegularSeason20242025!$E$3:$E$1315, Q$1)</f>
        <v>36</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25</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26</v>
      </c>
      <c r="X106" s="2">
        <f>SUMIFS(DataRegularSeason20242025!$AA$3:$AA$1315,DataRegularSeason20242025!$B$3:$B$1315, "&lt;=" &amp; $A106, DataRegularSeason20242025!$D$3:$D$1315, X$1)+SUMIFS(DataRegularSeason20242025!$AB$3:$AB$1315,DataRegularSeason20242025!$B$3:$B$1315, "&lt;=" &amp; $A106, DataRegularSeason20242025!$E$3:$E$1315, X$1)</f>
        <v>25</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26</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30</v>
      </c>
      <c r="AE106" s="2">
        <f>SUMIFS(DataRegularSeason20242025!$AA$3:$AA$1315,DataRegularSeason20242025!$B$3:$B$1315, "&lt;=" &amp; $A106, DataRegularSeason20242025!$D$3:$D$1315, AE$1)+SUMIFS(DataRegularSeason20242025!$AB$3:$AB$1315,DataRegularSeason20242025!$B$3:$B$1315, "&lt;=" &amp; $A106, DataRegularSeason20242025!$E$3:$E$1315, AE$1)</f>
        <v>37</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31</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30</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28</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32</v>
      </c>
      <c r="N107" s="2">
        <f>SUMIFS(DataRegularSeason20242025!$AA$3:$AA$1315,DataRegularSeason20242025!$B$3:$B$1315, "&lt;=" &amp; $A107, DataRegularSeason20242025!$D$3:$D$1315, N$1)+SUMIFS(DataRegularSeason20242025!$AB$3:$AB$1315,DataRegularSeason20242025!$B$3:$B$1315, "&lt;=" &amp; $A107, DataRegularSeason20242025!$E$3:$E$1315, N$1)</f>
        <v>33</v>
      </c>
      <c r="O107" s="2">
        <f>SUMIFS(DataRegularSeason20242025!$AA$3:$AA$1315,DataRegularSeason20242025!$B$3:$B$1315, "&lt;=" &amp; $A107, DataRegularSeason20242025!$D$3:$D$1315, O$1)+SUMIFS(DataRegularSeason20242025!$AB$3:$AB$1315,DataRegularSeason20242025!$B$3:$B$1315, "&lt;=" &amp; $A107, DataRegularSeason20242025!$E$3:$E$1315, O$1)</f>
        <v>38</v>
      </c>
      <c r="P107" s="2">
        <f>SUMIFS(DataRegularSeason20242025!$AA$3:$AA$1315,DataRegularSeason20242025!$B$3:$B$1315, "&lt;=" &amp; $A107, DataRegularSeason20242025!$D$3:$D$1315, P$1)+SUMIFS(DataRegularSeason20242025!$AB$3:$AB$1315,DataRegularSeason20242025!$B$3:$B$1315, "&lt;=" &amp; $A107, DataRegularSeason20242025!$E$3:$E$1315, P$1)</f>
        <v>21</v>
      </c>
      <c r="Q107" s="2">
        <f>SUMIFS(DataRegularSeason20242025!$AA$3:$AA$1315,DataRegularSeason20242025!$B$3:$B$1315, "&lt;=" &amp; $A107, DataRegularSeason20242025!$D$3:$D$1315, Q$1)+SUMIFS(DataRegularSeason20242025!$AB$3:$AB$1315,DataRegularSeason20242025!$B$3:$B$1315, "&lt;=" &amp; $A107, DataRegularSeason20242025!$E$3:$E$1315, Q$1)</f>
        <v>36</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25</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26</v>
      </c>
      <c r="X107" s="2">
        <f>SUMIFS(DataRegularSeason20242025!$AA$3:$AA$1315,DataRegularSeason20242025!$B$3:$B$1315, "&lt;=" &amp; $A107, DataRegularSeason20242025!$D$3:$D$1315, X$1)+SUMIFS(DataRegularSeason20242025!$AB$3:$AB$1315,DataRegularSeason20242025!$B$3:$B$1315, "&lt;=" &amp; $A107, DataRegularSeason20242025!$E$3:$E$1315, X$1)</f>
        <v>25</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26</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30</v>
      </c>
      <c r="AE107" s="2">
        <f>SUMIFS(DataRegularSeason20242025!$AA$3:$AA$1315,DataRegularSeason20242025!$B$3:$B$1315, "&lt;=" &amp; $A107, DataRegularSeason20242025!$D$3:$D$1315, AE$1)+SUMIFS(DataRegularSeason20242025!$AB$3:$AB$1315,DataRegularSeason20242025!$B$3:$B$1315, "&lt;=" &amp; $A107, DataRegularSeason20242025!$E$3:$E$1315, AE$1)</f>
        <v>37</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31</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30</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28</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32</v>
      </c>
      <c r="N108" s="2">
        <f>SUMIFS(DataRegularSeason20242025!$AA$3:$AA$1315,DataRegularSeason20242025!$B$3:$B$1315, "&lt;=" &amp; $A108, DataRegularSeason20242025!$D$3:$D$1315, N$1)+SUMIFS(DataRegularSeason20242025!$AB$3:$AB$1315,DataRegularSeason20242025!$B$3:$B$1315, "&lt;=" &amp; $A108, DataRegularSeason20242025!$E$3:$E$1315, N$1)</f>
        <v>33</v>
      </c>
      <c r="O108" s="2">
        <f>SUMIFS(DataRegularSeason20242025!$AA$3:$AA$1315,DataRegularSeason20242025!$B$3:$B$1315, "&lt;=" &amp; $A108, DataRegularSeason20242025!$D$3:$D$1315, O$1)+SUMIFS(DataRegularSeason20242025!$AB$3:$AB$1315,DataRegularSeason20242025!$B$3:$B$1315, "&lt;=" &amp; $A108, DataRegularSeason20242025!$E$3:$E$1315, O$1)</f>
        <v>38</v>
      </c>
      <c r="P108" s="2">
        <f>SUMIFS(DataRegularSeason20242025!$AA$3:$AA$1315,DataRegularSeason20242025!$B$3:$B$1315, "&lt;=" &amp; $A108, DataRegularSeason20242025!$D$3:$D$1315, P$1)+SUMIFS(DataRegularSeason20242025!$AB$3:$AB$1315,DataRegularSeason20242025!$B$3:$B$1315, "&lt;=" &amp; $A108, DataRegularSeason20242025!$E$3:$E$1315, P$1)</f>
        <v>21</v>
      </c>
      <c r="Q108" s="2">
        <f>SUMIFS(DataRegularSeason20242025!$AA$3:$AA$1315,DataRegularSeason20242025!$B$3:$B$1315, "&lt;=" &amp; $A108, DataRegularSeason20242025!$D$3:$D$1315, Q$1)+SUMIFS(DataRegularSeason20242025!$AB$3:$AB$1315,DataRegularSeason20242025!$B$3:$B$1315, "&lt;=" &amp; $A108, DataRegularSeason20242025!$E$3:$E$1315, Q$1)</f>
        <v>36</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25</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26</v>
      </c>
      <c r="X108" s="2">
        <f>SUMIFS(DataRegularSeason20242025!$AA$3:$AA$1315,DataRegularSeason20242025!$B$3:$B$1315, "&lt;=" &amp; $A108, DataRegularSeason20242025!$D$3:$D$1315, X$1)+SUMIFS(DataRegularSeason20242025!$AB$3:$AB$1315,DataRegularSeason20242025!$B$3:$B$1315, "&lt;=" &amp; $A108, DataRegularSeason20242025!$E$3:$E$1315, X$1)</f>
        <v>25</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26</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30</v>
      </c>
      <c r="AE108" s="2">
        <f>SUMIFS(DataRegularSeason20242025!$AA$3:$AA$1315,DataRegularSeason20242025!$B$3:$B$1315, "&lt;=" &amp; $A108, DataRegularSeason20242025!$D$3:$D$1315, AE$1)+SUMIFS(DataRegularSeason20242025!$AB$3:$AB$1315,DataRegularSeason20242025!$B$3:$B$1315, "&lt;=" &amp; $A108, DataRegularSeason20242025!$E$3:$E$1315, AE$1)</f>
        <v>37</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31</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30</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28</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32</v>
      </c>
      <c r="N109" s="2">
        <f>SUMIFS(DataRegularSeason20242025!$AA$3:$AA$1315,DataRegularSeason20242025!$B$3:$B$1315, "&lt;=" &amp; $A109, DataRegularSeason20242025!$D$3:$D$1315, N$1)+SUMIFS(DataRegularSeason20242025!$AB$3:$AB$1315,DataRegularSeason20242025!$B$3:$B$1315, "&lt;=" &amp; $A109, DataRegularSeason20242025!$E$3:$E$1315, N$1)</f>
        <v>33</v>
      </c>
      <c r="O109" s="2">
        <f>SUMIFS(DataRegularSeason20242025!$AA$3:$AA$1315,DataRegularSeason20242025!$B$3:$B$1315, "&lt;=" &amp; $A109, DataRegularSeason20242025!$D$3:$D$1315, O$1)+SUMIFS(DataRegularSeason20242025!$AB$3:$AB$1315,DataRegularSeason20242025!$B$3:$B$1315, "&lt;=" &amp; $A109, DataRegularSeason20242025!$E$3:$E$1315, O$1)</f>
        <v>38</v>
      </c>
      <c r="P109" s="2">
        <f>SUMIFS(DataRegularSeason20242025!$AA$3:$AA$1315,DataRegularSeason20242025!$B$3:$B$1315, "&lt;=" &amp; $A109, DataRegularSeason20242025!$D$3:$D$1315, P$1)+SUMIFS(DataRegularSeason20242025!$AB$3:$AB$1315,DataRegularSeason20242025!$B$3:$B$1315, "&lt;=" &amp; $A109, DataRegularSeason20242025!$E$3:$E$1315, P$1)</f>
        <v>21</v>
      </c>
      <c r="Q109" s="2">
        <f>SUMIFS(DataRegularSeason20242025!$AA$3:$AA$1315,DataRegularSeason20242025!$B$3:$B$1315, "&lt;=" &amp; $A109, DataRegularSeason20242025!$D$3:$D$1315, Q$1)+SUMIFS(DataRegularSeason20242025!$AB$3:$AB$1315,DataRegularSeason20242025!$B$3:$B$1315, "&lt;=" &amp; $A109, DataRegularSeason20242025!$E$3:$E$1315, Q$1)</f>
        <v>36</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25</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26</v>
      </c>
      <c r="X109" s="2">
        <f>SUMIFS(DataRegularSeason20242025!$AA$3:$AA$1315,DataRegularSeason20242025!$B$3:$B$1315, "&lt;=" &amp; $A109, DataRegularSeason20242025!$D$3:$D$1315, X$1)+SUMIFS(DataRegularSeason20242025!$AB$3:$AB$1315,DataRegularSeason20242025!$B$3:$B$1315, "&lt;=" &amp; $A109, DataRegularSeason20242025!$E$3:$E$1315, X$1)</f>
        <v>25</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26</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30</v>
      </c>
      <c r="AE109" s="2">
        <f>SUMIFS(DataRegularSeason20242025!$AA$3:$AA$1315,DataRegularSeason20242025!$B$3:$B$1315, "&lt;=" &amp; $A109, DataRegularSeason20242025!$D$3:$D$1315, AE$1)+SUMIFS(DataRegularSeason20242025!$AB$3:$AB$1315,DataRegularSeason20242025!$B$3:$B$1315, "&lt;=" &amp; $A109, DataRegularSeason20242025!$E$3:$E$1315, AE$1)</f>
        <v>37</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31</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30</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28</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32</v>
      </c>
      <c r="N110" s="2">
        <f>SUMIFS(DataRegularSeason20242025!$AA$3:$AA$1315,DataRegularSeason20242025!$B$3:$B$1315, "&lt;=" &amp; $A110, DataRegularSeason20242025!$D$3:$D$1315, N$1)+SUMIFS(DataRegularSeason20242025!$AB$3:$AB$1315,DataRegularSeason20242025!$B$3:$B$1315, "&lt;=" &amp; $A110, DataRegularSeason20242025!$E$3:$E$1315, N$1)</f>
        <v>33</v>
      </c>
      <c r="O110" s="2">
        <f>SUMIFS(DataRegularSeason20242025!$AA$3:$AA$1315,DataRegularSeason20242025!$B$3:$B$1315, "&lt;=" &amp; $A110, DataRegularSeason20242025!$D$3:$D$1315, O$1)+SUMIFS(DataRegularSeason20242025!$AB$3:$AB$1315,DataRegularSeason20242025!$B$3:$B$1315, "&lt;=" &amp; $A110, DataRegularSeason20242025!$E$3:$E$1315, O$1)</f>
        <v>38</v>
      </c>
      <c r="P110" s="2">
        <f>SUMIFS(DataRegularSeason20242025!$AA$3:$AA$1315,DataRegularSeason20242025!$B$3:$B$1315, "&lt;=" &amp; $A110, DataRegularSeason20242025!$D$3:$D$1315, P$1)+SUMIFS(DataRegularSeason20242025!$AB$3:$AB$1315,DataRegularSeason20242025!$B$3:$B$1315, "&lt;=" &amp; $A110, DataRegularSeason20242025!$E$3:$E$1315, P$1)</f>
        <v>21</v>
      </c>
      <c r="Q110" s="2">
        <f>SUMIFS(DataRegularSeason20242025!$AA$3:$AA$1315,DataRegularSeason20242025!$B$3:$B$1315, "&lt;=" &amp; $A110, DataRegularSeason20242025!$D$3:$D$1315, Q$1)+SUMIFS(DataRegularSeason20242025!$AB$3:$AB$1315,DataRegularSeason20242025!$B$3:$B$1315, "&lt;=" &amp; $A110, DataRegularSeason20242025!$E$3:$E$1315, Q$1)</f>
        <v>36</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25</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26</v>
      </c>
      <c r="X110" s="2">
        <f>SUMIFS(DataRegularSeason20242025!$AA$3:$AA$1315,DataRegularSeason20242025!$B$3:$B$1315, "&lt;=" &amp; $A110, DataRegularSeason20242025!$D$3:$D$1315, X$1)+SUMIFS(DataRegularSeason20242025!$AB$3:$AB$1315,DataRegularSeason20242025!$B$3:$B$1315, "&lt;=" &amp; $A110, DataRegularSeason20242025!$E$3:$E$1315, X$1)</f>
        <v>25</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26</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30</v>
      </c>
      <c r="AE110" s="2">
        <f>SUMIFS(DataRegularSeason20242025!$AA$3:$AA$1315,DataRegularSeason20242025!$B$3:$B$1315, "&lt;=" &amp; $A110, DataRegularSeason20242025!$D$3:$D$1315, AE$1)+SUMIFS(DataRegularSeason20242025!$AB$3:$AB$1315,DataRegularSeason20242025!$B$3:$B$1315, "&lt;=" &amp; $A110, DataRegularSeason20242025!$E$3:$E$1315, AE$1)</f>
        <v>37</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31</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30</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28</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32</v>
      </c>
      <c r="N111" s="2">
        <f>SUMIFS(DataRegularSeason20242025!$AA$3:$AA$1315,DataRegularSeason20242025!$B$3:$B$1315, "&lt;=" &amp; $A111, DataRegularSeason20242025!$D$3:$D$1315, N$1)+SUMIFS(DataRegularSeason20242025!$AB$3:$AB$1315,DataRegularSeason20242025!$B$3:$B$1315, "&lt;=" &amp; $A111, DataRegularSeason20242025!$E$3:$E$1315, N$1)</f>
        <v>33</v>
      </c>
      <c r="O111" s="2">
        <f>SUMIFS(DataRegularSeason20242025!$AA$3:$AA$1315,DataRegularSeason20242025!$B$3:$B$1315, "&lt;=" &amp; $A111, DataRegularSeason20242025!$D$3:$D$1315, O$1)+SUMIFS(DataRegularSeason20242025!$AB$3:$AB$1315,DataRegularSeason20242025!$B$3:$B$1315, "&lt;=" &amp; $A111, DataRegularSeason20242025!$E$3:$E$1315, O$1)</f>
        <v>38</v>
      </c>
      <c r="P111" s="2">
        <f>SUMIFS(DataRegularSeason20242025!$AA$3:$AA$1315,DataRegularSeason20242025!$B$3:$B$1315, "&lt;=" &amp; $A111, DataRegularSeason20242025!$D$3:$D$1315, P$1)+SUMIFS(DataRegularSeason20242025!$AB$3:$AB$1315,DataRegularSeason20242025!$B$3:$B$1315, "&lt;=" &amp; $A111, DataRegularSeason20242025!$E$3:$E$1315, P$1)</f>
        <v>21</v>
      </c>
      <c r="Q111" s="2">
        <f>SUMIFS(DataRegularSeason20242025!$AA$3:$AA$1315,DataRegularSeason20242025!$B$3:$B$1315, "&lt;=" &amp; $A111, DataRegularSeason20242025!$D$3:$D$1315, Q$1)+SUMIFS(DataRegularSeason20242025!$AB$3:$AB$1315,DataRegularSeason20242025!$B$3:$B$1315, "&lt;=" &amp; $A111, DataRegularSeason20242025!$E$3:$E$1315, Q$1)</f>
        <v>36</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25</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26</v>
      </c>
      <c r="X111" s="2">
        <f>SUMIFS(DataRegularSeason20242025!$AA$3:$AA$1315,DataRegularSeason20242025!$B$3:$B$1315, "&lt;=" &amp; $A111, DataRegularSeason20242025!$D$3:$D$1315, X$1)+SUMIFS(DataRegularSeason20242025!$AB$3:$AB$1315,DataRegularSeason20242025!$B$3:$B$1315, "&lt;=" &amp; $A111, DataRegularSeason20242025!$E$3:$E$1315, X$1)</f>
        <v>25</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26</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30</v>
      </c>
      <c r="AE111" s="2">
        <f>SUMIFS(DataRegularSeason20242025!$AA$3:$AA$1315,DataRegularSeason20242025!$B$3:$B$1315, "&lt;=" &amp; $A111, DataRegularSeason20242025!$D$3:$D$1315, AE$1)+SUMIFS(DataRegularSeason20242025!$AB$3:$AB$1315,DataRegularSeason20242025!$B$3:$B$1315, "&lt;=" &amp; $A111, DataRegularSeason20242025!$E$3:$E$1315, AE$1)</f>
        <v>37</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31</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30</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28</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32</v>
      </c>
      <c r="N112" s="2">
        <f>SUMIFS(DataRegularSeason20242025!$AA$3:$AA$1315,DataRegularSeason20242025!$B$3:$B$1315, "&lt;=" &amp; $A112, DataRegularSeason20242025!$D$3:$D$1315, N$1)+SUMIFS(DataRegularSeason20242025!$AB$3:$AB$1315,DataRegularSeason20242025!$B$3:$B$1315, "&lt;=" &amp; $A112, DataRegularSeason20242025!$E$3:$E$1315, N$1)</f>
        <v>33</v>
      </c>
      <c r="O112" s="2">
        <f>SUMIFS(DataRegularSeason20242025!$AA$3:$AA$1315,DataRegularSeason20242025!$B$3:$B$1315, "&lt;=" &amp; $A112, DataRegularSeason20242025!$D$3:$D$1315, O$1)+SUMIFS(DataRegularSeason20242025!$AB$3:$AB$1315,DataRegularSeason20242025!$B$3:$B$1315, "&lt;=" &amp; $A112, DataRegularSeason20242025!$E$3:$E$1315, O$1)</f>
        <v>38</v>
      </c>
      <c r="P112" s="2">
        <f>SUMIFS(DataRegularSeason20242025!$AA$3:$AA$1315,DataRegularSeason20242025!$B$3:$B$1315, "&lt;=" &amp; $A112, DataRegularSeason20242025!$D$3:$D$1315, P$1)+SUMIFS(DataRegularSeason20242025!$AB$3:$AB$1315,DataRegularSeason20242025!$B$3:$B$1315, "&lt;=" &amp; $A112, DataRegularSeason20242025!$E$3:$E$1315, P$1)</f>
        <v>21</v>
      </c>
      <c r="Q112" s="2">
        <f>SUMIFS(DataRegularSeason20242025!$AA$3:$AA$1315,DataRegularSeason20242025!$B$3:$B$1315, "&lt;=" &amp; $A112, DataRegularSeason20242025!$D$3:$D$1315, Q$1)+SUMIFS(DataRegularSeason20242025!$AB$3:$AB$1315,DataRegularSeason20242025!$B$3:$B$1315, "&lt;=" &amp; $A112, DataRegularSeason20242025!$E$3:$E$1315, Q$1)</f>
        <v>36</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25</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26</v>
      </c>
      <c r="X112" s="2">
        <f>SUMIFS(DataRegularSeason20242025!$AA$3:$AA$1315,DataRegularSeason20242025!$B$3:$B$1315, "&lt;=" &amp; $A112, DataRegularSeason20242025!$D$3:$D$1315, X$1)+SUMIFS(DataRegularSeason20242025!$AB$3:$AB$1315,DataRegularSeason20242025!$B$3:$B$1315, "&lt;=" &amp; $A112, DataRegularSeason20242025!$E$3:$E$1315, X$1)</f>
        <v>25</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26</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30</v>
      </c>
      <c r="AE112" s="2">
        <f>SUMIFS(DataRegularSeason20242025!$AA$3:$AA$1315,DataRegularSeason20242025!$B$3:$B$1315, "&lt;=" &amp; $A112, DataRegularSeason20242025!$D$3:$D$1315, AE$1)+SUMIFS(DataRegularSeason20242025!$AB$3:$AB$1315,DataRegularSeason20242025!$B$3:$B$1315, "&lt;=" &amp; $A112, DataRegularSeason20242025!$E$3:$E$1315, AE$1)</f>
        <v>37</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31</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30</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28</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32</v>
      </c>
      <c r="N113" s="2">
        <f>SUMIFS(DataRegularSeason20242025!$AA$3:$AA$1315,DataRegularSeason20242025!$B$3:$B$1315, "&lt;=" &amp; $A113, DataRegularSeason20242025!$D$3:$D$1315, N$1)+SUMIFS(DataRegularSeason20242025!$AB$3:$AB$1315,DataRegularSeason20242025!$B$3:$B$1315, "&lt;=" &amp; $A113, DataRegularSeason20242025!$E$3:$E$1315, N$1)</f>
        <v>33</v>
      </c>
      <c r="O113" s="2">
        <f>SUMIFS(DataRegularSeason20242025!$AA$3:$AA$1315,DataRegularSeason20242025!$B$3:$B$1315, "&lt;=" &amp; $A113, DataRegularSeason20242025!$D$3:$D$1315, O$1)+SUMIFS(DataRegularSeason20242025!$AB$3:$AB$1315,DataRegularSeason20242025!$B$3:$B$1315, "&lt;=" &amp; $A113, DataRegularSeason20242025!$E$3:$E$1315, O$1)</f>
        <v>38</v>
      </c>
      <c r="P113" s="2">
        <f>SUMIFS(DataRegularSeason20242025!$AA$3:$AA$1315,DataRegularSeason20242025!$B$3:$B$1315, "&lt;=" &amp; $A113, DataRegularSeason20242025!$D$3:$D$1315, P$1)+SUMIFS(DataRegularSeason20242025!$AB$3:$AB$1315,DataRegularSeason20242025!$B$3:$B$1315, "&lt;=" &amp; $A113, DataRegularSeason20242025!$E$3:$E$1315, P$1)</f>
        <v>21</v>
      </c>
      <c r="Q113" s="2">
        <f>SUMIFS(DataRegularSeason20242025!$AA$3:$AA$1315,DataRegularSeason20242025!$B$3:$B$1315, "&lt;=" &amp; $A113, DataRegularSeason20242025!$D$3:$D$1315, Q$1)+SUMIFS(DataRegularSeason20242025!$AB$3:$AB$1315,DataRegularSeason20242025!$B$3:$B$1315, "&lt;=" &amp; $A113, DataRegularSeason20242025!$E$3:$E$1315, Q$1)</f>
        <v>36</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25</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26</v>
      </c>
      <c r="X113" s="2">
        <f>SUMIFS(DataRegularSeason20242025!$AA$3:$AA$1315,DataRegularSeason20242025!$B$3:$B$1315, "&lt;=" &amp; $A113, DataRegularSeason20242025!$D$3:$D$1315, X$1)+SUMIFS(DataRegularSeason20242025!$AB$3:$AB$1315,DataRegularSeason20242025!$B$3:$B$1315, "&lt;=" &amp; $A113, DataRegularSeason20242025!$E$3:$E$1315, X$1)</f>
        <v>25</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26</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30</v>
      </c>
      <c r="AE113" s="2">
        <f>SUMIFS(DataRegularSeason20242025!$AA$3:$AA$1315,DataRegularSeason20242025!$B$3:$B$1315, "&lt;=" &amp; $A113, DataRegularSeason20242025!$D$3:$D$1315, AE$1)+SUMIFS(DataRegularSeason20242025!$AB$3:$AB$1315,DataRegularSeason20242025!$B$3:$B$1315, "&lt;=" &amp; $A113, DataRegularSeason20242025!$E$3:$E$1315, AE$1)</f>
        <v>37</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31</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30</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28</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32</v>
      </c>
      <c r="N114" s="2">
        <f>SUMIFS(DataRegularSeason20242025!$AA$3:$AA$1315,DataRegularSeason20242025!$B$3:$B$1315, "&lt;=" &amp; $A114, DataRegularSeason20242025!$D$3:$D$1315, N$1)+SUMIFS(DataRegularSeason20242025!$AB$3:$AB$1315,DataRegularSeason20242025!$B$3:$B$1315, "&lt;=" &amp; $A114, DataRegularSeason20242025!$E$3:$E$1315, N$1)</f>
        <v>33</v>
      </c>
      <c r="O114" s="2">
        <f>SUMIFS(DataRegularSeason20242025!$AA$3:$AA$1315,DataRegularSeason20242025!$B$3:$B$1315, "&lt;=" &amp; $A114, DataRegularSeason20242025!$D$3:$D$1315, O$1)+SUMIFS(DataRegularSeason20242025!$AB$3:$AB$1315,DataRegularSeason20242025!$B$3:$B$1315, "&lt;=" &amp; $A114, DataRegularSeason20242025!$E$3:$E$1315, O$1)</f>
        <v>38</v>
      </c>
      <c r="P114" s="2">
        <f>SUMIFS(DataRegularSeason20242025!$AA$3:$AA$1315,DataRegularSeason20242025!$B$3:$B$1315, "&lt;=" &amp; $A114, DataRegularSeason20242025!$D$3:$D$1315, P$1)+SUMIFS(DataRegularSeason20242025!$AB$3:$AB$1315,DataRegularSeason20242025!$B$3:$B$1315, "&lt;=" &amp; $A114, DataRegularSeason20242025!$E$3:$E$1315, P$1)</f>
        <v>21</v>
      </c>
      <c r="Q114" s="2">
        <f>SUMIFS(DataRegularSeason20242025!$AA$3:$AA$1315,DataRegularSeason20242025!$B$3:$B$1315, "&lt;=" &amp; $A114, DataRegularSeason20242025!$D$3:$D$1315, Q$1)+SUMIFS(DataRegularSeason20242025!$AB$3:$AB$1315,DataRegularSeason20242025!$B$3:$B$1315, "&lt;=" &amp; $A114, DataRegularSeason20242025!$E$3:$E$1315, Q$1)</f>
        <v>36</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25</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26</v>
      </c>
      <c r="X114" s="2">
        <f>SUMIFS(DataRegularSeason20242025!$AA$3:$AA$1315,DataRegularSeason20242025!$B$3:$B$1315, "&lt;=" &amp; $A114, DataRegularSeason20242025!$D$3:$D$1315, X$1)+SUMIFS(DataRegularSeason20242025!$AB$3:$AB$1315,DataRegularSeason20242025!$B$3:$B$1315, "&lt;=" &amp; $A114, DataRegularSeason20242025!$E$3:$E$1315, X$1)</f>
        <v>25</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26</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30</v>
      </c>
      <c r="AE114" s="2">
        <f>SUMIFS(DataRegularSeason20242025!$AA$3:$AA$1315,DataRegularSeason20242025!$B$3:$B$1315, "&lt;=" &amp; $A114, DataRegularSeason20242025!$D$3:$D$1315, AE$1)+SUMIFS(DataRegularSeason20242025!$AB$3:$AB$1315,DataRegularSeason20242025!$B$3:$B$1315, "&lt;=" &amp; $A114, DataRegularSeason20242025!$E$3:$E$1315, AE$1)</f>
        <v>37</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31</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30</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28</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32</v>
      </c>
      <c r="N115" s="2">
        <f>SUMIFS(DataRegularSeason20242025!$AA$3:$AA$1315,DataRegularSeason20242025!$B$3:$B$1315, "&lt;=" &amp; $A115, DataRegularSeason20242025!$D$3:$D$1315, N$1)+SUMIFS(DataRegularSeason20242025!$AB$3:$AB$1315,DataRegularSeason20242025!$B$3:$B$1315, "&lt;=" &amp; $A115, DataRegularSeason20242025!$E$3:$E$1315, N$1)</f>
        <v>33</v>
      </c>
      <c r="O115" s="2">
        <f>SUMIFS(DataRegularSeason20242025!$AA$3:$AA$1315,DataRegularSeason20242025!$B$3:$B$1315, "&lt;=" &amp; $A115, DataRegularSeason20242025!$D$3:$D$1315, O$1)+SUMIFS(DataRegularSeason20242025!$AB$3:$AB$1315,DataRegularSeason20242025!$B$3:$B$1315, "&lt;=" &amp; $A115, DataRegularSeason20242025!$E$3:$E$1315, O$1)</f>
        <v>38</v>
      </c>
      <c r="P115" s="2">
        <f>SUMIFS(DataRegularSeason20242025!$AA$3:$AA$1315,DataRegularSeason20242025!$B$3:$B$1315, "&lt;=" &amp; $A115, DataRegularSeason20242025!$D$3:$D$1315, P$1)+SUMIFS(DataRegularSeason20242025!$AB$3:$AB$1315,DataRegularSeason20242025!$B$3:$B$1315, "&lt;=" &amp; $A115, DataRegularSeason20242025!$E$3:$E$1315, P$1)</f>
        <v>21</v>
      </c>
      <c r="Q115" s="2">
        <f>SUMIFS(DataRegularSeason20242025!$AA$3:$AA$1315,DataRegularSeason20242025!$B$3:$B$1315, "&lt;=" &amp; $A115, DataRegularSeason20242025!$D$3:$D$1315, Q$1)+SUMIFS(DataRegularSeason20242025!$AB$3:$AB$1315,DataRegularSeason20242025!$B$3:$B$1315, "&lt;=" &amp; $A115, DataRegularSeason20242025!$E$3:$E$1315, Q$1)</f>
        <v>36</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25</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26</v>
      </c>
      <c r="X115" s="2">
        <f>SUMIFS(DataRegularSeason20242025!$AA$3:$AA$1315,DataRegularSeason20242025!$B$3:$B$1315, "&lt;=" &amp; $A115, DataRegularSeason20242025!$D$3:$D$1315, X$1)+SUMIFS(DataRegularSeason20242025!$AB$3:$AB$1315,DataRegularSeason20242025!$B$3:$B$1315, "&lt;=" &amp; $A115, DataRegularSeason20242025!$E$3:$E$1315, X$1)</f>
        <v>25</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26</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30</v>
      </c>
      <c r="AE115" s="2">
        <f>SUMIFS(DataRegularSeason20242025!$AA$3:$AA$1315,DataRegularSeason20242025!$B$3:$B$1315, "&lt;=" &amp; $A115, DataRegularSeason20242025!$D$3:$D$1315, AE$1)+SUMIFS(DataRegularSeason20242025!$AB$3:$AB$1315,DataRegularSeason20242025!$B$3:$B$1315, "&lt;=" &amp; $A115, DataRegularSeason20242025!$E$3:$E$1315, AE$1)</f>
        <v>37</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31</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30</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28</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32</v>
      </c>
      <c r="N116" s="2">
        <f>SUMIFS(DataRegularSeason20242025!$AA$3:$AA$1315,DataRegularSeason20242025!$B$3:$B$1315, "&lt;=" &amp; $A116, DataRegularSeason20242025!$D$3:$D$1315, N$1)+SUMIFS(DataRegularSeason20242025!$AB$3:$AB$1315,DataRegularSeason20242025!$B$3:$B$1315, "&lt;=" &amp; $A116, DataRegularSeason20242025!$E$3:$E$1315, N$1)</f>
        <v>33</v>
      </c>
      <c r="O116" s="2">
        <f>SUMIFS(DataRegularSeason20242025!$AA$3:$AA$1315,DataRegularSeason20242025!$B$3:$B$1315, "&lt;=" &amp; $A116, DataRegularSeason20242025!$D$3:$D$1315, O$1)+SUMIFS(DataRegularSeason20242025!$AB$3:$AB$1315,DataRegularSeason20242025!$B$3:$B$1315, "&lt;=" &amp; $A116, DataRegularSeason20242025!$E$3:$E$1315, O$1)</f>
        <v>38</v>
      </c>
      <c r="P116" s="2">
        <f>SUMIFS(DataRegularSeason20242025!$AA$3:$AA$1315,DataRegularSeason20242025!$B$3:$B$1315, "&lt;=" &amp; $A116, DataRegularSeason20242025!$D$3:$D$1315, P$1)+SUMIFS(DataRegularSeason20242025!$AB$3:$AB$1315,DataRegularSeason20242025!$B$3:$B$1315, "&lt;=" &amp; $A116, DataRegularSeason20242025!$E$3:$E$1315, P$1)</f>
        <v>21</v>
      </c>
      <c r="Q116" s="2">
        <f>SUMIFS(DataRegularSeason20242025!$AA$3:$AA$1315,DataRegularSeason20242025!$B$3:$B$1315, "&lt;=" &amp; $A116, DataRegularSeason20242025!$D$3:$D$1315, Q$1)+SUMIFS(DataRegularSeason20242025!$AB$3:$AB$1315,DataRegularSeason20242025!$B$3:$B$1315, "&lt;=" &amp; $A116, DataRegularSeason20242025!$E$3:$E$1315, Q$1)</f>
        <v>36</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25</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26</v>
      </c>
      <c r="X116" s="2">
        <f>SUMIFS(DataRegularSeason20242025!$AA$3:$AA$1315,DataRegularSeason20242025!$B$3:$B$1315, "&lt;=" &amp; $A116, DataRegularSeason20242025!$D$3:$D$1315, X$1)+SUMIFS(DataRegularSeason20242025!$AB$3:$AB$1315,DataRegularSeason20242025!$B$3:$B$1315, "&lt;=" &amp; $A116, DataRegularSeason20242025!$E$3:$E$1315, X$1)</f>
        <v>25</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26</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30</v>
      </c>
      <c r="AE116" s="2">
        <f>SUMIFS(DataRegularSeason20242025!$AA$3:$AA$1315,DataRegularSeason20242025!$B$3:$B$1315, "&lt;=" &amp; $A116, DataRegularSeason20242025!$D$3:$D$1315, AE$1)+SUMIFS(DataRegularSeason20242025!$AB$3:$AB$1315,DataRegularSeason20242025!$B$3:$B$1315, "&lt;=" &amp; $A116, DataRegularSeason20242025!$E$3:$E$1315, AE$1)</f>
        <v>37</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31</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30</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28</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32</v>
      </c>
      <c r="N117" s="2">
        <f>SUMIFS(DataRegularSeason20242025!$AA$3:$AA$1315,DataRegularSeason20242025!$B$3:$B$1315, "&lt;=" &amp; $A117, DataRegularSeason20242025!$D$3:$D$1315, N$1)+SUMIFS(DataRegularSeason20242025!$AB$3:$AB$1315,DataRegularSeason20242025!$B$3:$B$1315, "&lt;=" &amp; $A117, DataRegularSeason20242025!$E$3:$E$1315, N$1)</f>
        <v>33</v>
      </c>
      <c r="O117" s="2">
        <f>SUMIFS(DataRegularSeason20242025!$AA$3:$AA$1315,DataRegularSeason20242025!$B$3:$B$1315, "&lt;=" &amp; $A117, DataRegularSeason20242025!$D$3:$D$1315, O$1)+SUMIFS(DataRegularSeason20242025!$AB$3:$AB$1315,DataRegularSeason20242025!$B$3:$B$1315, "&lt;=" &amp; $A117, DataRegularSeason20242025!$E$3:$E$1315, O$1)</f>
        <v>38</v>
      </c>
      <c r="P117" s="2">
        <f>SUMIFS(DataRegularSeason20242025!$AA$3:$AA$1315,DataRegularSeason20242025!$B$3:$B$1315, "&lt;=" &amp; $A117, DataRegularSeason20242025!$D$3:$D$1315, P$1)+SUMIFS(DataRegularSeason20242025!$AB$3:$AB$1315,DataRegularSeason20242025!$B$3:$B$1315, "&lt;=" &amp; $A117, DataRegularSeason20242025!$E$3:$E$1315, P$1)</f>
        <v>21</v>
      </c>
      <c r="Q117" s="2">
        <f>SUMIFS(DataRegularSeason20242025!$AA$3:$AA$1315,DataRegularSeason20242025!$B$3:$B$1315, "&lt;=" &amp; $A117, DataRegularSeason20242025!$D$3:$D$1315, Q$1)+SUMIFS(DataRegularSeason20242025!$AB$3:$AB$1315,DataRegularSeason20242025!$B$3:$B$1315, "&lt;=" &amp; $A117, DataRegularSeason20242025!$E$3:$E$1315, Q$1)</f>
        <v>36</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25</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26</v>
      </c>
      <c r="X117" s="2">
        <f>SUMIFS(DataRegularSeason20242025!$AA$3:$AA$1315,DataRegularSeason20242025!$B$3:$B$1315, "&lt;=" &amp; $A117, DataRegularSeason20242025!$D$3:$D$1315, X$1)+SUMIFS(DataRegularSeason20242025!$AB$3:$AB$1315,DataRegularSeason20242025!$B$3:$B$1315, "&lt;=" &amp; $A117, DataRegularSeason20242025!$E$3:$E$1315, X$1)</f>
        <v>25</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26</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30</v>
      </c>
      <c r="AE117" s="2">
        <f>SUMIFS(DataRegularSeason20242025!$AA$3:$AA$1315,DataRegularSeason20242025!$B$3:$B$1315, "&lt;=" &amp; $A117, DataRegularSeason20242025!$D$3:$D$1315, AE$1)+SUMIFS(DataRegularSeason20242025!$AB$3:$AB$1315,DataRegularSeason20242025!$B$3:$B$1315, "&lt;=" &amp; $A117, DataRegularSeason20242025!$E$3:$E$1315, AE$1)</f>
        <v>37</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31</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30</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28</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32</v>
      </c>
      <c r="N118" s="2">
        <f>SUMIFS(DataRegularSeason20242025!$AA$3:$AA$1315,DataRegularSeason20242025!$B$3:$B$1315, "&lt;=" &amp; $A118, DataRegularSeason20242025!$D$3:$D$1315, N$1)+SUMIFS(DataRegularSeason20242025!$AB$3:$AB$1315,DataRegularSeason20242025!$B$3:$B$1315, "&lt;=" &amp; $A118, DataRegularSeason20242025!$E$3:$E$1315, N$1)</f>
        <v>33</v>
      </c>
      <c r="O118" s="2">
        <f>SUMIFS(DataRegularSeason20242025!$AA$3:$AA$1315,DataRegularSeason20242025!$B$3:$B$1315, "&lt;=" &amp; $A118, DataRegularSeason20242025!$D$3:$D$1315, O$1)+SUMIFS(DataRegularSeason20242025!$AB$3:$AB$1315,DataRegularSeason20242025!$B$3:$B$1315, "&lt;=" &amp; $A118, DataRegularSeason20242025!$E$3:$E$1315, O$1)</f>
        <v>38</v>
      </c>
      <c r="P118" s="2">
        <f>SUMIFS(DataRegularSeason20242025!$AA$3:$AA$1315,DataRegularSeason20242025!$B$3:$B$1315, "&lt;=" &amp; $A118, DataRegularSeason20242025!$D$3:$D$1315, P$1)+SUMIFS(DataRegularSeason20242025!$AB$3:$AB$1315,DataRegularSeason20242025!$B$3:$B$1315, "&lt;=" &amp; $A118, DataRegularSeason20242025!$E$3:$E$1315, P$1)</f>
        <v>21</v>
      </c>
      <c r="Q118" s="2">
        <f>SUMIFS(DataRegularSeason20242025!$AA$3:$AA$1315,DataRegularSeason20242025!$B$3:$B$1315, "&lt;=" &amp; $A118, DataRegularSeason20242025!$D$3:$D$1315, Q$1)+SUMIFS(DataRegularSeason20242025!$AB$3:$AB$1315,DataRegularSeason20242025!$B$3:$B$1315, "&lt;=" &amp; $A118, DataRegularSeason20242025!$E$3:$E$1315, Q$1)</f>
        <v>36</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25</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26</v>
      </c>
      <c r="X118" s="2">
        <f>SUMIFS(DataRegularSeason20242025!$AA$3:$AA$1315,DataRegularSeason20242025!$B$3:$B$1315, "&lt;=" &amp; $A118, DataRegularSeason20242025!$D$3:$D$1315, X$1)+SUMIFS(DataRegularSeason20242025!$AB$3:$AB$1315,DataRegularSeason20242025!$B$3:$B$1315, "&lt;=" &amp; $A118, DataRegularSeason20242025!$E$3:$E$1315, X$1)</f>
        <v>25</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26</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30</v>
      </c>
      <c r="AE118" s="2">
        <f>SUMIFS(DataRegularSeason20242025!$AA$3:$AA$1315,DataRegularSeason20242025!$B$3:$B$1315, "&lt;=" &amp; $A118, DataRegularSeason20242025!$D$3:$D$1315, AE$1)+SUMIFS(DataRegularSeason20242025!$AB$3:$AB$1315,DataRegularSeason20242025!$B$3:$B$1315, "&lt;=" &amp; $A118, DataRegularSeason20242025!$E$3:$E$1315, AE$1)</f>
        <v>37</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31</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30</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28</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32</v>
      </c>
      <c r="N119" s="2">
        <f>SUMIFS(DataRegularSeason20242025!$AA$3:$AA$1315,DataRegularSeason20242025!$B$3:$B$1315, "&lt;=" &amp; $A119, DataRegularSeason20242025!$D$3:$D$1315, N$1)+SUMIFS(DataRegularSeason20242025!$AB$3:$AB$1315,DataRegularSeason20242025!$B$3:$B$1315, "&lt;=" &amp; $A119, DataRegularSeason20242025!$E$3:$E$1315, N$1)</f>
        <v>33</v>
      </c>
      <c r="O119" s="2">
        <f>SUMIFS(DataRegularSeason20242025!$AA$3:$AA$1315,DataRegularSeason20242025!$B$3:$B$1315, "&lt;=" &amp; $A119, DataRegularSeason20242025!$D$3:$D$1315, O$1)+SUMIFS(DataRegularSeason20242025!$AB$3:$AB$1315,DataRegularSeason20242025!$B$3:$B$1315, "&lt;=" &amp; $A119, DataRegularSeason20242025!$E$3:$E$1315, O$1)</f>
        <v>38</v>
      </c>
      <c r="P119" s="2">
        <f>SUMIFS(DataRegularSeason20242025!$AA$3:$AA$1315,DataRegularSeason20242025!$B$3:$B$1315, "&lt;=" &amp; $A119, DataRegularSeason20242025!$D$3:$D$1315, P$1)+SUMIFS(DataRegularSeason20242025!$AB$3:$AB$1315,DataRegularSeason20242025!$B$3:$B$1315, "&lt;=" &amp; $A119, DataRegularSeason20242025!$E$3:$E$1315, P$1)</f>
        <v>21</v>
      </c>
      <c r="Q119" s="2">
        <f>SUMIFS(DataRegularSeason20242025!$AA$3:$AA$1315,DataRegularSeason20242025!$B$3:$B$1315, "&lt;=" &amp; $A119, DataRegularSeason20242025!$D$3:$D$1315, Q$1)+SUMIFS(DataRegularSeason20242025!$AB$3:$AB$1315,DataRegularSeason20242025!$B$3:$B$1315, "&lt;=" &amp; $A119, DataRegularSeason20242025!$E$3:$E$1315, Q$1)</f>
        <v>36</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25</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26</v>
      </c>
      <c r="X119" s="2">
        <f>SUMIFS(DataRegularSeason20242025!$AA$3:$AA$1315,DataRegularSeason20242025!$B$3:$B$1315, "&lt;=" &amp; $A119, DataRegularSeason20242025!$D$3:$D$1315, X$1)+SUMIFS(DataRegularSeason20242025!$AB$3:$AB$1315,DataRegularSeason20242025!$B$3:$B$1315, "&lt;=" &amp; $A119, DataRegularSeason20242025!$E$3:$E$1315, X$1)</f>
        <v>25</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26</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30</v>
      </c>
      <c r="AE119" s="2">
        <f>SUMIFS(DataRegularSeason20242025!$AA$3:$AA$1315,DataRegularSeason20242025!$B$3:$B$1315, "&lt;=" &amp; $A119, DataRegularSeason20242025!$D$3:$D$1315, AE$1)+SUMIFS(DataRegularSeason20242025!$AB$3:$AB$1315,DataRegularSeason20242025!$B$3:$B$1315, "&lt;=" &amp; $A119, DataRegularSeason20242025!$E$3:$E$1315, AE$1)</f>
        <v>37</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31</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30</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28</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32</v>
      </c>
      <c r="N120" s="2">
        <f>SUMIFS(DataRegularSeason20242025!$AA$3:$AA$1315,DataRegularSeason20242025!$B$3:$B$1315, "&lt;=" &amp; $A120, DataRegularSeason20242025!$D$3:$D$1315, N$1)+SUMIFS(DataRegularSeason20242025!$AB$3:$AB$1315,DataRegularSeason20242025!$B$3:$B$1315, "&lt;=" &amp; $A120, DataRegularSeason20242025!$E$3:$E$1315, N$1)</f>
        <v>33</v>
      </c>
      <c r="O120" s="2">
        <f>SUMIFS(DataRegularSeason20242025!$AA$3:$AA$1315,DataRegularSeason20242025!$B$3:$B$1315, "&lt;=" &amp; $A120, DataRegularSeason20242025!$D$3:$D$1315, O$1)+SUMIFS(DataRegularSeason20242025!$AB$3:$AB$1315,DataRegularSeason20242025!$B$3:$B$1315, "&lt;=" &amp; $A120, DataRegularSeason20242025!$E$3:$E$1315, O$1)</f>
        <v>38</v>
      </c>
      <c r="P120" s="2">
        <f>SUMIFS(DataRegularSeason20242025!$AA$3:$AA$1315,DataRegularSeason20242025!$B$3:$B$1315, "&lt;=" &amp; $A120, DataRegularSeason20242025!$D$3:$D$1315, P$1)+SUMIFS(DataRegularSeason20242025!$AB$3:$AB$1315,DataRegularSeason20242025!$B$3:$B$1315, "&lt;=" &amp; $A120, DataRegularSeason20242025!$E$3:$E$1315, P$1)</f>
        <v>21</v>
      </c>
      <c r="Q120" s="2">
        <f>SUMIFS(DataRegularSeason20242025!$AA$3:$AA$1315,DataRegularSeason20242025!$B$3:$B$1315, "&lt;=" &amp; $A120, DataRegularSeason20242025!$D$3:$D$1315, Q$1)+SUMIFS(DataRegularSeason20242025!$AB$3:$AB$1315,DataRegularSeason20242025!$B$3:$B$1315, "&lt;=" &amp; $A120, DataRegularSeason20242025!$E$3:$E$1315, Q$1)</f>
        <v>36</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25</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26</v>
      </c>
      <c r="X120" s="2">
        <f>SUMIFS(DataRegularSeason20242025!$AA$3:$AA$1315,DataRegularSeason20242025!$B$3:$B$1315, "&lt;=" &amp; $A120, DataRegularSeason20242025!$D$3:$D$1315, X$1)+SUMIFS(DataRegularSeason20242025!$AB$3:$AB$1315,DataRegularSeason20242025!$B$3:$B$1315, "&lt;=" &amp; $A120, DataRegularSeason20242025!$E$3:$E$1315, X$1)</f>
        <v>25</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26</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30</v>
      </c>
      <c r="AE120" s="2">
        <f>SUMIFS(DataRegularSeason20242025!$AA$3:$AA$1315,DataRegularSeason20242025!$B$3:$B$1315, "&lt;=" &amp; $A120, DataRegularSeason20242025!$D$3:$D$1315, AE$1)+SUMIFS(DataRegularSeason20242025!$AB$3:$AB$1315,DataRegularSeason20242025!$B$3:$B$1315, "&lt;=" &amp; $A120, DataRegularSeason20242025!$E$3:$E$1315, AE$1)</f>
        <v>37</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31</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30</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28</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32</v>
      </c>
      <c r="N121" s="2">
        <f>SUMIFS(DataRegularSeason20242025!$AA$3:$AA$1315,DataRegularSeason20242025!$B$3:$B$1315, "&lt;=" &amp; $A121, DataRegularSeason20242025!$D$3:$D$1315, N$1)+SUMIFS(DataRegularSeason20242025!$AB$3:$AB$1315,DataRegularSeason20242025!$B$3:$B$1315, "&lt;=" &amp; $A121, DataRegularSeason20242025!$E$3:$E$1315, N$1)</f>
        <v>33</v>
      </c>
      <c r="O121" s="2">
        <f>SUMIFS(DataRegularSeason20242025!$AA$3:$AA$1315,DataRegularSeason20242025!$B$3:$B$1315, "&lt;=" &amp; $A121, DataRegularSeason20242025!$D$3:$D$1315, O$1)+SUMIFS(DataRegularSeason20242025!$AB$3:$AB$1315,DataRegularSeason20242025!$B$3:$B$1315, "&lt;=" &amp; $A121, DataRegularSeason20242025!$E$3:$E$1315, O$1)</f>
        <v>38</v>
      </c>
      <c r="P121" s="2">
        <f>SUMIFS(DataRegularSeason20242025!$AA$3:$AA$1315,DataRegularSeason20242025!$B$3:$B$1315, "&lt;=" &amp; $A121, DataRegularSeason20242025!$D$3:$D$1315, P$1)+SUMIFS(DataRegularSeason20242025!$AB$3:$AB$1315,DataRegularSeason20242025!$B$3:$B$1315, "&lt;=" &amp; $A121, DataRegularSeason20242025!$E$3:$E$1315, P$1)</f>
        <v>21</v>
      </c>
      <c r="Q121" s="2">
        <f>SUMIFS(DataRegularSeason20242025!$AA$3:$AA$1315,DataRegularSeason20242025!$B$3:$B$1315, "&lt;=" &amp; $A121, DataRegularSeason20242025!$D$3:$D$1315, Q$1)+SUMIFS(DataRegularSeason20242025!$AB$3:$AB$1315,DataRegularSeason20242025!$B$3:$B$1315, "&lt;=" &amp; $A121, DataRegularSeason20242025!$E$3:$E$1315, Q$1)</f>
        <v>36</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25</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26</v>
      </c>
      <c r="X121" s="2">
        <f>SUMIFS(DataRegularSeason20242025!$AA$3:$AA$1315,DataRegularSeason20242025!$B$3:$B$1315, "&lt;=" &amp; $A121, DataRegularSeason20242025!$D$3:$D$1315, X$1)+SUMIFS(DataRegularSeason20242025!$AB$3:$AB$1315,DataRegularSeason20242025!$B$3:$B$1315, "&lt;=" &amp; $A121, DataRegularSeason20242025!$E$3:$E$1315, X$1)</f>
        <v>25</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26</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30</v>
      </c>
      <c r="AE121" s="2">
        <f>SUMIFS(DataRegularSeason20242025!$AA$3:$AA$1315,DataRegularSeason20242025!$B$3:$B$1315, "&lt;=" &amp; $A121, DataRegularSeason20242025!$D$3:$D$1315, AE$1)+SUMIFS(DataRegularSeason20242025!$AB$3:$AB$1315,DataRegularSeason20242025!$B$3:$B$1315, "&lt;=" &amp; $A121, DataRegularSeason20242025!$E$3:$E$1315, AE$1)</f>
        <v>37</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31</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30</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28</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32</v>
      </c>
      <c r="N122" s="2">
        <f>SUMIFS(DataRegularSeason20242025!$AA$3:$AA$1315,DataRegularSeason20242025!$B$3:$B$1315, "&lt;=" &amp; $A122, DataRegularSeason20242025!$D$3:$D$1315, N$1)+SUMIFS(DataRegularSeason20242025!$AB$3:$AB$1315,DataRegularSeason20242025!$B$3:$B$1315, "&lt;=" &amp; $A122, DataRegularSeason20242025!$E$3:$E$1315, N$1)</f>
        <v>33</v>
      </c>
      <c r="O122" s="2">
        <f>SUMIFS(DataRegularSeason20242025!$AA$3:$AA$1315,DataRegularSeason20242025!$B$3:$B$1315, "&lt;=" &amp; $A122, DataRegularSeason20242025!$D$3:$D$1315, O$1)+SUMIFS(DataRegularSeason20242025!$AB$3:$AB$1315,DataRegularSeason20242025!$B$3:$B$1315, "&lt;=" &amp; $A122, DataRegularSeason20242025!$E$3:$E$1315, O$1)</f>
        <v>38</v>
      </c>
      <c r="P122" s="2">
        <f>SUMIFS(DataRegularSeason20242025!$AA$3:$AA$1315,DataRegularSeason20242025!$B$3:$B$1315, "&lt;=" &amp; $A122, DataRegularSeason20242025!$D$3:$D$1315, P$1)+SUMIFS(DataRegularSeason20242025!$AB$3:$AB$1315,DataRegularSeason20242025!$B$3:$B$1315, "&lt;=" &amp; $A122, DataRegularSeason20242025!$E$3:$E$1315, P$1)</f>
        <v>21</v>
      </c>
      <c r="Q122" s="2">
        <f>SUMIFS(DataRegularSeason20242025!$AA$3:$AA$1315,DataRegularSeason20242025!$B$3:$B$1315, "&lt;=" &amp; $A122, DataRegularSeason20242025!$D$3:$D$1315, Q$1)+SUMIFS(DataRegularSeason20242025!$AB$3:$AB$1315,DataRegularSeason20242025!$B$3:$B$1315, "&lt;=" &amp; $A122, DataRegularSeason20242025!$E$3:$E$1315, Q$1)</f>
        <v>36</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25</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26</v>
      </c>
      <c r="X122" s="2">
        <f>SUMIFS(DataRegularSeason20242025!$AA$3:$AA$1315,DataRegularSeason20242025!$B$3:$B$1315, "&lt;=" &amp; $A122, DataRegularSeason20242025!$D$3:$D$1315, X$1)+SUMIFS(DataRegularSeason20242025!$AB$3:$AB$1315,DataRegularSeason20242025!$B$3:$B$1315, "&lt;=" &amp; $A122, DataRegularSeason20242025!$E$3:$E$1315, X$1)</f>
        <v>25</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26</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30</v>
      </c>
      <c r="AE122" s="2">
        <f>SUMIFS(DataRegularSeason20242025!$AA$3:$AA$1315,DataRegularSeason20242025!$B$3:$B$1315, "&lt;=" &amp; $A122, DataRegularSeason20242025!$D$3:$D$1315, AE$1)+SUMIFS(DataRegularSeason20242025!$AB$3:$AB$1315,DataRegularSeason20242025!$B$3:$B$1315, "&lt;=" &amp; $A122, DataRegularSeason20242025!$E$3:$E$1315, AE$1)</f>
        <v>37</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31</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30</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28</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32</v>
      </c>
      <c r="N123" s="2">
        <f>SUMIFS(DataRegularSeason20242025!$AA$3:$AA$1315,DataRegularSeason20242025!$B$3:$B$1315, "&lt;=" &amp; $A123, DataRegularSeason20242025!$D$3:$D$1315, N$1)+SUMIFS(DataRegularSeason20242025!$AB$3:$AB$1315,DataRegularSeason20242025!$B$3:$B$1315, "&lt;=" &amp; $A123, DataRegularSeason20242025!$E$3:$E$1315, N$1)</f>
        <v>33</v>
      </c>
      <c r="O123" s="2">
        <f>SUMIFS(DataRegularSeason20242025!$AA$3:$AA$1315,DataRegularSeason20242025!$B$3:$B$1315, "&lt;=" &amp; $A123, DataRegularSeason20242025!$D$3:$D$1315, O$1)+SUMIFS(DataRegularSeason20242025!$AB$3:$AB$1315,DataRegularSeason20242025!$B$3:$B$1315, "&lt;=" &amp; $A123, DataRegularSeason20242025!$E$3:$E$1315, O$1)</f>
        <v>38</v>
      </c>
      <c r="P123" s="2">
        <f>SUMIFS(DataRegularSeason20242025!$AA$3:$AA$1315,DataRegularSeason20242025!$B$3:$B$1315, "&lt;=" &amp; $A123, DataRegularSeason20242025!$D$3:$D$1315, P$1)+SUMIFS(DataRegularSeason20242025!$AB$3:$AB$1315,DataRegularSeason20242025!$B$3:$B$1315, "&lt;=" &amp; $A123, DataRegularSeason20242025!$E$3:$E$1315, P$1)</f>
        <v>21</v>
      </c>
      <c r="Q123" s="2">
        <f>SUMIFS(DataRegularSeason20242025!$AA$3:$AA$1315,DataRegularSeason20242025!$B$3:$B$1315, "&lt;=" &amp; $A123, DataRegularSeason20242025!$D$3:$D$1315, Q$1)+SUMIFS(DataRegularSeason20242025!$AB$3:$AB$1315,DataRegularSeason20242025!$B$3:$B$1315, "&lt;=" &amp; $A123, DataRegularSeason20242025!$E$3:$E$1315, Q$1)</f>
        <v>36</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25</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26</v>
      </c>
      <c r="X123" s="2">
        <f>SUMIFS(DataRegularSeason20242025!$AA$3:$AA$1315,DataRegularSeason20242025!$B$3:$B$1315, "&lt;=" &amp; $A123, DataRegularSeason20242025!$D$3:$D$1315, X$1)+SUMIFS(DataRegularSeason20242025!$AB$3:$AB$1315,DataRegularSeason20242025!$B$3:$B$1315, "&lt;=" &amp; $A123, DataRegularSeason20242025!$E$3:$E$1315, X$1)</f>
        <v>25</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26</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30</v>
      </c>
      <c r="AE123" s="2">
        <f>SUMIFS(DataRegularSeason20242025!$AA$3:$AA$1315,DataRegularSeason20242025!$B$3:$B$1315, "&lt;=" &amp; $A123, DataRegularSeason20242025!$D$3:$D$1315, AE$1)+SUMIFS(DataRegularSeason20242025!$AB$3:$AB$1315,DataRegularSeason20242025!$B$3:$B$1315, "&lt;=" &amp; $A123, DataRegularSeason20242025!$E$3:$E$1315, AE$1)</f>
        <v>37</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31</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30</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28</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32</v>
      </c>
      <c r="N124" s="2">
        <f>SUMIFS(DataRegularSeason20242025!$AA$3:$AA$1315,DataRegularSeason20242025!$B$3:$B$1315, "&lt;=" &amp; $A124, DataRegularSeason20242025!$D$3:$D$1315, N$1)+SUMIFS(DataRegularSeason20242025!$AB$3:$AB$1315,DataRegularSeason20242025!$B$3:$B$1315, "&lt;=" &amp; $A124, DataRegularSeason20242025!$E$3:$E$1315, N$1)</f>
        <v>33</v>
      </c>
      <c r="O124" s="2">
        <f>SUMIFS(DataRegularSeason20242025!$AA$3:$AA$1315,DataRegularSeason20242025!$B$3:$B$1315, "&lt;=" &amp; $A124, DataRegularSeason20242025!$D$3:$D$1315, O$1)+SUMIFS(DataRegularSeason20242025!$AB$3:$AB$1315,DataRegularSeason20242025!$B$3:$B$1315, "&lt;=" &amp; $A124, DataRegularSeason20242025!$E$3:$E$1315, O$1)</f>
        <v>38</v>
      </c>
      <c r="P124" s="2">
        <f>SUMIFS(DataRegularSeason20242025!$AA$3:$AA$1315,DataRegularSeason20242025!$B$3:$B$1315, "&lt;=" &amp; $A124, DataRegularSeason20242025!$D$3:$D$1315, P$1)+SUMIFS(DataRegularSeason20242025!$AB$3:$AB$1315,DataRegularSeason20242025!$B$3:$B$1315, "&lt;=" &amp; $A124, DataRegularSeason20242025!$E$3:$E$1315, P$1)</f>
        <v>21</v>
      </c>
      <c r="Q124" s="2">
        <f>SUMIFS(DataRegularSeason20242025!$AA$3:$AA$1315,DataRegularSeason20242025!$B$3:$B$1315, "&lt;=" &amp; $A124, DataRegularSeason20242025!$D$3:$D$1315, Q$1)+SUMIFS(DataRegularSeason20242025!$AB$3:$AB$1315,DataRegularSeason20242025!$B$3:$B$1315, "&lt;=" &amp; $A124, DataRegularSeason20242025!$E$3:$E$1315, Q$1)</f>
        <v>36</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25</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26</v>
      </c>
      <c r="X124" s="2">
        <f>SUMIFS(DataRegularSeason20242025!$AA$3:$AA$1315,DataRegularSeason20242025!$B$3:$B$1315, "&lt;=" &amp; $A124, DataRegularSeason20242025!$D$3:$D$1315, X$1)+SUMIFS(DataRegularSeason20242025!$AB$3:$AB$1315,DataRegularSeason20242025!$B$3:$B$1315, "&lt;=" &amp; $A124, DataRegularSeason20242025!$E$3:$E$1315, X$1)</f>
        <v>25</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26</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30</v>
      </c>
      <c r="AE124" s="2">
        <f>SUMIFS(DataRegularSeason20242025!$AA$3:$AA$1315,DataRegularSeason20242025!$B$3:$B$1315, "&lt;=" &amp; $A124, DataRegularSeason20242025!$D$3:$D$1315, AE$1)+SUMIFS(DataRegularSeason20242025!$AB$3:$AB$1315,DataRegularSeason20242025!$B$3:$B$1315, "&lt;=" &amp; $A124, DataRegularSeason20242025!$E$3:$E$1315, AE$1)</f>
        <v>37</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31</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30</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28</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32</v>
      </c>
      <c r="N125" s="2">
        <f>SUMIFS(DataRegularSeason20242025!$AA$3:$AA$1315,DataRegularSeason20242025!$B$3:$B$1315, "&lt;=" &amp; $A125, DataRegularSeason20242025!$D$3:$D$1315, N$1)+SUMIFS(DataRegularSeason20242025!$AB$3:$AB$1315,DataRegularSeason20242025!$B$3:$B$1315, "&lt;=" &amp; $A125, DataRegularSeason20242025!$E$3:$E$1315, N$1)</f>
        <v>33</v>
      </c>
      <c r="O125" s="2">
        <f>SUMIFS(DataRegularSeason20242025!$AA$3:$AA$1315,DataRegularSeason20242025!$B$3:$B$1315, "&lt;=" &amp; $A125, DataRegularSeason20242025!$D$3:$D$1315, O$1)+SUMIFS(DataRegularSeason20242025!$AB$3:$AB$1315,DataRegularSeason20242025!$B$3:$B$1315, "&lt;=" &amp; $A125, DataRegularSeason20242025!$E$3:$E$1315, O$1)</f>
        <v>38</v>
      </c>
      <c r="P125" s="2">
        <f>SUMIFS(DataRegularSeason20242025!$AA$3:$AA$1315,DataRegularSeason20242025!$B$3:$B$1315, "&lt;=" &amp; $A125, DataRegularSeason20242025!$D$3:$D$1315, P$1)+SUMIFS(DataRegularSeason20242025!$AB$3:$AB$1315,DataRegularSeason20242025!$B$3:$B$1315, "&lt;=" &amp; $A125, DataRegularSeason20242025!$E$3:$E$1315, P$1)</f>
        <v>21</v>
      </c>
      <c r="Q125" s="2">
        <f>SUMIFS(DataRegularSeason20242025!$AA$3:$AA$1315,DataRegularSeason20242025!$B$3:$B$1315, "&lt;=" &amp; $A125, DataRegularSeason20242025!$D$3:$D$1315, Q$1)+SUMIFS(DataRegularSeason20242025!$AB$3:$AB$1315,DataRegularSeason20242025!$B$3:$B$1315, "&lt;=" &amp; $A125, DataRegularSeason20242025!$E$3:$E$1315, Q$1)</f>
        <v>36</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25</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26</v>
      </c>
      <c r="X125" s="2">
        <f>SUMIFS(DataRegularSeason20242025!$AA$3:$AA$1315,DataRegularSeason20242025!$B$3:$B$1315, "&lt;=" &amp; $A125, DataRegularSeason20242025!$D$3:$D$1315, X$1)+SUMIFS(DataRegularSeason20242025!$AB$3:$AB$1315,DataRegularSeason20242025!$B$3:$B$1315, "&lt;=" &amp; $A125, DataRegularSeason20242025!$E$3:$E$1315, X$1)</f>
        <v>25</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26</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30</v>
      </c>
      <c r="AE125" s="2">
        <f>SUMIFS(DataRegularSeason20242025!$AA$3:$AA$1315,DataRegularSeason20242025!$B$3:$B$1315, "&lt;=" &amp; $A125, DataRegularSeason20242025!$D$3:$D$1315, AE$1)+SUMIFS(DataRegularSeason20242025!$AB$3:$AB$1315,DataRegularSeason20242025!$B$3:$B$1315, "&lt;=" &amp; $A125, DataRegularSeason20242025!$E$3:$E$1315, AE$1)</f>
        <v>37</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31</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30</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28</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32</v>
      </c>
      <c r="N126" s="2">
        <f>SUMIFS(DataRegularSeason20242025!$AA$3:$AA$1315,DataRegularSeason20242025!$B$3:$B$1315, "&lt;=" &amp; $A126, DataRegularSeason20242025!$D$3:$D$1315, N$1)+SUMIFS(DataRegularSeason20242025!$AB$3:$AB$1315,DataRegularSeason20242025!$B$3:$B$1315, "&lt;=" &amp; $A126, DataRegularSeason20242025!$E$3:$E$1315, N$1)</f>
        <v>33</v>
      </c>
      <c r="O126" s="2">
        <f>SUMIFS(DataRegularSeason20242025!$AA$3:$AA$1315,DataRegularSeason20242025!$B$3:$B$1315, "&lt;=" &amp; $A126, DataRegularSeason20242025!$D$3:$D$1315, O$1)+SUMIFS(DataRegularSeason20242025!$AB$3:$AB$1315,DataRegularSeason20242025!$B$3:$B$1315, "&lt;=" &amp; $A126, DataRegularSeason20242025!$E$3:$E$1315, O$1)</f>
        <v>38</v>
      </c>
      <c r="P126" s="2">
        <f>SUMIFS(DataRegularSeason20242025!$AA$3:$AA$1315,DataRegularSeason20242025!$B$3:$B$1315, "&lt;=" &amp; $A126, DataRegularSeason20242025!$D$3:$D$1315, P$1)+SUMIFS(DataRegularSeason20242025!$AB$3:$AB$1315,DataRegularSeason20242025!$B$3:$B$1315, "&lt;=" &amp; $A126, DataRegularSeason20242025!$E$3:$E$1315, P$1)</f>
        <v>21</v>
      </c>
      <c r="Q126" s="2">
        <f>SUMIFS(DataRegularSeason20242025!$AA$3:$AA$1315,DataRegularSeason20242025!$B$3:$B$1315, "&lt;=" &amp; $A126, DataRegularSeason20242025!$D$3:$D$1315, Q$1)+SUMIFS(DataRegularSeason20242025!$AB$3:$AB$1315,DataRegularSeason20242025!$B$3:$B$1315, "&lt;=" &amp; $A126, DataRegularSeason20242025!$E$3:$E$1315, Q$1)</f>
        <v>36</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25</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26</v>
      </c>
      <c r="X126" s="2">
        <f>SUMIFS(DataRegularSeason20242025!$AA$3:$AA$1315,DataRegularSeason20242025!$B$3:$B$1315, "&lt;=" &amp; $A126, DataRegularSeason20242025!$D$3:$D$1315, X$1)+SUMIFS(DataRegularSeason20242025!$AB$3:$AB$1315,DataRegularSeason20242025!$B$3:$B$1315, "&lt;=" &amp; $A126, DataRegularSeason20242025!$E$3:$E$1315, X$1)</f>
        <v>25</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26</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30</v>
      </c>
      <c r="AE126" s="2">
        <f>SUMIFS(DataRegularSeason20242025!$AA$3:$AA$1315,DataRegularSeason20242025!$B$3:$B$1315, "&lt;=" &amp; $A126, DataRegularSeason20242025!$D$3:$D$1315, AE$1)+SUMIFS(DataRegularSeason20242025!$AB$3:$AB$1315,DataRegularSeason20242025!$B$3:$B$1315, "&lt;=" &amp; $A126, DataRegularSeason20242025!$E$3:$E$1315, AE$1)</f>
        <v>37</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31</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30</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28</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32</v>
      </c>
      <c r="N127" s="2">
        <f>SUMIFS(DataRegularSeason20242025!$AA$3:$AA$1315,DataRegularSeason20242025!$B$3:$B$1315, "&lt;=" &amp; $A127, DataRegularSeason20242025!$D$3:$D$1315, N$1)+SUMIFS(DataRegularSeason20242025!$AB$3:$AB$1315,DataRegularSeason20242025!$B$3:$B$1315, "&lt;=" &amp; $A127, DataRegularSeason20242025!$E$3:$E$1315, N$1)</f>
        <v>33</v>
      </c>
      <c r="O127" s="2">
        <f>SUMIFS(DataRegularSeason20242025!$AA$3:$AA$1315,DataRegularSeason20242025!$B$3:$B$1315, "&lt;=" &amp; $A127, DataRegularSeason20242025!$D$3:$D$1315, O$1)+SUMIFS(DataRegularSeason20242025!$AB$3:$AB$1315,DataRegularSeason20242025!$B$3:$B$1315, "&lt;=" &amp; $A127, DataRegularSeason20242025!$E$3:$E$1315, O$1)</f>
        <v>38</v>
      </c>
      <c r="P127" s="2">
        <f>SUMIFS(DataRegularSeason20242025!$AA$3:$AA$1315,DataRegularSeason20242025!$B$3:$B$1315, "&lt;=" &amp; $A127, DataRegularSeason20242025!$D$3:$D$1315, P$1)+SUMIFS(DataRegularSeason20242025!$AB$3:$AB$1315,DataRegularSeason20242025!$B$3:$B$1315, "&lt;=" &amp; $A127, DataRegularSeason20242025!$E$3:$E$1315, P$1)</f>
        <v>21</v>
      </c>
      <c r="Q127" s="2">
        <f>SUMIFS(DataRegularSeason20242025!$AA$3:$AA$1315,DataRegularSeason20242025!$B$3:$B$1315, "&lt;=" &amp; $A127, DataRegularSeason20242025!$D$3:$D$1315, Q$1)+SUMIFS(DataRegularSeason20242025!$AB$3:$AB$1315,DataRegularSeason20242025!$B$3:$B$1315, "&lt;=" &amp; $A127, DataRegularSeason20242025!$E$3:$E$1315, Q$1)</f>
        <v>36</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25</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26</v>
      </c>
      <c r="X127" s="2">
        <f>SUMIFS(DataRegularSeason20242025!$AA$3:$AA$1315,DataRegularSeason20242025!$B$3:$B$1315, "&lt;=" &amp; $A127, DataRegularSeason20242025!$D$3:$D$1315, X$1)+SUMIFS(DataRegularSeason20242025!$AB$3:$AB$1315,DataRegularSeason20242025!$B$3:$B$1315, "&lt;=" &amp; $A127, DataRegularSeason20242025!$E$3:$E$1315, X$1)</f>
        <v>25</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26</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30</v>
      </c>
      <c r="AE127" s="2">
        <f>SUMIFS(DataRegularSeason20242025!$AA$3:$AA$1315,DataRegularSeason20242025!$B$3:$B$1315, "&lt;=" &amp; $A127, DataRegularSeason20242025!$D$3:$D$1315, AE$1)+SUMIFS(DataRegularSeason20242025!$AB$3:$AB$1315,DataRegularSeason20242025!$B$3:$B$1315, "&lt;=" &amp; $A127, DataRegularSeason20242025!$E$3:$E$1315, AE$1)</f>
        <v>37</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31</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30</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28</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32</v>
      </c>
      <c r="N128" s="2">
        <f>SUMIFS(DataRegularSeason20242025!$AA$3:$AA$1315,DataRegularSeason20242025!$B$3:$B$1315, "&lt;=" &amp; $A128, DataRegularSeason20242025!$D$3:$D$1315, N$1)+SUMIFS(DataRegularSeason20242025!$AB$3:$AB$1315,DataRegularSeason20242025!$B$3:$B$1315, "&lt;=" &amp; $A128, DataRegularSeason20242025!$E$3:$E$1315, N$1)</f>
        <v>33</v>
      </c>
      <c r="O128" s="2">
        <f>SUMIFS(DataRegularSeason20242025!$AA$3:$AA$1315,DataRegularSeason20242025!$B$3:$B$1315, "&lt;=" &amp; $A128, DataRegularSeason20242025!$D$3:$D$1315, O$1)+SUMIFS(DataRegularSeason20242025!$AB$3:$AB$1315,DataRegularSeason20242025!$B$3:$B$1315, "&lt;=" &amp; $A128, DataRegularSeason20242025!$E$3:$E$1315, O$1)</f>
        <v>38</v>
      </c>
      <c r="P128" s="2">
        <f>SUMIFS(DataRegularSeason20242025!$AA$3:$AA$1315,DataRegularSeason20242025!$B$3:$B$1315, "&lt;=" &amp; $A128, DataRegularSeason20242025!$D$3:$D$1315, P$1)+SUMIFS(DataRegularSeason20242025!$AB$3:$AB$1315,DataRegularSeason20242025!$B$3:$B$1315, "&lt;=" &amp; $A128, DataRegularSeason20242025!$E$3:$E$1315, P$1)</f>
        <v>21</v>
      </c>
      <c r="Q128" s="2">
        <f>SUMIFS(DataRegularSeason20242025!$AA$3:$AA$1315,DataRegularSeason20242025!$B$3:$B$1315, "&lt;=" &amp; $A128, DataRegularSeason20242025!$D$3:$D$1315, Q$1)+SUMIFS(DataRegularSeason20242025!$AB$3:$AB$1315,DataRegularSeason20242025!$B$3:$B$1315, "&lt;=" &amp; $A128, DataRegularSeason20242025!$E$3:$E$1315, Q$1)</f>
        <v>36</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25</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26</v>
      </c>
      <c r="X128" s="2">
        <f>SUMIFS(DataRegularSeason20242025!$AA$3:$AA$1315,DataRegularSeason20242025!$B$3:$B$1315, "&lt;=" &amp; $A128, DataRegularSeason20242025!$D$3:$D$1315, X$1)+SUMIFS(DataRegularSeason20242025!$AB$3:$AB$1315,DataRegularSeason20242025!$B$3:$B$1315, "&lt;=" &amp; $A128, DataRegularSeason20242025!$E$3:$E$1315, X$1)</f>
        <v>25</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26</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30</v>
      </c>
      <c r="AE128" s="2">
        <f>SUMIFS(DataRegularSeason20242025!$AA$3:$AA$1315,DataRegularSeason20242025!$B$3:$B$1315, "&lt;=" &amp; $A128, DataRegularSeason20242025!$D$3:$D$1315, AE$1)+SUMIFS(DataRegularSeason20242025!$AB$3:$AB$1315,DataRegularSeason20242025!$B$3:$B$1315, "&lt;=" &amp; $A128, DataRegularSeason20242025!$E$3:$E$1315, AE$1)</f>
        <v>37</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31</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30</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28</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32</v>
      </c>
      <c r="N129" s="2">
        <f>SUMIFS(DataRegularSeason20242025!$AA$3:$AA$1315,DataRegularSeason20242025!$B$3:$B$1315, "&lt;=" &amp; $A129, DataRegularSeason20242025!$D$3:$D$1315, N$1)+SUMIFS(DataRegularSeason20242025!$AB$3:$AB$1315,DataRegularSeason20242025!$B$3:$B$1315, "&lt;=" &amp; $A129, DataRegularSeason20242025!$E$3:$E$1315, N$1)</f>
        <v>33</v>
      </c>
      <c r="O129" s="2">
        <f>SUMIFS(DataRegularSeason20242025!$AA$3:$AA$1315,DataRegularSeason20242025!$B$3:$B$1315, "&lt;=" &amp; $A129, DataRegularSeason20242025!$D$3:$D$1315, O$1)+SUMIFS(DataRegularSeason20242025!$AB$3:$AB$1315,DataRegularSeason20242025!$B$3:$B$1315, "&lt;=" &amp; $A129, DataRegularSeason20242025!$E$3:$E$1315, O$1)</f>
        <v>38</v>
      </c>
      <c r="P129" s="2">
        <f>SUMIFS(DataRegularSeason20242025!$AA$3:$AA$1315,DataRegularSeason20242025!$B$3:$B$1315, "&lt;=" &amp; $A129, DataRegularSeason20242025!$D$3:$D$1315, P$1)+SUMIFS(DataRegularSeason20242025!$AB$3:$AB$1315,DataRegularSeason20242025!$B$3:$B$1315, "&lt;=" &amp; $A129, DataRegularSeason20242025!$E$3:$E$1315, P$1)</f>
        <v>21</v>
      </c>
      <c r="Q129" s="2">
        <f>SUMIFS(DataRegularSeason20242025!$AA$3:$AA$1315,DataRegularSeason20242025!$B$3:$B$1315, "&lt;=" &amp; $A129, DataRegularSeason20242025!$D$3:$D$1315, Q$1)+SUMIFS(DataRegularSeason20242025!$AB$3:$AB$1315,DataRegularSeason20242025!$B$3:$B$1315, "&lt;=" &amp; $A129, DataRegularSeason20242025!$E$3:$E$1315, Q$1)</f>
        <v>36</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25</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26</v>
      </c>
      <c r="X129" s="2">
        <f>SUMIFS(DataRegularSeason20242025!$AA$3:$AA$1315,DataRegularSeason20242025!$B$3:$B$1315, "&lt;=" &amp; $A129, DataRegularSeason20242025!$D$3:$D$1315, X$1)+SUMIFS(DataRegularSeason20242025!$AB$3:$AB$1315,DataRegularSeason20242025!$B$3:$B$1315, "&lt;=" &amp; $A129, DataRegularSeason20242025!$E$3:$E$1315, X$1)</f>
        <v>25</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26</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30</v>
      </c>
      <c r="AE129" s="2">
        <f>SUMIFS(DataRegularSeason20242025!$AA$3:$AA$1315,DataRegularSeason20242025!$B$3:$B$1315, "&lt;=" &amp; $A129, DataRegularSeason20242025!$D$3:$D$1315, AE$1)+SUMIFS(DataRegularSeason20242025!$AB$3:$AB$1315,DataRegularSeason20242025!$B$3:$B$1315, "&lt;=" &amp; $A129, DataRegularSeason20242025!$E$3:$E$1315, AE$1)</f>
        <v>37</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31</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30</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28</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32</v>
      </c>
      <c r="N130" s="2">
        <f>SUMIFS(DataRegularSeason20242025!$AA$3:$AA$1315,DataRegularSeason20242025!$B$3:$B$1315, "&lt;=" &amp; $A130, DataRegularSeason20242025!$D$3:$D$1315, N$1)+SUMIFS(DataRegularSeason20242025!$AB$3:$AB$1315,DataRegularSeason20242025!$B$3:$B$1315, "&lt;=" &amp; $A130, DataRegularSeason20242025!$E$3:$E$1315, N$1)</f>
        <v>33</v>
      </c>
      <c r="O130" s="2">
        <f>SUMIFS(DataRegularSeason20242025!$AA$3:$AA$1315,DataRegularSeason20242025!$B$3:$B$1315, "&lt;=" &amp; $A130, DataRegularSeason20242025!$D$3:$D$1315, O$1)+SUMIFS(DataRegularSeason20242025!$AB$3:$AB$1315,DataRegularSeason20242025!$B$3:$B$1315, "&lt;=" &amp; $A130, DataRegularSeason20242025!$E$3:$E$1315, O$1)</f>
        <v>38</v>
      </c>
      <c r="P130" s="2">
        <f>SUMIFS(DataRegularSeason20242025!$AA$3:$AA$1315,DataRegularSeason20242025!$B$3:$B$1315, "&lt;=" &amp; $A130, DataRegularSeason20242025!$D$3:$D$1315, P$1)+SUMIFS(DataRegularSeason20242025!$AB$3:$AB$1315,DataRegularSeason20242025!$B$3:$B$1315, "&lt;=" &amp; $A130, DataRegularSeason20242025!$E$3:$E$1315, P$1)</f>
        <v>21</v>
      </c>
      <c r="Q130" s="2">
        <f>SUMIFS(DataRegularSeason20242025!$AA$3:$AA$1315,DataRegularSeason20242025!$B$3:$B$1315, "&lt;=" &amp; $A130, DataRegularSeason20242025!$D$3:$D$1315, Q$1)+SUMIFS(DataRegularSeason20242025!$AB$3:$AB$1315,DataRegularSeason20242025!$B$3:$B$1315, "&lt;=" &amp; $A130, DataRegularSeason20242025!$E$3:$E$1315, Q$1)</f>
        <v>36</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25</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26</v>
      </c>
      <c r="X130" s="2">
        <f>SUMIFS(DataRegularSeason20242025!$AA$3:$AA$1315,DataRegularSeason20242025!$B$3:$B$1315, "&lt;=" &amp; $A130, DataRegularSeason20242025!$D$3:$D$1315, X$1)+SUMIFS(DataRegularSeason20242025!$AB$3:$AB$1315,DataRegularSeason20242025!$B$3:$B$1315, "&lt;=" &amp; $A130, DataRegularSeason20242025!$E$3:$E$1315, X$1)</f>
        <v>25</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26</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30</v>
      </c>
      <c r="AE130" s="2">
        <f>SUMIFS(DataRegularSeason20242025!$AA$3:$AA$1315,DataRegularSeason20242025!$B$3:$B$1315, "&lt;=" &amp; $A130, DataRegularSeason20242025!$D$3:$D$1315, AE$1)+SUMIFS(DataRegularSeason20242025!$AB$3:$AB$1315,DataRegularSeason20242025!$B$3:$B$1315, "&lt;=" &amp; $A130, DataRegularSeason20242025!$E$3:$E$1315, AE$1)</f>
        <v>37</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31</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30</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28</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32</v>
      </c>
      <c r="N131" s="2">
        <f>SUMIFS(DataRegularSeason20242025!$AA$3:$AA$1315,DataRegularSeason20242025!$B$3:$B$1315, "&lt;=" &amp; $A131, DataRegularSeason20242025!$D$3:$D$1315, N$1)+SUMIFS(DataRegularSeason20242025!$AB$3:$AB$1315,DataRegularSeason20242025!$B$3:$B$1315, "&lt;=" &amp; $A131, DataRegularSeason20242025!$E$3:$E$1315, N$1)</f>
        <v>33</v>
      </c>
      <c r="O131" s="2">
        <f>SUMIFS(DataRegularSeason20242025!$AA$3:$AA$1315,DataRegularSeason20242025!$B$3:$B$1315, "&lt;=" &amp; $A131, DataRegularSeason20242025!$D$3:$D$1315, O$1)+SUMIFS(DataRegularSeason20242025!$AB$3:$AB$1315,DataRegularSeason20242025!$B$3:$B$1315, "&lt;=" &amp; $A131, DataRegularSeason20242025!$E$3:$E$1315, O$1)</f>
        <v>38</v>
      </c>
      <c r="P131" s="2">
        <f>SUMIFS(DataRegularSeason20242025!$AA$3:$AA$1315,DataRegularSeason20242025!$B$3:$B$1315, "&lt;=" &amp; $A131, DataRegularSeason20242025!$D$3:$D$1315, P$1)+SUMIFS(DataRegularSeason20242025!$AB$3:$AB$1315,DataRegularSeason20242025!$B$3:$B$1315, "&lt;=" &amp; $A131, DataRegularSeason20242025!$E$3:$E$1315, P$1)</f>
        <v>21</v>
      </c>
      <c r="Q131" s="2">
        <f>SUMIFS(DataRegularSeason20242025!$AA$3:$AA$1315,DataRegularSeason20242025!$B$3:$B$1315, "&lt;=" &amp; $A131, DataRegularSeason20242025!$D$3:$D$1315, Q$1)+SUMIFS(DataRegularSeason20242025!$AB$3:$AB$1315,DataRegularSeason20242025!$B$3:$B$1315, "&lt;=" &amp; $A131, DataRegularSeason20242025!$E$3:$E$1315, Q$1)</f>
        <v>36</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25</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26</v>
      </c>
      <c r="X131" s="2">
        <f>SUMIFS(DataRegularSeason20242025!$AA$3:$AA$1315,DataRegularSeason20242025!$B$3:$B$1315, "&lt;=" &amp; $A131, DataRegularSeason20242025!$D$3:$D$1315, X$1)+SUMIFS(DataRegularSeason20242025!$AB$3:$AB$1315,DataRegularSeason20242025!$B$3:$B$1315, "&lt;=" &amp; $A131, DataRegularSeason20242025!$E$3:$E$1315, X$1)</f>
        <v>25</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26</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30</v>
      </c>
      <c r="AE131" s="2">
        <f>SUMIFS(DataRegularSeason20242025!$AA$3:$AA$1315,DataRegularSeason20242025!$B$3:$B$1315, "&lt;=" &amp; $A131, DataRegularSeason20242025!$D$3:$D$1315, AE$1)+SUMIFS(DataRegularSeason20242025!$AB$3:$AB$1315,DataRegularSeason20242025!$B$3:$B$1315, "&lt;=" &amp; $A131, DataRegularSeason20242025!$E$3:$E$1315, AE$1)</f>
        <v>37</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31</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30</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28</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32</v>
      </c>
      <c r="N132" s="2">
        <f>SUMIFS(DataRegularSeason20242025!$AA$3:$AA$1315,DataRegularSeason20242025!$B$3:$B$1315, "&lt;=" &amp; $A132, DataRegularSeason20242025!$D$3:$D$1315, N$1)+SUMIFS(DataRegularSeason20242025!$AB$3:$AB$1315,DataRegularSeason20242025!$B$3:$B$1315, "&lt;=" &amp; $A132, DataRegularSeason20242025!$E$3:$E$1315, N$1)</f>
        <v>33</v>
      </c>
      <c r="O132" s="2">
        <f>SUMIFS(DataRegularSeason20242025!$AA$3:$AA$1315,DataRegularSeason20242025!$B$3:$B$1315, "&lt;=" &amp; $A132, DataRegularSeason20242025!$D$3:$D$1315, O$1)+SUMIFS(DataRegularSeason20242025!$AB$3:$AB$1315,DataRegularSeason20242025!$B$3:$B$1315, "&lt;=" &amp; $A132, DataRegularSeason20242025!$E$3:$E$1315, O$1)</f>
        <v>38</v>
      </c>
      <c r="P132" s="2">
        <f>SUMIFS(DataRegularSeason20242025!$AA$3:$AA$1315,DataRegularSeason20242025!$B$3:$B$1315, "&lt;=" &amp; $A132, DataRegularSeason20242025!$D$3:$D$1315, P$1)+SUMIFS(DataRegularSeason20242025!$AB$3:$AB$1315,DataRegularSeason20242025!$B$3:$B$1315, "&lt;=" &amp; $A132, DataRegularSeason20242025!$E$3:$E$1315, P$1)</f>
        <v>21</v>
      </c>
      <c r="Q132" s="2">
        <f>SUMIFS(DataRegularSeason20242025!$AA$3:$AA$1315,DataRegularSeason20242025!$B$3:$B$1315, "&lt;=" &amp; $A132, DataRegularSeason20242025!$D$3:$D$1315, Q$1)+SUMIFS(DataRegularSeason20242025!$AB$3:$AB$1315,DataRegularSeason20242025!$B$3:$B$1315, "&lt;=" &amp; $A132, DataRegularSeason20242025!$E$3:$E$1315, Q$1)</f>
        <v>36</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25</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26</v>
      </c>
      <c r="X132" s="2">
        <f>SUMIFS(DataRegularSeason20242025!$AA$3:$AA$1315,DataRegularSeason20242025!$B$3:$B$1315, "&lt;=" &amp; $A132, DataRegularSeason20242025!$D$3:$D$1315, X$1)+SUMIFS(DataRegularSeason20242025!$AB$3:$AB$1315,DataRegularSeason20242025!$B$3:$B$1315, "&lt;=" &amp; $A132, DataRegularSeason20242025!$E$3:$E$1315, X$1)</f>
        <v>25</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26</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30</v>
      </c>
      <c r="AE132" s="2">
        <f>SUMIFS(DataRegularSeason20242025!$AA$3:$AA$1315,DataRegularSeason20242025!$B$3:$B$1315, "&lt;=" &amp; $A132, DataRegularSeason20242025!$D$3:$D$1315, AE$1)+SUMIFS(DataRegularSeason20242025!$AB$3:$AB$1315,DataRegularSeason20242025!$B$3:$B$1315, "&lt;=" &amp; $A132, DataRegularSeason20242025!$E$3:$E$1315, AE$1)</f>
        <v>37</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31</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30</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28</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32</v>
      </c>
      <c r="N133" s="2">
        <f>SUMIFS(DataRegularSeason20242025!$AA$3:$AA$1315,DataRegularSeason20242025!$B$3:$B$1315, "&lt;=" &amp; $A133, DataRegularSeason20242025!$D$3:$D$1315, N$1)+SUMIFS(DataRegularSeason20242025!$AB$3:$AB$1315,DataRegularSeason20242025!$B$3:$B$1315, "&lt;=" &amp; $A133, DataRegularSeason20242025!$E$3:$E$1315, N$1)</f>
        <v>33</v>
      </c>
      <c r="O133" s="2">
        <f>SUMIFS(DataRegularSeason20242025!$AA$3:$AA$1315,DataRegularSeason20242025!$B$3:$B$1315, "&lt;=" &amp; $A133, DataRegularSeason20242025!$D$3:$D$1315, O$1)+SUMIFS(DataRegularSeason20242025!$AB$3:$AB$1315,DataRegularSeason20242025!$B$3:$B$1315, "&lt;=" &amp; $A133, DataRegularSeason20242025!$E$3:$E$1315, O$1)</f>
        <v>38</v>
      </c>
      <c r="P133" s="2">
        <f>SUMIFS(DataRegularSeason20242025!$AA$3:$AA$1315,DataRegularSeason20242025!$B$3:$B$1315, "&lt;=" &amp; $A133, DataRegularSeason20242025!$D$3:$D$1315, P$1)+SUMIFS(DataRegularSeason20242025!$AB$3:$AB$1315,DataRegularSeason20242025!$B$3:$B$1315, "&lt;=" &amp; $A133, DataRegularSeason20242025!$E$3:$E$1315, P$1)</f>
        <v>21</v>
      </c>
      <c r="Q133" s="2">
        <f>SUMIFS(DataRegularSeason20242025!$AA$3:$AA$1315,DataRegularSeason20242025!$B$3:$B$1315, "&lt;=" &amp; $A133, DataRegularSeason20242025!$D$3:$D$1315, Q$1)+SUMIFS(DataRegularSeason20242025!$AB$3:$AB$1315,DataRegularSeason20242025!$B$3:$B$1315, "&lt;=" &amp; $A133, DataRegularSeason20242025!$E$3:$E$1315, Q$1)</f>
        <v>36</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25</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26</v>
      </c>
      <c r="X133" s="2">
        <f>SUMIFS(DataRegularSeason20242025!$AA$3:$AA$1315,DataRegularSeason20242025!$B$3:$B$1315, "&lt;=" &amp; $A133, DataRegularSeason20242025!$D$3:$D$1315, X$1)+SUMIFS(DataRegularSeason20242025!$AB$3:$AB$1315,DataRegularSeason20242025!$B$3:$B$1315, "&lt;=" &amp; $A133, DataRegularSeason20242025!$E$3:$E$1315, X$1)</f>
        <v>25</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26</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30</v>
      </c>
      <c r="AE133" s="2">
        <f>SUMIFS(DataRegularSeason20242025!$AA$3:$AA$1315,DataRegularSeason20242025!$B$3:$B$1315, "&lt;=" &amp; $A133, DataRegularSeason20242025!$D$3:$D$1315, AE$1)+SUMIFS(DataRegularSeason20242025!$AB$3:$AB$1315,DataRegularSeason20242025!$B$3:$B$1315, "&lt;=" &amp; $A133, DataRegularSeason20242025!$E$3:$E$1315, AE$1)</f>
        <v>37</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31</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30</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28</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32</v>
      </c>
      <c r="N134" s="2">
        <f>SUMIFS(DataRegularSeason20242025!$AA$3:$AA$1315,DataRegularSeason20242025!$B$3:$B$1315, "&lt;=" &amp; $A134, DataRegularSeason20242025!$D$3:$D$1315, N$1)+SUMIFS(DataRegularSeason20242025!$AB$3:$AB$1315,DataRegularSeason20242025!$B$3:$B$1315, "&lt;=" &amp; $A134, DataRegularSeason20242025!$E$3:$E$1315, N$1)</f>
        <v>33</v>
      </c>
      <c r="O134" s="2">
        <f>SUMIFS(DataRegularSeason20242025!$AA$3:$AA$1315,DataRegularSeason20242025!$B$3:$B$1315, "&lt;=" &amp; $A134, DataRegularSeason20242025!$D$3:$D$1315, O$1)+SUMIFS(DataRegularSeason20242025!$AB$3:$AB$1315,DataRegularSeason20242025!$B$3:$B$1315, "&lt;=" &amp; $A134, DataRegularSeason20242025!$E$3:$E$1315, O$1)</f>
        <v>38</v>
      </c>
      <c r="P134" s="2">
        <f>SUMIFS(DataRegularSeason20242025!$AA$3:$AA$1315,DataRegularSeason20242025!$B$3:$B$1315, "&lt;=" &amp; $A134, DataRegularSeason20242025!$D$3:$D$1315, P$1)+SUMIFS(DataRegularSeason20242025!$AB$3:$AB$1315,DataRegularSeason20242025!$B$3:$B$1315, "&lt;=" &amp; $A134, DataRegularSeason20242025!$E$3:$E$1315, P$1)</f>
        <v>21</v>
      </c>
      <c r="Q134" s="2">
        <f>SUMIFS(DataRegularSeason20242025!$AA$3:$AA$1315,DataRegularSeason20242025!$B$3:$B$1315, "&lt;=" &amp; $A134, DataRegularSeason20242025!$D$3:$D$1315, Q$1)+SUMIFS(DataRegularSeason20242025!$AB$3:$AB$1315,DataRegularSeason20242025!$B$3:$B$1315, "&lt;=" &amp; $A134, DataRegularSeason20242025!$E$3:$E$1315, Q$1)</f>
        <v>36</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25</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26</v>
      </c>
      <c r="X134" s="2">
        <f>SUMIFS(DataRegularSeason20242025!$AA$3:$AA$1315,DataRegularSeason20242025!$B$3:$B$1315, "&lt;=" &amp; $A134, DataRegularSeason20242025!$D$3:$D$1315, X$1)+SUMIFS(DataRegularSeason20242025!$AB$3:$AB$1315,DataRegularSeason20242025!$B$3:$B$1315, "&lt;=" &amp; $A134, DataRegularSeason20242025!$E$3:$E$1315, X$1)</f>
        <v>25</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26</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30</v>
      </c>
      <c r="AE134" s="2">
        <f>SUMIFS(DataRegularSeason20242025!$AA$3:$AA$1315,DataRegularSeason20242025!$B$3:$B$1315, "&lt;=" &amp; $A134, DataRegularSeason20242025!$D$3:$D$1315, AE$1)+SUMIFS(DataRegularSeason20242025!$AB$3:$AB$1315,DataRegularSeason20242025!$B$3:$B$1315, "&lt;=" &amp; $A134, DataRegularSeason20242025!$E$3:$E$1315, AE$1)</f>
        <v>37</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31</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30</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28</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32</v>
      </c>
      <c r="N135" s="2">
        <f>SUMIFS(DataRegularSeason20242025!$AA$3:$AA$1315,DataRegularSeason20242025!$B$3:$B$1315, "&lt;=" &amp; $A135, DataRegularSeason20242025!$D$3:$D$1315, N$1)+SUMIFS(DataRegularSeason20242025!$AB$3:$AB$1315,DataRegularSeason20242025!$B$3:$B$1315, "&lt;=" &amp; $A135, DataRegularSeason20242025!$E$3:$E$1315, N$1)</f>
        <v>33</v>
      </c>
      <c r="O135" s="2">
        <f>SUMIFS(DataRegularSeason20242025!$AA$3:$AA$1315,DataRegularSeason20242025!$B$3:$B$1315, "&lt;=" &amp; $A135, DataRegularSeason20242025!$D$3:$D$1315, O$1)+SUMIFS(DataRegularSeason20242025!$AB$3:$AB$1315,DataRegularSeason20242025!$B$3:$B$1315, "&lt;=" &amp; $A135, DataRegularSeason20242025!$E$3:$E$1315, O$1)</f>
        <v>38</v>
      </c>
      <c r="P135" s="2">
        <f>SUMIFS(DataRegularSeason20242025!$AA$3:$AA$1315,DataRegularSeason20242025!$B$3:$B$1315, "&lt;=" &amp; $A135, DataRegularSeason20242025!$D$3:$D$1315, P$1)+SUMIFS(DataRegularSeason20242025!$AB$3:$AB$1315,DataRegularSeason20242025!$B$3:$B$1315, "&lt;=" &amp; $A135, DataRegularSeason20242025!$E$3:$E$1315, P$1)</f>
        <v>21</v>
      </c>
      <c r="Q135" s="2">
        <f>SUMIFS(DataRegularSeason20242025!$AA$3:$AA$1315,DataRegularSeason20242025!$B$3:$B$1315, "&lt;=" &amp; $A135, DataRegularSeason20242025!$D$3:$D$1315, Q$1)+SUMIFS(DataRegularSeason20242025!$AB$3:$AB$1315,DataRegularSeason20242025!$B$3:$B$1315, "&lt;=" &amp; $A135, DataRegularSeason20242025!$E$3:$E$1315, Q$1)</f>
        <v>36</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25</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26</v>
      </c>
      <c r="X135" s="2">
        <f>SUMIFS(DataRegularSeason20242025!$AA$3:$AA$1315,DataRegularSeason20242025!$B$3:$B$1315, "&lt;=" &amp; $A135, DataRegularSeason20242025!$D$3:$D$1315, X$1)+SUMIFS(DataRegularSeason20242025!$AB$3:$AB$1315,DataRegularSeason20242025!$B$3:$B$1315, "&lt;=" &amp; $A135, DataRegularSeason20242025!$E$3:$E$1315, X$1)</f>
        <v>25</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26</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30</v>
      </c>
      <c r="AE135" s="2">
        <f>SUMIFS(DataRegularSeason20242025!$AA$3:$AA$1315,DataRegularSeason20242025!$B$3:$B$1315, "&lt;=" &amp; $A135, DataRegularSeason20242025!$D$3:$D$1315, AE$1)+SUMIFS(DataRegularSeason20242025!$AB$3:$AB$1315,DataRegularSeason20242025!$B$3:$B$1315, "&lt;=" &amp; $A135, DataRegularSeason20242025!$E$3:$E$1315, AE$1)</f>
        <v>37</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31</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30</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28</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32</v>
      </c>
      <c r="N136" s="2">
        <f>SUMIFS(DataRegularSeason20242025!$AA$3:$AA$1315,DataRegularSeason20242025!$B$3:$B$1315, "&lt;=" &amp; $A136, DataRegularSeason20242025!$D$3:$D$1315, N$1)+SUMIFS(DataRegularSeason20242025!$AB$3:$AB$1315,DataRegularSeason20242025!$B$3:$B$1315, "&lt;=" &amp; $A136, DataRegularSeason20242025!$E$3:$E$1315, N$1)</f>
        <v>33</v>
      </c>
      <c r="O136" s="2">
        <f>SUMIFS(DataRegularSeason20242025!$AA$3:$AA$1315,DataRegularSeason20242025!$B$3:$B$1315, "&lt;=" &amp; $A136, DataRegularSeason20242025!$D$3:$D$1315, O$1)+SUMIFS(DataRegularSeason20242025!$AB$3:$AB$1315,DataRegularSeason20242025!$B$3:$B$1315, "&lt;=" &amp; $A136, DataRegularSeason20242025!$E$3:$E$1315, O$1)</f>
        <v>38</v>
      </c>
      <c r="P136" s="2">
        <f>SUMIFS(DataRegularSeason20242025!$AA$3:$AA$1315,DataRegularSeason20242025!$B$3:$B$1315, "&lt;=" &amp; $A136, DataRegularSeason20242025!$D$3:$D$1315, P$1)+SUMIFS(DataRegularSeason20242025!$AB$3:$AB$1315,DataRegularSeason20242025!$B$3:$B$1315, "&lt;=" &amp; $A136, DataRegularSeason20242025!$E$3:$E$1315, P$1)</f>
        <v>21</v>
      </c>
      <c r="Q136" s="2">
        <f>SUMIFS(DataRegularSeason20242025!$AA$3:$AA$1315,DataRegularSeason20242025!$B$3:$B$1315, "&lt;=" &amp; $A136, DataRegularSeason20242025!$D$3:$D$1315, Q$1)+SUMIFS(DataRegularSeason20242025!$AB$3:$AB$1315,DataRegularSeason20242025!$B$3:$B$1315, "&lt;=" &amp; $A136, DataRegularSeason20242025!$E$3:$E$1315, Q$1)</f>
        <v>36</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25</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26</v>
      </c>
      <c r="X136" s="2">
        <f>SUMIFS(DataRegularSeason20242025!$AA$3:$AA$1315,DataRegularSeason20242025!$B$3:$B$1315, "&lt;=" &amp; $A136, DataRegularSeason20242025!$D$3:$D$1315, X$1)+SUMIFS(DataRegularSeason20242025!$AB$3:$AB$1315,DataRegularSeason20242025!$B$3:$B$1315, "&lt;=" &amp; $A136, DataRegularSeason20242025!$E$3:$E$1315, X$1)</f>
        <v>25</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26</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30</v>
      </c>
      <c r="AE136" s="2">
        <f>SUMIFS(DataRegularSeason20242025!$AA$3:$AA$1315,DataRegularSeason20242025!$B$3:$B$1315, "&lt;=" &amp; $A136, DataRegularSeason20242025!$D$3:$D$1315, AE$1)+SUMIFS(DataRegularSeason20242025!$AB$3:$AB$1315,DataRegularSeason20242025!$B$3:$B$1315, "&lt;=" &amp; $A136, DataRegularSeason20242025!$E$3:$E$1315, AE$1)</f>
        <v>37</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31</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30</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28</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32</v>
      </c>
      <c r="N137" s="2">
        <f>SUMIFS(DataRegularSeason20242025!$AA$3:$AA$1315,DataRegularSeason20242025!$B$3:$B$1315, "&lt;=" &amp; $A137, DataRegularSeason20242025!$D$3:$D$1315, N$1)+SUMIFS(DataRegularSeason20242025!$AB$3:$AB$1315,DataRegularSeason20242025!$B$3:$B$1315, "&lt;=" &amp; $A137, DataRegularSeason20242025!$E$3:$E$1315, N$1)</f>
        <v>33</v>
      </c>
      <c r="O137" s="2">
        <f>SUMIFS(DataRegularSeason20242025!$AA$3:$AA$1315,DataRegularSeason20242025!$B$3:$B$1315, "&lt;=" &amp; $A137, DataRegularSeason20242025!$D$3:$D$1315, O$1)+SUMIFS(DataRegularSeason20242025!$AB$3:$AB$1315,DataRegularSeason20242025!$B$3:$B$1315, "&lt;=" &amp; $A137, DataRegularSeason20242025!$E$3:$E$1315, O$1)</f>
        <v>38</v>
      </c>
      <c r="P137" s="2">
        <f>SUMIFS(DataRegularSeason20242025!$AA$3:$AA$1315,DataRegularSeason20242025!$B$3:$B$1315, "&lt;=" &amp; $A137, DataRegularSeason20242025!$D$3:$D$1315, P$1)+SUMIFS(DataRegularSeason20242025!$AB$3:$AB$1315,DataRegularSeason20242025!$B$3:$B$1315, "&lt;=" &amp; $A137, DataRegularSeason20242025!$E$3:$E$1315, P$1)</f>
        <v>21</v>
      </c>
      <c r="Q137" s="2">
        <f>SUMIFS(DataRegularSeason20242025!$AA$3:$AA$1315,DataRegularSeason20242025!$B$3:$B$1315, "&lt;=" &amp; $A137, DataRegularSeason20242025!$D$3:$D$1315, Q$1)+SUMIFS(DataRegularSeason20242025!$AB$3:$AB$1315,DataRegularSeason20242025!$B$3:$B$1315, "&lt;=" &amp; $A137, DataRegularSeason20242025!$E$3:$E$1315, Q$1)</f>
        <v>36</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25</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26</v>
      </c>
      <c r="X137" s="2">
        <f>SUMIFS(DataRegularSeason20242025!$AA$3:$AA$1315,DataRegularSeason20242025!$B$3:$B$1315, "&lt;=" &amp; $A137, DataRegularSeason20242025!$D$3:$D$1315, X$1)+SUMIFS(DataRegularSeason20242025!$AB$3:$AB$1315,DataRegularSeason20242025!$B$3:$B$1315, "&lt;=" &amp; $A137, DataRegularSeason20242025!$E$3:$E$1315, X$1)</f>
        <v>25</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26</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30</v>
      </c>
      <c r="AE137" s="2">
        <f>SUMIFS(DataRegularSeason20242025!$AA$3:$AA$1315,DataRegularSeason20242025!$B$3:$B$1315, "&lt;=" &amp; $A137, DataRegularSeason20242025!$D$3:$D$1315, AE$1)+SUMIFS(DataRegularSeason20242025!$AB$3:$AB$1315,DataRegularSeason20242025!$B$3:$B$1315, "&lt;=" &amp; $A137, DataRegularSeason20242025!$E$3:$E$1315, AE$1)</f>
        <v>37</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31</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30</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28</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32</v>
      </c>
      <c r="N138" s="2">
        <f>SUMIFS(DataRegularSeason20242025!$AA$3:$AA$1315,DataRegularSeason20242025!$B$3:$B$1315, "&lt;=" &amp; $A138, DataRegularSeason20242025!$D$3:$D$1315, N$1)+SUMIFS(DataRegularSeason20242025!$AB$3:$AB$1315,DataRegularSeason20242025!$B$3:$B$1315, "&lt;=" &amp; $A138, DataRegularSeason20242025!$E$3:$E$1315, N$1)</f>
        <v>33</v>
      </c>
      <c r="O138" s="2">
        <f>SUMIFS(DataRegularSeason20242025!$AA$3:$AA$1315,DataRegularSeason20242025!$B$3:$B$1315, "&lt;=" &amp; $A138, DataRegularSeason20242025!$D$3:$D$1315, O$1)+SUMIFS(DataRegularSeason20242025!$AB$3:$AB$1315,DataRegularSeason20242025!$B$3:$B$1315, "&lt;=" &amp; $A138, DataRegularSeason20242025!$E$3:$E$1315, O$1)</f>
        <v>38</v>
      </c>
      <c r="P138" s="2">
        <f>SUMIFS(DataRegularSeason20242025!$AA$3:$AA$1315,DataRegularSeason20242025!$B$3:$B$1315, "&lt;=" &amp; $A138, DataRegularSeason20242025!$D$3:$D$1315, P$1)+SUMIFS(DataRegularSeason20242025!$AB$3:$AB$1315,DataRegularSeason20242025!$B$3:$B$1315, "&lt;=" &amp; $A138, DataRegularSeason20242025!$E$3:$E$1315, P$1)</f>
        <v>21</v>
      </c>
      <c r="Q138" s="2">
        <f>SUMIFS(DataRegularSeason20242025!$AA$3:$AA$1315,DataRegularSeason20242025!$B$3:$B$1315, "&lt;=" &amp; $A138, DataRegularSeason20242025!$D$3:$D$1315, Q$1)+SUMIFS(DataRegularSeason20242025!$AB$3:$AB$1315,DataRegularSeason20242025!$B$3:$B$1315, "&lt;=" &amp; $A138, DataRegularSeason20242025!$E$3:$E$1315, Q$1)</f>
        <v>36</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25</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26</v>
      </c>
      <c r="X138" s="2">
        <f>SUMIFS(DataRegularSeason20242025!$AA$3:$AA$1315,DataRegularSeason20242025!$B$3:$B$1315, "&lt;=" &amp; $A138, DataRegularSeason20242025!$D$3:$D$1315, X$1)+SUMIFS(DataRegularSeason20242025!$AB$3:$AB$1315,DataRegularSeason20242025!$B$3:$B$1315, "&lt;=" &amp; $A138, DataRegularSeason20242025!$E$3:$E$1315, X$1)</f>
        <v>25</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26</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30</v>
      </c>
      <c r="AE138" s="2">
        <f>SUMIFS(DataRegularSeason20242025!$AA$3:$AA$1315,DataRegularSeason20242025!$B$3:$B$1315, "&lt;=" &amp; $A138, DataRegularSeason20242025!$D$3:$D$1315, AE$1)+SUMIFS(DataRegularSeason20242025!$AB$3:$AB$1315,DataRegularSeason20242025!$B$3:$B$1315, "&lt;=" &amp; $A138, DataRegularSeason20242025!$E$3:$E$1315, AE$1)</f>
        <v>37</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31</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30</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28</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32</v>
      </c>
      <c r="N139" s="2">
        <f>SUMIFS(DataRegularSeason20242025!$AA$3:$AA$1315,DataRegularSeason20242025!$B$3:$B$1315, "&lt;=" &amp; $A139, DataRegularSeason20242025!$D$3:$D$1315, N$1)+SUMIFS(DataRegularSeason20242025!$AB$3:$AB$1315,DataRegularSeason20242025!$B$3:$B$1315, "&lt;=" &amp; $A139, DataRegularSeason20242025!$E$3:$E$1315, N$1)</f>
        <v>33</v>
      </c>
      <c r="O139" s="2">
        <f>SUMIFS(DataRegularSeason20242025!$AA$3:$AA$1315,DataRegularSeason20242025!$B$3:$B$1315, "&lt;=" &amp; $A139, DataRegularSeason20242025!$D$3:$D$1315, O$1)+SUMIFS(DataRegularSeason20242025!$AB$3:$AB$1315,DataRegularSeason20242025!$B$3:$B$1315, "&lt;=" &amp; $A139, DataRegularSeason20242025!$E$3:$E$1315, O$1)</f>
        <v>38</v>
      </c>
      <c r="P139" s="2">
        <f>SUMIFS(DataRegularSeason20242025!$AA$3:$AA$1315,DataRegularSeason20242025!$B$3:$B$1315, "&lt;=" &amp; $A139, DataRegularSeason20242025!$D$3:$D$1315, P$1)+SUMIFS(DataRegularSeason20242025!$AB$3:$AB$1315,DataRegularSeason20242025!$B$3:$B$1315, "&lt;=" &amp; $A139, DataRegularSeason20242025!$E$3:$E$1315, P$1)</f>
        <v>21</v>
      </c>
      <c r="Q139" s="2">
        <f>SUMIFS(DataRegularSeason20242025!$AA$3:$AA$1315,DataRegularSeason20242025!$B$3:$B$1315, "&lt;=" &amp; $A139, DataRegularSeason20242025!$D$3:$D$1315, Q$1)+SUMIFS(DataRegularSeason20242025!$AB$3:$AB$1315,DataRegularSeason20242025!$B$3:$B$1315, "&lt;=" &amp; $A139, DataRegularSeason20242025!$E$3:$E$1315, Q$1)</f>
        <v>36</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25</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26</v>
      </c>
      <c r="X139" s="2">
        <f>SUMIFS(DataRegularSeason20242025!$AA$3:$AA$1315,DataRegularSeason20242025!$B$3:$B$1315, "&lt;=" &amp; $A139, DataRegularSeason20242025!$D$3:$D$1315, X$1)+SUMIFS(DataRegularSeason20242025!$AB$3:$AB$1315,DataRegularSeason20242025!$B$3:$B$1315, "&lt;=" &amp; $A139, DataRegularSeason20242025!$E$3:$E$1315, X$1)</f>
        <v>25</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26</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30</v>
      </c>
      <c r="AE139" s="2">
        <f>SUMIFS(DataRegularSeason20242025!$AA$3:$AA$1315,DataRegularSeason20242025!$B$3:$B$1315, "&lt;=" &amp; $A139, DataRegularSeason20242025!$D$3:$D$1315, AE$1)+SUMIFS(DataRegularSeason20242025!$AB$3:$AB$1315,DataRegularSeason20242025!$B$3:$B$1315, "&lt;=" &amp; $A139, DataRegularSeason20242025!$E$3:$E$1315, AE$1)</f>
        <v>37</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31</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30</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28</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32</v>
      </c>
      <c r="N140" s="2">
        <f>SUMIFS(DataRegularSeason20242025!$AA$3:$AA$1315,DataRegularSeason20242025!$B$3:$B$1315, "&lt;=" &amp; $A140, DataRegularSeason20242025!$D$3:$D$1315, N$1)+SUMIFS(DataRegularSeason20242025!$AB$3:$AB$1315,DataRegularSeason20242025!$B$3:$B$1315, "&lt;=" &amp; $A140, DataRegularSeason20242025!$E$3:$E$1315, N$1)</f>
        <v>33</v>
      </c>
      <c r="O140" s="2">
        <f>SUMIFS(DataRegularSeason20242025!$AA$3:$AA$1315,DataRegularSeason20242025!$B$3:$B$1315, "&lt;=" &amp; $A140, DataRegularSeason20242025!$D$3:$D$1315, O$1)+SUMIFS(DataRegularSeason20242025!$AB$3:$AB$1315,DataRegularSeason20242025!$B$3:$B$1315, "&lt;=" &amp; $A140, DataRegularSeason20242025!$E$3:$E$1315, O$1)</f>
        <v>38</v>
      </c>
      <c r="P140" s="2">
        <f>SUMIFS(DataRegularSeason20242025!$AA$3:$AA$1315,DataRegularSeason20242025!$B$3:$B$1315, "&lt;=" &amp; $A140, DataRegularSeason20242025!$D$3:$D$1315, P$1)+SUMIFS(DataRegularSeason20242025!$AB$3:$AB$1315,DataRegularSeason20242025!$B$3:$B$1315, "&lt;=" &amp; $A140, DataRegularSeason20242025!$E$3:$E$1315, P$1)</f>
        <v>21</v>
      </c>
      <c r="Q140" s="2">
        <f>SUMIFS(DataRegularSeason20242025!$AA$3:$AA$1315,DataRegularSeason20242025!$B$3:$B$1315, "&lt;=" &amp; $A140, DataRegularSeason20242025!$D$3:$D$1315, Q$1)+SUMIFS(DataRegularSeason20242025!$AB$3:$AB$1315,DataRegularSeason20242025!$B$3:$B$1315, "&lt;=" &amp; $A140, DataRegularSeason20242025!$E$3:$E$1315, Q$1)</f>
        <v>36</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25</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26</v>
      </c>
      <c r="X140" s="2">
        <f>SUMIFS(DataRegularSeason20242025!$AA$3:$AA$1315,DataRegularSeason20242025!$B$3:$B$1315, "&lt;=" &amp; $A140, DataRegularSeason20242025!$D$3:$D$1315, X$1)+SUMIFS(DataRegularSeason20242025!$AB$3:$AB$1315,DataRegularSeason20242025!$B$3:$B$1315, "&lt;=" &amp; $A140, DataRegularSeason20242025!$E$3:$E$1315, X$1)</f>
        <v>25</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26</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30</v>
      </c>
      <c r="AE140" s="2">
        <f>SUMIFS(DataRegularSeason20242025!$AA$3:$AA$1315,DataRegularSeason20242025!$B$3:$B$1315, "&lt;=" &amp; $A140, DataRegularSeason20242025!$D$3:$D$1315, AE$1)+SUMIFS(DataRegularSeason20242025!$AB$3:$AB$1315,DataRegularSeason20242025!$B$3:$B$1315, "&lt;=" &amp; $A140, DataRegularSeason20242025!$E$3:$E$1315, AE$1)</f>
        <v>37</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31</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30</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28</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32</v>
      </c>
      <c r="N141" s="2">
        <f>SUMIFS(DataRegularSeason20242025!$AA$3:$AA$1315,DataRegularSeason20242025!$B$3:$B$1315, "&lt;=" &amp; $A141, DataRegularSeason20242025!$D$3:$D$1315, N$1)+SUMIFS(DataRegularSeason20242025!$AB$3:$AB$1315,DataRegularSeason20242025!$B$3:$B$1315, "&lt;=" &amp; $A141, DataRegularSeason20242025!$E$3:$E$1315, N$1)</f>
        <v>33</v>
      </c>
      <c r="O141" s="2">
        <f>SUMIFS(DataRegularSeason20242025!$AA$3:$AA$1315,DataRegularSeason20242025!$B$3:$B$1315, "&lt;=" &amp; $A141, DataRegularSeason20242025!$D$3:$D$1315, O$1)+SUMIFS(DataRegularSeason20242025!$AB$3:$AB$1315,DataRegularSeason20242025!$B$3:$B$1315, "&lt;=" &amp; $A141, DataRegularSeason20242025!$E$3:$E$1315, O$1)</f>
        <v>38</v>
      </c>
      <c r="P141" s="2">
        <f>SUMIFS(DataRegularSeason20242025!$AA$3:$AA$1315,DataRegularSeason20242025!$B$3:$B$1315, "&lt;=" &amp; $A141, DataRegularSeason20242025!$D$3:$D$1315, P$1)+SUMIFS(DataRegularSeason20242025!$AB$3:$AB$1315,DataRegularSeason20242025!$B$3:$B$1315, "&lt;=" &amp; $A141, DataRegularSeason20242025!$E$3:$E$1315, P$1)</f>
        <v>21</v>
      </c>
      <c r="Q141" s="2">
        <f>SUMIFS(DataRegularSeason20242025!$AA$3:$AA$1315,DataRegularSeason20242025!$B$3:$B$1315, "&lt;=" &amp; $A141, DataRegularSeason20242025!$D$3:$D$1315, Q$1)+SUMIFS(DataRegularSeason20242025!$AB$3:$AB$1315,DataRegularSeason20242025!$B$3:$B$1315, "&lt;=" &amp; $A141, DataRegularSeason20242025!$E$3:$E$1315, Q$1)</f>
        <v>36</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25</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26</v>
      </c>
      <c r="X141" s="2">
        <f>SUMIFS(DataRegularSeason20242025!$AA$3:$AA$1315,DataRegularSeason20242025!$B$3:$B$1315, "&lt;=" &amp; $A141, DataRegularSeason20242025!$D$3:$D$1315, X$1)+SUMIFS(DataRegularSeason20242025!$AB$3:$AB$1315,DataRegularSeason20242025!$B$3:$B$1315, "&lt;=" &amp; $A141, DataRegularSeason20242025!$E$3:$E$1315, X$1)</f>
        <v>25</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26</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30</v>
      </c>
      <c r="AE141" s="2">
        <f>SUMIFS(DataRegularSeason20242025!$AA$3:$AA$1315,DataRegularSeason20242025!$B$3:$B$1315, "&lt;=" &amp; $A141, DataRegularSeason20242025!$D$3:$D$1315, AE$1)+SUMIFS(DataRegularSeason20242025!$AB$3:$AB$1315,DataRegularSeason20242025!$B$3:$B$1315, "&lt;=" &amp; $A141, DataRegularSeason20242025!$E$3:$E$1315, AE$1)</f>
        <v>37</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31</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30</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28</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32</v>
      </c>
      <c r="N142" s="2">
        <f>SUMIFS(DataRegularSeason20242025!$AA$3:$AA$1315,DataRegularSeason20242025!$B$3:$B$1315, "&lt;=" &amp; $A142, DataRegularSeason20242025!$D$3:$D$1315, N$1)+SUMIFS(DataRegularSeason20242025!$AB$3:$AB$1315,DataRegularSeason20242025!$B$3:$B$1315, "&lt;=" &amp; $A142, DataRegularSeason20242025!$E$3:$E$1315, N$1)</f>
        <v>33</v>
      </c>
      <c r="O142" s="2">
        <f>SUMIFS(DataRegularSeason20242025!$AA$3:$AA$1315,DataRegularSeason20242025!$B$3:$B$1315, "&lt;=" &amp; $A142, DataRegularSeason20242025!$D$3:$D$1315, O$1)+SUMIFS(DataRegularSeason20242025!$AB$3:$AB$1315,DataRegularSeason20242025!$B$3:$B$1315, "&lt;=" &amp; $A142, DataRegularSeason20242025!$E$3:$E$1315, O$1)</f>
        <v>38</v>
      </c>
      <c r="P142" s="2">
        <f>SUMIFS(DataRegularSeason20242025!$AA$3:$AA$1315,DataRegularSeason20242025!$B$3:$B$1315, "&lt;=" &amp; $A142, DataRegularSeason20242025!$D$3:$D$1315, P$1)+SUMIFS(DataRegularSeason20242025!$AB$3:$AB$1315,DataRegularSeason20242025!$B$3:$B$1315, "&lt;=" &amp; $A142, DataRegularSeason20242025!$E$3:$E$1315, P$1)</f>
        <v>21</v>
      </c>
      <c r="Q142" s="2">
        <f>SUMIFS(DataRegularSeason20242025!$AA$3:$AA$1315,DataRegularSeason20242025!$B$3:$B$1315, "&lt;=" &amp; $A142, DataRegularSeason20242025!$D$3:$D$1315, Q$1)+SUMIFS(DataRegularSeason20242025!$AB$3:$AB$1315,DataRegularSeason20242025!$B$3:$B$1315, "&lt;=" &amp; $A142, DataRegularSeason20242025!$E$3:$E$1315, Q$1)</f>
        <v>36</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25</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26</v>
      </c>
      <c r="X142" s="2">
        <f>SUMIFS(DataRegularSeason20242025!$AA$3:$AA$1315,DataRegularSeason20242025!$B$3:$B$1315, "&lt;=" &amp; $A142, DataRegularSeason20242025!$D$3:$D$1315, X$1)+SUMIFS(DataRegularSeason20242025!$AB$3:$AB$1315,DataRegularSeason20242025!$B$3:$B$1315, "&lt;=" &amp; $A142, DataRegularSeason20242025!$E$3:$E$1315, X$1)</f>
        <v>25</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26</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30</v>
      </c>
      <c r="AE142" s="2">
        <f>SUMIFS(DataRegularSeason20242025!$AA$3:$AA$1315,DataRegularSeason20242025!$B$3:$B$1315, "&lt;=" &amp; $A142, DataRegularSeason20242025!$D$3:$D$1315, AE$1)+SUMIFS(DataRegularSeason20242025!$AB$3:$AB$1315,DataRegularSeason20242025!$B$3:$B$1315, "&lt;=" &amp; $A142, DataRegularSeason20242025!$E$3:$E$1315, AE$1)</f>
        <v>37</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31</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30</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28</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32</v>
      </c>
      <c r="N143" s="2">
        <f>SUMIFS(DataRegularSeason20242025!$AA$3:$AA$1315,DataRegularSeason20242025!$B$3:$B$1315, "&lt;=" &amp; $A143, DataRegularSeason20242025!$D$3:$D$1315, N$1)+SUMIFS(DataRegularSeason20242025!$AB$3:$AB$1315,DataRegularSeason20242025!$B$3:$B$1315, "&lt;=" &amp; $A143, DataRegularSeason20242025!$E$3:$E$1315, N$1)</f>
        <v>33</v>
      </c>
      <c r="O143" s="2">
        <f>SUMIFS(DataRegularSeason20242025!$AA$3:$AA$1315,DataRegularSeason20242025!$B$3:$B$1315, "&lt;=" &amp; $A143, DataRegularSeason20242025!$D$3:$D$1315, O$1)+SUMIFS(DataRegularSeason20242025!$AB$3:$AB$1315,DataRegularSeason20242025!$B$3:$B$1315, "&lt;=" &amp; $A143, DataRegularSeason20242025!$E$3:$E$1315, O$1)</f>
        <v>38</v>
      </c>
      <c r="P143" s="2">
        <f>SUMIFS(DataRegularSeason20242025!$AA$3:$AA$1315,DataRegularSeason20242025!$B$3:$B$1315, "&lt;=" &amp; $A143, DataRegularSeason20242025!$D$3:$D$1315, P$1)+SUMIFS(DataRegularSeason20242025!$AB$3:$AB$1315,DataRegularSeason20242025!$B$3:$B$1315, "&lt;=" &amp; $A143, DataRegularSeason20242025!$E$3:$E$1315, P$1)</f>
        <v>21</v>
      </c>
      <c r="Q143" s="2">
        <f>SUMIFS(DataRegularSeason20242025!$AA$3:$AA$1315,DataRegularSeason20242025!$B$3:$B$1315, "&lt;=" &amp; $A143, DataRegularSeason20242025!$D$3:$D$1315, Q$1)+SUMIFS(DataRegularSeason20242025!$AB$3:$AB$1315,DataRegularSeason20242025!$B$3:$B$1315, "&lt;=" &amp; $A143, DataRegularSeason20242025!$E$3:$E$1315, Q$1)</f>
        <v>36</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25</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26</v>
      </c>
      <c r="X143" s="2">
        <f>SUMIFS(DataRegularSeason20242025!$AA$3:$AA$1315,DataRegularSeason20242025!$B$3:$B$1315, "&lt;=" &amp; $A143, DataRegularSeason20242025!$D$3:$D$1315, X$1)+SUMIFS(DataRegularSeason20242025!$AB$3:$AB$1315,DataRegularSeason20242025!$B$3:$B$1315, "&lt;=" &amp; $A143, DataRegularSeason20242025!$E$3:$E$1315, X$1)</f>
        <v>25</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26</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30</v>
      </c>
      <c r="AE143" s="2">
        <f>SUMIFS(DataRegularSeason20242025!$AA$3:$AA$1315,DataRegularSeason20242025!$B$3:$B$1315, "&lt;=" &amp; $A143, DataRegularSeason20242025!$D$3:$D$1315, AE$1)+SUMIFS(DataRegularSeason20242025!$AB$3:$AB$1315,DataRegularSeason20242025!$B$3:$B$1315, "&lt;=" &amp; $A143, DataRegularSeason20242025!$E$3:$E$1315, AE$1)</f>
        <v>37</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31</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30</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28</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32</v>
      </c>
      <c r="N144" s="2">
        <f>SUMIFS(DataRegularSeason20242025!$AA$3:$AA$1315,DataRegularSeason20242025!$B$3:$B$1315, "&lt;=" &amp; $A144, DataRegularSeason20242025!$D$3:$D$1315, N$1)+SUMIFS(DataRegularSeason20242025!$AB$3:$AB$1315,DataRegularSeason20242025!$B$3:$B$1315, "&lt;=" &amp; $A144, DataRegularSeason20242025!$E$3:$E$1315, N$1)</f>
        <v>33</v>
      </c>
      <c r="O144" s="2">
        <f>SUMIFS(DataRegularSeason20242025!$AA$3:$AA$1315,DataRegularSeason20242025!$B$3:$B$1315, "&lt;=" &amp; $A144, DataRegularSeason20242025!$D$3:$D$1315, O$1)+SUMIFS(DataRegularSeason20242025!$AB$3:$AB$1315,DataRegularSeason20242025!$B$3:$B$1315, "&lt;=" &amp; $A144, DataRegularSeason20242025!$E$3:$E$1315, O$1)</f>
        <v>38</v>
      </c>
      <c r="P144" s="2">
        <f>SUMIFS(DataRegularSeason20242025!$AA$3:$AA$1315,DataRegularSeason20242025!$B$3:$B$1315, "&lt;=" &amp; $A144, DataRegularSeason20242025!$D$3:$D$1315, P$1)+SUMIFS(DataRegularSeason20242025!$AB$3:$AB$1315,DataRegularSeason20242025!$B$3:$B$1315, "&lt;=" &amp; $A144, DataRegularSeason20242025!$E$3:$E$1315, P$1)</f>
        <v>21</v>
      </c>
      <c r="Q144" s="2">
        <f>SUMIFS(DataRegularSeason20242025!$AA$3:$AA$1315,DataRegularSeason20242025!$B$3:$B$1315, "&lt;=" &amp; $A144, DataRegularSeason20242025!$D$3:$D$1315, Q$1)+SUMIFS(DataRegularSeason20242025!$AB$3:$AB$1315,DataRegularSeason20242025!$B$3:$B$1315, "&lt;=" &amp; $A144, DataRegularSeason20242025!$E$3:$E$1315, Q$1)</f>
        <v>36</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25</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26</v>
      </c>
      <c r="X144" s="2">
        <f>SUMIFS(DataRegularSeason20242025!$AA$3:$AA$1315,DataRegularSeason20242025!$B$3:$B$1315, "&lt;=" &amp; $A144, DataRegularSeason20242025!$D$3:$D$1315, X$1)+SUMIFS(DataRegularSeason20242025!$AB$3:$AB$1315,DataRegularSeason20242025!$B$3:$B$1315, "&lt;=" &amp; $A144, DataRegularSeason20242025!$E$3:$E$1315, X$1)</f>
        <v>25</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26</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30</v>
      </c>
      <c r="AE144" s="2">
        <f>SUMIFS(DataRegularSeason20242025!$AA$3:$AA$1315,DataRegularSeason20242025!$B$3:$B$1315, "&lt;=" &amp; $A144, DataRegularSeason20242025!$D$3:$D$1315, AE$1)+SUMIFS(DataRegularSeason20242025!$AB$3:$AB$1315,DataRegularSeason20242025!$B$3:$B$1315, "&lt;=" &amp; $A144, DataRegularSeason20242025!$E$3:$E$1315, AE$1)</f>
        <v>37</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31</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30</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28</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32</v>
      </c>
      <c r="N145" s="2">
        <f>SUMIFS(DataRegularSeason20242025!$AA$3:$AA$1315,DataRegularSeason20242025!$B$3:$B$1315, "&lt;=" &amp; $A145, DataRegularSeason20242025!$D$3:$D$1315, N$1)+SUMIFS(DataRegularSeason20242025!$AB$3:$AB$1315,DataRegularSeason20242025!$B$3:$B$1315, "&lt;=" &amp; $A145, DataRegularSeason20242025!$E$3:$E$1315, N$1)</f>
        <v>33</v>
      </c>
      <c r="O145" s="2">
        <f>SUMIFS(DataRegularSeason20242025!$AA$3:$AA$1315,DataRegularSeason20242025!$B$3:$B$1315, "&lt;=" &amp; $A145, DataRegularSeason20242025!$D$3:$D$1315, O$1)+SUMIFS(DataRegularSeason20242025!$AB$3:$AB$1315,DataRegularSeason20242025!$B$3:$B$1315, "&lt;=" &amp; $A145, DataRegularSeason20242025!$E$3:$E$1315, O$1)</f>
        <v>38</v>
      </c>
      <c r="P145" s="2">
        <f>SUMIFS(DataRegularSeason20242025!$AA$3:$AA$1315,DataRegularSeason20242025!$B$3:$B$1315, "&lt;=" &amp; $A145, DataRegularSeason20242025!$D$3:$D$1315, P$1)+SUMIFS(DataRegularSeason20242025!$AB$3:$AB$1315,DataRegularSeason20242025!$B$3:$B$1315, "&lt;=" &amp; $A145, DataRegularSeason20242025!$E$3:$E$1315, P$1)</f>
        <v>21</v>
      </c>
      <c r="Q145" s="2">
        <f>SUMIFS(DataRegularSeason20242025!$AA$3:$AA$1315,DataRegularSeason20242025!$B$3:$B$1315, "&lt;=" &amp; $A145, DataRegularSeason20242025!$D$3:$D$1315, Q$1)+SUMIFS(DataRegularSeason20242025!$AB$3:$AB$1315,DataRegularSeason20242025!$B$3:$B$1315, "&lt;=" &amp; $A145, DataRegularSeason20242025!$E$3:$E$1315, Q$1)</f>
        <v>36</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25</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26</v>
      </c>
      <c r="X145" s="2">
        <f>SUMIFS(DataRegularSeason20242025!$AA$3:$AA$1315,DataRegularSeason20242025!$B$3:$B$1315, "&lt;=" &amp; $A145, DataRegularSeason20242025!$D$3:$D$1315, X$1)+SUMIFS(DataRegularSeason20242025!$AB$3:$AB$1315,DataRegularSeason20242025!$B$3:$B$1315, "&lt;=" &amp; $A145, DataRegularSeason20242025!$E$3:$E$1315, X$1)</f>
        <v>25</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26</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30</v>
      </c>
      <c r="AE145" s="2">
        <f>SUMIFS(DataRegularSeason20242025!$AA$3:$AA$1315,DataRegularSeason20242025!$B$3:$B$1315, "&lt;=" &amp; $A145, DataRegularSeason20242025!$D$3:$D$1315, AE$1)+SUMIFS(DataRegularSeason20242025!$AB$3:$AB$1315,DataRegularSeason20242025!$B$3:$B$1315, "&lt;=" &amp; $A145, DataRegularSeason20242025!$E$3:$E$1315, AE$1)</f>
        <v>37</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31</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30</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28</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32</v>
      </c>
      <c r="N146" s="2">
        <f>SUMIFS(DataRegularSeason20242025!$AA$3:$AA$1315,DataRegularSeason20242025!$B$3:$B$1315, "&lt;=" &amp; $A146, DataRegularSeason20242025!$D$3:$D$1315, N$1)+SUMIFS(DataRegularSeason20242025!$AB$3:$AB$1315,DataRegularSeason20242025!$B$3:$B$1315, "&lt;=" &amp; $A146, DataRegularSeason20242025!$E$3:$E$1315, N$1)</f>
        <v>33</v>
      </c>
      <c r="O146" s="2">
        <f>SUMIFS(DataRegularSeason20242025!$AA$3:$AA$1315,DataRegularSeason20242025!$B$3:$B$1315, "&lt;=" &amp; $A146, DataRegularSeason20242025!$D$3:$D$1315, O$1)+SUMIFS(DataRegularSeason20242025!$AB$3:$AB$1315,DataRegularSeason20242025!$B$3:$B$1315, "&lt;=" &amp; $A146, DataRegularSeason20242025!$E$3:$E$1315, O$1)</f>
        <v>38</v>
      </c>
      <c r="P146" s="2">
        <f>SUMIFS(DataRegularSeason20242025!$AA$3:$AA$1315,DataRegularSeason20242025!$B$3:$B$1315, "&lt;=" &amp; $A146, DataRegularSeason20242025!$D$3:$D$1315, P$1)+SUMIFS(DataRegularSeason20242025!$AB$3:$AB$1315,DataRegularSeason20242025!$B$3:$B$1315, "&lt;=" &amp; $A146, DataRegularSeason20242025!$E$3:$E$1315, P$1)</f>
        <v>21</v>
      </c>
      <c r="Q146" s="2">
        <f>SUMIFS(DataRegularSeason20242025!$AA$3:$AA$1315,DataRegularSeason20242025!$B$3:$B$1315, "&lt;=" &amp; $A146, DataRegularSeason20242025!$D$3:$D$1315, Q$1)+SUMIFS(DataRegularSeason20242025!$AB$3:$AB$1315,DataRegularSeason20242025!$B$3:$B$1315, "&lt;=" &amp; $A146, DataRegularSeason20242025!$E$3:$E$1315, Q$1)</f>
        <v>36</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25</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26</v>
      </c>
      <c r="X146" s="2">
        <f>SUMIFS(DataRegularSeason20242025!$AA$3:$AA$1315,DataRegularSeason20242025!$B$3:$B$1315, "&lt;=" &amp; $A146, DataRegularSeason20242025!$D$3:$D$1315, X$1)+SUMIFS(DataRegularSeason20242025!$AB$3:$AB$1315,DataRegularSeason20242025!$B$3:$B$1315, "&lt;=" &amp; $A146, DataRegularSeason20242025!$E$3:$E$1315, X$1)</f>
        <v>25</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26</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30</v>
      </c>
      <c r="AE146" s="2">
        <f>SUMIFS(DataRegularSeason20242025!$AA$3:$AA$1315,DataRegularSeason20242025!$B$3:$B$1315, "&lt;=" &amp; $A146, DataRegularSeason20242025!$D$3:$D$1315, AE$1)+SUMIFS(DataRegularSeason20242025!$AB$3:$AB$1315,DataRegularSeason20242025!$B$3:$B$1315, "&lt;=" &amp; $A146, DataRegularSeason20242025!$E$3:$E$1315, AE$1)</f>
        <v>37</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31</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30</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28</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32</v>
      </c>
      <c r="N147" s="2">
        <f>SUMIFS(DataRegularSeason20242025!$AA$3:$AA$1315,DataRegularSeason20242025!$B$3:$B$1315, "&lt;=" &amp; $A147, DataRegularSeason20242025!$D$3:$D$1315, N$1)+SUMIFS(DataRegularSeason20242025!$AB$3:$AB$1315,DataRegularSeason20242025!$B$3:$B$1315, "&lt;=" &amp; $A147, DataRegularSeason20242025!$E$3:$E$1315, N$1)</f>
        <v>33</v>
      </c>
      <c r="O147" s="2">
        <f>SUMIFS(DataRegularSeason20242025!$AA$3:$AA$1315,DataRegularSeason20242025!$B$3:$B$1315, "&lt;=" &amp; $A147, DataRegularSeason20242025!$D$3:$D$1315, O$1)+SUMIFS(DataRegularSeason20242025!$AB$3:$AB$1315,DataRegularSeason20242025!$B$3:$B$1315, "&lt;=" &amp; $A147, DataRegularSeason20242025!$E$3:$E$1315, O$1)</f>
        <v>38</v>
      </c>
      <c r="P147" s="2">
        <f>SUMIFS(DataRegularSeason20242025!$AA$3:$AA$1315,DataRegularSeason20242025!$B$3:$B$1315, "&lt;=" &amp; $A147, DataRegularSeason20242025!$D$3:$D$1315, P$1)+SUMIFS(DataRegularSeason20242025!$AB$3:$AB$1315,DataRegularSeason20242025!$B$3:$B$1315, "&lt;=" &amp; $A147, DataRegularSeason20242025!$E$3:$E$1315, P$1)</f>
        <v>21</v>
      </c>
      <c r="Q147" s="2">
        <f>SUMIFS(DataRegularSeason20242025!$AA$3:$AA$1315,DataRegularSeason20242025!$B$3:$B$1315, "&lt;=" &amp; $A147, DataRegularSeason20242025!$D$3:$D$1315, Q$1)+SUMIFS(DataRegularSeason20242025!$AB$3:$AB$1315,DataRegularSeason20242025!$B$3:$B$1315, "&lt;=" &amp; $A147, DataRegularSeason20242025!$E$3:$E$1315, Q$1)</f>
        <v>36</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25</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26</v>
      </c>
      <c r="X147" s="2">
        <f>SUMIFS(DataRegularSeason20242025!$AA$3:$AA$1315,DataRegularSeason20242025!$B$3:$B$1315, "&lt;=" &amp; $A147, DataRegularSeason20242025!$D$3:$D$1315, X$1)+SUMIFS(DataRegularSeason20242025!$AB$3:$AB$1315,DataRegularSeason20242025!$B$3:$B$1315, "&lt;=" &amp; $A147, DataRegularSeason20242025!$E$3:$E$1315, X$1)</f>
        <v>25</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26</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30</v>
      </c>
      <c r="AE147" s="2">
        <f>SUMIFS(DataRegularSeason20242025!$AA$3:$AA$1315,DataRegularSeason20242025!$B$3:$B$1315, "&lt;=" &amp; $A147, DataRegularSeason20242025!$D$3:$D$1315, AE$1)+SUMIFS(DataRegularSeason20242025!$AB$3:$AB$1315,DataRegularSeason20242025!$B$3:$B$1315, "&lt;=" &amp; $A147, DataRegularSeason20242025!$E$3:$E$1315, AE$1)</f>
        <v>37</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31</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30</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28</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32</v>
      </c>
      <c r="N148" s="2">
        <f>SUMIFS(DataRegularSeason20242025!$AA$3:$AA$1315,DataRegularSeason20242025!$B$3:$B$1315, "&lt;=" &amp; $A148, DataRegularSeason20242025!$D$3:$D$1315, N$1)+SUMIFS(DataRegularSeason20242025!$AB$3:$AB$1315,DataRegularSeason20242025!$B$3:$B$1315, "&lt;=" &amp; $A148, DataRegularSeason20242025!$E$3:$E$1315, N$1)</f>
        <v>33</v>
      </c>
      <c r="O148" s="2">
        <f>SUMIFS(DataRegularSeason20242025!$AA$3:$AA$1315,DataRegularSeason20242025!$B$3:$B$1315, "&lt;=" &amp; $A148, DataRegularSeason20242025!$D$3:$D$1315, O$1)+SUMIFS(DataRegularSeason20242025!$AB$3:$AB$1315,DataRegularSeason20242025!$B$3:$B$1315, "&lt;=" &amp; $A148, DataRegularSeason20242025!$E$3:$E$1315, O$1)</f>
        <v>38</v>
      </c>
      <c r="P148" s="2">
        <f>SUMIFS(DataRegularSeason20242025!$AA$3:$AA$1315,DataRegularSeason20242025!$B$3:$B$1315, "&lt;=" &amp; $A148, DataRegularSeason20242025!$D$3:$D$1315, P$1)+SUMIFS(DataRegularSeason20242025!$AB$3:$AB$1315,DataRegularSeason20242025!$B$3:$B$1315, "&lt;=" &amp; $A148, DataRegularSeason20242025!$E$3:$E$1315, P$1)</f>
        <v>21</v>
      </c>
      <c r="Q148" s="2">
        <f>SUMIFS(DataRegularSeason20242025!$AA$3:$AA$1315,DataRegularSeason20242025!$B$3:$B$1315, "&lt;=" &amp; $A148, DataRegularSeason20242025!$D$3:$D$1315, Q$1)+SUMIFS(DataRegularSeason20242025!$AB$3:$AB$1315,DataRegularSeason20242025!$B$3:$B$1315, "&lt;=" &amp; $A148, DataRegularSeason20242025!$E$3:$E$1315, Q$1)</f>
        <v>36</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25</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26</v>
      </c>
      <c r="X148" s="2">
        <f>SUMIFS(DataRegularSeason20242025!$AA$3:$AA$1315,DataRegularSeason20242025!$B$3:$B$1315, "&lt;=" &amp; $A148, DataRegularSeason20242025!$D$3:$D$1315, X$1)+SUMIFS(DataRegularSeason20242025!$AB$3:$AB$1315,DataRegularSeason20242025!$B$3:$B$1315, "&lt;=" &amp; $A148, DataRegularSeason20242025!$E$3:$E$1315, X$1)</f>
        <v>25</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26</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30</v>
      </c>
      <c r="AE148" s="2">
        <f>SUMIFS(DataRegularSeason20242025!$AA$3:$AA$1315,DataRegularSeason20242025!$B$3:$B$1315, "&lt;=" &amp; $A148, DataRegularSeason20242025!$D$3:$D$1315, AE$1)+SUMIFS(DataRegularSeason20242025!$AB$3:$AB$1315,DataRegularSeason20242025!$B$3:$B$1315, "&lt;=" &amp; $A148, DataRegularSeason20242025!$E$3:$E$1315, AE$1)</f>
        <v>37</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31</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30</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28</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32</v>
      </c>
      <c r="N149" s="2">
        <f>SUMIFS(DataRegularSeason20242025!$AA$3:$AA$1315,DataRegularSeason20242025!$B$3:$B$1315, "&lt;=" &amp; $A149, DataRegularSeason20242025!$D$3:$D$1315, N$1)+SUMIFS(DataRegularSeason20242025!$AB$3:$AB$1315,DataRegularSeason20242025!$B$3:$B$1315, "&lt;=" &amp; $A149, DataRegularSeason20242025!$E$3:$E$1315, N$1)</f>
        <v>33</v>
      </c>
      <c r="O149" s="2">
        <f>SUMIFS(DataRegularSeason20242025!$AA$3:$AA$1315,DataRegularSeason20242025!$B$3:$B$1315, "&lt;=" &amp; $A149, DataRegularSeason20242025!$D$3:$D$1315, O$1)+SUMIFS(DataRegularSeason20242025!$AB$3:$AB$1315,DataRegularSeason20242025!$B$3:$B$1315, "&lt;=" &amp; $A149, DataRegularSeason20242025!$E$3:$E$1315, O$1)</f>
        <v>38</v>
      </c>
      <c r="P149" s="2">
        <f>SUMIFS(DataRegularSeason20242025!$AA$3:$AA$1315,DataRegularSeason20242025!$B$3:$B$1315, "&lt;=" &amp; $A149, DataRegularSeason20242025!$D$3:$D$1315, P$1)+SUMIFS(DataRegularSeason20242025!$AB$3:$AB$1315,DataRegularSeason20242025!$B$3:$B$1315, "&lt;=" &amp; $A149, DataRegularSeason20242025!$E$3:$E$1315, P$1)</f>
        <v>21</v>
      </c>
      <c r="Q149" s="2">
        <f>SUMIFS(DataRegularSeason20242025!$AA$3:$AA$1315,DataRegularSeason20242025!$B$3:$B$1315, "&lt;=" &amp; $A149, DataRegularSeason20242025!$D$3:$D$1315, Q$1)+SUMIFS(DataRegularSeason20242025!$AB$3:$AB$1315,DataRegularSeason20242025!$B$3:$B$1315, "&lt;=" &amp; $A149, DataRegularSeason20242025!$E$3:$E$1315, Q$1)</f>
        <v>36</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25</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26</v>
      </c>
      <c r="X149" s="2">
        <f>SUMIFS(DataRegularSeason20242025!$AA$3:$AA$1315,DataRegularSeason20242025!$B$3:$B$1315, "&lt;=" &amp; $A149, DataRegularSeason20242025!$D$3:$D$1315, X$1)+SUMIFS(DataRegularSeason20242025!$AB$3:$AB$1315,DataRegularSeason20242025!$B$3:$B$1315, "&lt;=" &amp; $A149, DataRegularSeason20242025!$E$3:$E$1315, X$1)</f>
        <v>25</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26</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30</v>
      </c>
      <c r="AE149" s="2">
        <f>SUMIFS(DataRegularSeason20242025!$AA$3:$AA$1315,DataRegularSeason20242025!$B$3:$B$1315, "&lt;=" &amp; $A149, DataRegularSeason20242025!$D$3:$D$1315, AE$1)+SUMIFS(DataRegularSeason20242025!$AB$3:$AB$1315,DataRegularSeason20242025!$B$3:$B$1315, "&lt;=" &amp; $A149, DataRegularSeason20242025!$E$3:$E$1315, AE$1)</f>
        <v>37</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31</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30</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28</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32</v>
      </c>
      <c r="N150" s="2">
        <f>SUMIFS(DataRegularSeason20242025!$AA$3:$AA$1315,DataRegularSeason20242025!$B$3:$B$1315, "&lt;=" &amp; $A150, DataRegularSeason20242025!$D$3:$D$1315, N$1)+SUMIFS(DataRegularSeason20242025!$AB$3:$AB$1315,DataRegularSeason20242025!$B$3:$B$1315, "&lt;=" &amp; $A150, DataRegularSeason20242025!$E$3:$E$1315, N$1)</f>
        <v>33</v>
      </c>
      <c r="O150" s="2">
        <f>SUMIFS(DataRegularSeason20242025!$AA$3:$AA$1315,DataRegularSeason20242025!$B$3:$B$1315, "&lt;=" &amp; $A150, DataRegularSeason20242025!$D$3:$D$1315, O$1)+SUMIFS(DataRegularSeason20242025!$AB$3:$AB$1315,DataRegularSeason20242025!$B$3:$B$1315, "&lt;=" &amp; $A150, DataRegularSeason20242025!$E$3:$E$1315, O$1)</f>
        <v>38</v>
      </c>
      <c r="P150" s="2">
        <f>SUMIFS(DataRegularSeason20242025!$AA$3:$AA$1315,DataRegularSeason20242025!$B$3:$B$1315, "&lt;=" &amp; $A150, DataRegularSeason20242025!$D$3:$D$1315, P$1)+SUMIFS(DataRegularSeason20242025!$AB$3:$AB$1315,DataRegularSeason20242025!$B$3:$B$1315, "&lt;=" &amp; $A150, DataRegularSeason20242025!$E$3:$E$1315, P$1)</f>
        <v>21</v>
      </c>
      <c r="Q150" s="2">
        <f>SUMIFS(DataRegularSeason20242025!$AA$3:$AA$1315,DataRegularSeason20242025!$B$3:$B$1315, "&lt;=" &amp; $A150, DataRegularSeason20242025!$D$3:$D$1315, Q$1)+SUMIFS(DataRegularSeason20242025!$AB$3:$AB$1315,DataRegularSeason20242025!$B$3:$B$1315, "&lt;=" &amp; $A150, DataRegularSeason20242025!$E$3:$E$1315, Q$1)</f>
        <v>36</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25</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26</v>
      </c>
      <c r="X150" s="2">
        <f>SUMIFS(DataRegularSeason20242025!$AA$3:$AA$1315,DataRegularSeason20242025!$B$3:$B$1315, "&lt;=" &amp; $A150, DataRegularSeason20242025!$D$3:$D$1315, X$1)+SUMIFS(DataRegularSeason20242025!$AB$3:$AB$1315,DataRegularSeason20242025!$B$3:$B$1315, "&lt;=" &amp; $A150, DataRegularSeason20242025!$E$3:$E$1315, X$1)</f>
        <v>25</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26</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30</v>
      </c>
      <c r="AE150" s="2">
        <f>SUMIFS(DataRegularSeason20242025!$AA$3:$AA$1315,DataRegularSeason20242025!$B$3:$B$1315, "&lt;=" &amp; $A150, DataRegularSeason20242025!$D$3:$D$1315, AE$1)+SUMIFS(DataRegularSeason20242025!$AB$3:$AB$1315,DataRegularSeason20242025!$B$3:$B$1315, "&lt;=" &amp; $A150, DataRegularSeason20242025!$E$3:$E$1315, AE$1)</f>
        <v>37</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31</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30</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28</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32</v>
      </c>
      <c r="N151" s="2">
        <f>SUMIFS(DataRegularSeason20242025!$AA$3:$AA$1315,DataRegularSeason20242025!$B$3:$B$1315, "&lt;=" &amp; $A151, DataRegularSeason20242025!$D$3:$D$1315, N$1)+SUMIFS(DataRegularSeason20242025!$AB$3:$AB$1315,DataRegularSeason20242025!$B$3:$B$1315, "&lt;=" &amp; $A151, DataRegularSeason20242025!$E$3:$E$1315, N$1)</f>
        <v>33</v>
      </c>
      <c r="O151" s="2">
        <f>SUMIFS(DataRegularSeason20242025!$AA$3:$AA$1315,DataRegularSeason20242025!$B$3:$B$1315, "&lt;=" &amp; $A151, DataRegularSeason20242025!$D$3:$D$1315, O$1)+SUMIFS(DataRegularSeason20242025!$AB$3:$AB$1315,DataRegularSeason20242025!$B$3:$B$1315, "&lt;=" &amp; $A151, DataRegularSeason20242025!$E$3:$E$1315, O$1)</f>
        <v>38</v>
      </c>
      <c r="P151" s="2">
        <f>SUMIFS(DataRegularSeason20242025!$AA$3:$AA$1315,DataRegularSeason20242025!$B$3:$B$1315, "&lt;=" &amp; $A151, DataRegularSeason20242025!$D$3:$D$1315, P$1)+SUMIFS(DataRegularSeason20242025!$AB$3:$AB$1315,DataRegularSeason20242025!$B$3:$B$1315, "&lt;=" &amp; $A151, DataRegularSeason20242025!$E$3:$E$1315, P$1)</f>
        <v>21</v>
      </c>
      <c r="Q151" s="2">
        <f>SUMIFS(DataRegularSeason20242025!$AA$3:$AA$1315,DataRegularSeason20242025!$B$3:$B$1315, "&lt;=" &amp; $A151, DataRegularSeason20242025!$D$3:$D$1315, Q$1)+SUMIFS(DataRegularSeason20242025!$AB$3:$AB$1315,DataRegularSeason20242025!$B$3:$B$1315, "&lt;=" &amp; $A151, DataRegularSeason20242025!$E$3:$E$1315, Q$1)</f>
        <v>36</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25</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26</v>
      </c>
      <c r="X151" s="2">
        <f>SUMIFS(DataRegularSeason20242025!$AA$3:$AA$1315,DataRegularSeason20242025!$B$3:$B$1315, "&lt;=" &amp; $A151, DataRegularSeason20242025!$D$3:$D$1315, X$1)+SUMIFS(DataRegularSeason20242025!$AB$3:$AB$1315,DataRegularSeason20242025!$B$3:$B$1315, "&lt;=" &amp; $A151, DataRegularSeason20242025!$E$3:$E$1315, X$1)</f>
        <v>25</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26</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30</v>
      </c>
      <c r="AE151" s="2">
        <f>SUMIFS(DataRegularSeason20242025!$AA$3:$AA$1315,DataRegularSeason20242025!$B$3:$B$1315, "&lt;=" &amp; $A151, DataRegularSeason20242025!$D$3:$D$1315, AE$1)+SUMIFS(DataRegularSeason20242025!$AB$3:$AB$1315,DataRegularSeason20242025!$B$3:$B$1315, "&lt;=" &amp; $A151, DataRegularSeason20242025!$E$3:$E$1315, AE$1)</f>
        <v>37</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31</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30</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28</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32</v>
      </c>
      <c r="N152" s="2">
        <f>SUMIFS(DataRegularSeason20242025!$AA$3:$AA$1315,DataRegularSeason20242025!$B$3:$B$1315, "&lt;=" &amp; $A152, DataRegularSeason20242025!$D$3:$D$1315, N$1)+SUMIFS(DataRegularSeason20242025!$AB$3:$AB$1315,DataRegularSeason20242025!$B$3:$B$1315, "&lt;=" &amp; $A152, DataRegularSeason20242025!$E$3:$E$1315, N$1)</f>
        <v>33</v>
      </c>
      <c r="O152" s="2">
        <f>SUMIFS(DataRegularSeason20242025!$AA$3:$AA$1315,DataRegularSeason20242025!$B$3:$B$1315, "&lt;=" &amp; $A152, DataRegularSeason20242025!$D$3:$D$1315, O$1)+SUMIFS(DataRegularSeason20242025!$AB$3:$AB$1315,DataRegularSeason20242025!$B$3:$B$1315, "&lt;=" &amp; $A152, DataRegularSeason20242025!$E$3:$E$1315, O$1)</f>
        <v>38</v>
      </c>
      <c r="P152" s="2">
        <f>SUMIFS(DataRegularSeason20242025!$AA$3:$AA$1315,DataRegularSeason20242025!$B$3:$B$1315, "&lt;=" &amp; $A152, DataRegularSeason20242025!$D$3:$D$1315, P$1)+SUMIFS(DataRegularSeason20242025!$AB$3:$AB$1315,DataRegularSeason20242025!$B$3:$B$1315, "&lt;=" &amp; $A152, DataRegularSeason20242025!$E$3:$E$1315, P$1)</f>
        <v>21</v>
      </c>
      <c r="Q152" s="2">
        <f>SUMIFS(DataRegularSeason20242025!$AA$3:$AA$1315,DataRegularSeason20242025!$B$3:$B$1315, "&lt;=" &amp; $A152, DataRegularSeason20242025!$D$3:$D$1315, Q$1)+SUMIFS(DataRegularSeason20242025!$AB$3:$AB$1315,DataRegularSeason20242025!$B$3:$B$1315, "&lt;=" &amp; $A152, DataRegularSeason20242025!$E$3:$E$1315, Q$1)</f>
        <v>36</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25</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26</v>
      </c>
      <c r="X152" s="2">
        <f>SUMIFS(DataRegularSeason20242025!$AA$3:$AA$1315,DataRegularSeason20242025!$B$3:$B$1315, "&lt;=" &amp; $A152, DataRegularSeason20242025!$D$3:$D$1315, X$1)+SUMIFS(DataRegularSeason20242025!$AB$3:$AB$1315,DataRegularSeason20242025!$B$3:$B$1315, "&lt;=" &amp; $A152, DataRegularSeason20242025!$E$3:$E$1315, X$1)</f>
        <v>25</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26</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30</v>
      </c>
      <c r="AE152" s="2">
        <f>SUMIFS(DataRegularSeason20242025!$AA$3:$AA$1315,DataRegularSeason20242025!$B$3:$B$1315, "&lt;=" &amp; $A152, DataRegularSeason20242025!$D$3:$D$1315, AE$1)+SUMIFS(DataRegularSeason20242025!$AB$3:$AB$1315,DataRegularSeason20242025!$B$3:$B$1315, "&lt;=" &amp; $A152, DataRegularSeason20242025!$E$3:$E$1315, AE$1)</f>
        <v>37</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31</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30</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28</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32</v>
      </c>
      <c r="N153" s="2">
        <f>SUMIFS(DataRegularSeason20242025!$AA$3:$AA$1315,DataRegularSeason20242025!$B$3:$B$1315, "&lt;=" &amp; $A153, DataRegularSeason20242025!$D$3:$D$1315, N$1)+SUMIFS(DataRegularSeason20242025!$AB$3:$AB$1315,DataRegularSeason20242025!$B$3:$B$1315, "&lt;=" &amp; $A153, DataRegularSeason20242025!$E$3:$E$1315, N$1)</f>
        <v>33</v>
      </c>
      <c r="O153" s="2">
        <f>SUMIFS(DataRegularSeason20242025!$AA$3:$AA$1315,DataRegularSeason20242025!$B$3:$B$1315, "&lt;=" &amp; $A153, DataRegularSeason20242025!$D$3:$D$1315, O$1)+SUMIFS(DataRegularSeason20242025!$AB$3:$AB$1315,DataRegularSeason20242025!$B$3:$B$1315, "&lt;=" &amp; $A153, DataRegularSeason20242025!$E$3:$E$1315, O$1)</f>
        <v>38</v>
      </c>
      <c r="P153" s="2">
        <f>SUMIFS(DataRegularSeason20242025!$AA$3:$AA$1315,DataRegularSeason20242025!$B$3:$B$1315, "&lt;=" &amp; $A153, DataRegularSeason20242025!$D$3:$D$1315, P$1)+SUMIFS(DataRegularSeason20242025!$AB$3:$AB$1315,DataRegularSeason20242025!$B$3:$B$1315, "&lt;=" &amp; $A153, DataRegularSeason20242025!$E$3:$E$1315, P$1)</f>
        <v>21</v>
      </c>
      <c r="Q153" s="2">
        <f>SUMIFS(DataRegularSeason20242025!$AA$3:$AA$1315,DataRegularSeason20242025!$B$3:$B$1315, "&lt;=" &amp; $A153, DataRegularSeason20242025!$D$3:$D$1315, Q$1)+SUMIFS(DataRegularSeason20242025!$AB$3:$AB$1315,DataRegularSeason20242025!$B$3:$B$1315, "&lt;=" &amp; $A153, DataRegularSeason20242025!$E$3:$E$1315, Q$1)</f>
        <v>36</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25</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26</v>
      </c>
      <c r="X153" s="2">
        <f>SUMIFS(DataRegularSeason20242025!$AA$3:$AA$1315,DataRegularSeason20242025!$B$3:$B$1315, "&lt;=" &amp; $A153, DataRegularSeason20242025!$D$3:$D$1315, X$1)+SUMIFS(DataRegularSeason20242025!$AB$3:$AB$1315,DataRegularSeason20242025!$B$3:$B$1315, "&lt;=" &amp; $A153, DataRegularSeason20242025!$E$3:$E$1315, X$1)</f>
        <v>25</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26</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30</v>
      </c>
      <c r="AE153" s="2">
        <f>SUMIFS(DataRegularSeason20242025!$AA$3:$AA$1315,DataRegularSeason20242025!$B$3:$B$1315, "&lt;=" &amp; $A153, DataRegularSeason20242025!$D$3:$D$1315, AE$1)+SUMIFS(DataRegularSeason20242025!$AB$3:$AB$1315,DataRegularSeason20242025!$B$3:$B$1315, "&lt;=" &amp; $A153, DataRegularSeason20242025!$E$3:$E$1315, AE$1)</f>
        <v>37</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31</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30</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28</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32</v>
      </c>
      <c r="N154" s="2">
        <f>SUMIFS(DataRegularSeason20242025!$AA$3:$AA$1315,DataRegularSeason20242025!$B$3:$B$1315, "&lt;=" &amp; $A154, DataRegularSeason20242025!$D$3:$D$1315, N$1)+SUMIFS(DataRegularSeason20242025!$AB$3:$AB$1315,DataRegularSeason20242025!$B$3:$B$1315, "&lt;=" &amp; $A154, DataRegularSeason20242025!$E$3:$E$1315, N$1)</f>
        <v>33</v>
      </c>
      <c r="O154" s="2">
        <f>SUMIFS(DataRegularSeason20242025!$AA$3:$AA$1315,DataRegularSeason20242025!$B$3:$B$1315, "&lt;=" &amp; $A154, DataRegularSeason20242025!$D$3:$D$1315, O$1)+SUMIFS(DataRegularSeason20242025!$AB$3:$AB$1315,DataRegularSeason20242025!$B$3:$B$1315, "&lt;=" &amp; $A154, DataRegularSeason20242025!$E$3:$E$1315, O$1)</f>
        <v>38</v>
      </c>
      <c r="P154" s="2">
        <f>SUMIFS(DataRegularSeason20242025!$AA$3:$AA$1315,DataRegularSeason20242025!$B$3:$B$1315, "&lt;=" &amp; $A154, DataRegularSeason20242025!$D$3:$D$1315, P$1)+SUMIFS(DataRegularSeason20242025!$AB$3:$AB$1315,DataRegularSeason20242025!$B$3:$B$1315, "&lt;=" &amp; $A154, DataRegularSeason20242025!$E$3:$E$1315, P$1)</f>
        <v>21</v>
      </c>
      <c r="Q154" s="2">
        <f>SUMIFS(DataRegularSeason20242025!$AA$3:$AA$1315,DataRegularSeason20242025!$B$3:$B$1315, "&lt;=" &amp; $A154, DataRegularSeason20242025!$D$3:$D$1315, Q$1)+SUMIFS(DataRegularSeason20242025!$AB$3:$AB$1315,DataRegularSeason20242025!$B$3:$B$1315, "&lt;=" &amp; $A154, DataRegularSeason20242025!$E$3:$E$1315, Q$1)</f>
        <v>36</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25</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26</v>
      </c>
      <c r="X154" s="2">
        <f>SUMIFS(DataRegularSeason20242025!$AA$3:$AA$1315,DataRegularSeason20242025!$B$3:$B$1315, "&lt;=" &amp; $A154, DataRegularSeason20242025!$D$3:$D$1315, X$1)+SUMIFS(DataRegularSeason20242025!$AB$3:$AB$1315,DataRegularSeason20242025!$B$3:$B$1315, "&lt;=" &amp; $A154, DataRegularSeason20242025!$E$3:$E$1315, X$1)</f>
        <v>25</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26</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30</v>
      </c>
      <c r="AE154" s="2">
        <f>SUMIFS(DataRegularSeason20242025!$AA$3:$AA$1315,DataRegularSeason20242025!$B$3:$B$1315, "&lt;=" &amp; $A154, DataRegularSeason20242025!$D$3:$D$1315, AE$1)+SUMIFS(DataRegularSeason20242025!$AB$3:$AB$1315,DataRegularSeason20242025!$B$3:$B$1315, "&lt;=" &amp; $A154, DataRegularSeason20242025!$E$3:$E$1315, AE$1)</f>
        <v>37</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31</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30</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28</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32</v>
      </c>
      <c r="N155" s="2">
        <f>SUMIFS(DataRegularSeason20242025!$AA$3:$AA$1315,DataRegularSeason20242025!$B$3:$B$1315, "&lt;=" &amp; $A155, DataRegularSeason20242025!$D$3:$D$1315, N$1)+SUMIFS(DataRegularSeason20242025!$AB$3:$AB$1315,DataRegularSeason20242025!$B$3:$B$1315, "&lt;=" &amp; $A155, DataRegularSeason20242025!$E$3:$E$1315, N$1)</f>
        <v>33</v>
      </c>
      <c r="O155" s="2">
        <f>SUMIFS(DataRegularSeason20242025!$AA$3:$AA$1315,DataRegularSeason20242025!$B$3:$B$1315, "&lt;=" &amp; $A155, DataRegularSeason20242025!$D$3:$D$1315, O$1)+SUMIFS(DataRegularSeason20242025!$AB$3:$AB$1315,DataRegularSeason20242025!$B$3:$B$1315, "&lt;=" &amp; $A155, DataRegularSeason20242025!$E$3:$E$1315, O$1)</f>
        <v>38</v>
      </c>
      <c r="P155" s="2">
        <f>SUMIFS(DataRegularSeason20242025!$AA$3:$AA$1315,DataRegularSeason20242025!$B$3:$B$1315, "&lt;=" &amp; $A155, DataRegularSeason20242025!$D$3:$D$1315, P$1)+SUMIFS(DataRegularSeason20242025!$AB$3:$AB$1315,DataRegularSeason20242025!$B$3:$B$1315, "&lt;=" &amp; $A155, DataRegularSeason20242025!$E$3:$E$1315, P$1)</f>
        <v>21</v>
      </c>
      <c r="Q155" s="2">
        <f>SUMIFS(DataRegularSeason20242025!$AA$3:$AA$1315,DataRegularSeason20242025!$B$3:$B$1315, "&lt;=" &amp; $A155, DataRegularSeason20242025!$D$3:$D$1315, Q$1)+SUMIFS(DataRegularSeason20242025!$AB$3:$AB$1315,DataRegularSeason20242025!$B$3:$B$1315, "&lt;=" &amp; $A155, DataRegularSeason20242025!$E$3:$E$1315, Q$1)</f>
        <v>36</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25</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26</v>
      </c>
      <c r="X155" s="2">
        <f>SUMIFS(DataRegularSeason20242025!$AA$3:$AA$1315,DataRegularSeason20242025!$B$3:$B$1315, "&lt;=" &amp; $A155, DataRegularSeason20242025!$D$3:$D$1315, X$1)+SUMIFS(DataRegularSeason20242025!$AB$3:$AB$1315,DataRegularSeason20242025!$B$3:$B$1315, "&lt;=" &amp; $A155, DataRegularSeason20242025!$E$3:$E$1315, X$1)</f>
        <v>25</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26</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30</v>
      </c>
      <c r="AE155" s="2">
        <f>SUMIFS(DataRegularSeason20242025!$AA$3:$AA$1315,DataRegularSeason20242025!$B$3:$B$1315, "&lt;=" &amp; $A155, DataRegularSeason20242025!$D$3:$D$1315, AE$1)+SUMIFS(DataRegularSeason20242025!$AB$3:$AB$1315,DataRegularSeason20242025!$B$3:$B$1315, "&lt;=" &amp; $A155, DataRegularSeason20242025!$E$3:$E$1315, AE$1)</f>
        <v>37</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31</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30</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28</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32</v>
      </c>
      <c r="N156" s="2">
        <f>SUMIFS(DataRegularSeason20242025!$AA$3:$AA$1315,DataRegularSeason20242025!$B$3:$B$1315, "&lt;=" &amp; $A156, DataRegularSeason20242025!$D$3:$D$1315, N$1)+SUMIFS(DataRegularSeason20242025!$AB$3:$AB$1315,DataRegularSeason20242025!$B$3:$B$1315, "&lt;=" &amp; $A156, DataRegularSeason20242025!$E$3:$E$1315, N$1)</f>
        <v>33</v>
      </c>
      <c r="O156" s="2">
        <f>SUMIFS(DataRegularSeason20242025!$AA$3:$AA$1315,DataRegularSeason20242025!$B$3:$B$1315, "&lt;=" &amp; $A156, DataRegularSeason20242025!$D$3:$D$1315, O$1)+SUMIFS(DataRegularSeason20242025!$AB$3:$AB$1315,DataRegularSeason20242025!$B$3:$B$1315, "&lt;=" &amp; $A156, DataRegularSeason20242025!$E$3:$E$1315, O$1)</f>
        <v>38</v>
      </c>
      <c r="P156" s="2">
        <f>SUMIFS(DataRegularSeason20242025!$AA$3:$AA$1315,DataRegularSeason20242025!$B$3:$B$1315, "&lt;=" &amp; $A156, DataRegularSeason20242025!$D$3:$D$1315, P$1)+SUMIFS(DataRegularSeason20242025!$AB$3:$AB$1315,DataRegularSeason20242025!$B$3:$B$1315, "&lt;=" &amp; $A156, DataRegularSeason20242025!$E$3:$E$1315, P$1)</f>
        <v>21</v>
      </c>
      <c r="Q156" s="2">
        <f>SUMIFS(DataRegularSeason20242025!$AA$3:$AA$1315,DataRegularSeason20242025!$B$3:$B$1315, "&lt;=" &amp; $A156, DataRegularSeason20242025!$D$3:$D$1315, Q$1)+SUMIFS(DataRegularSeason20242025!$AB$3:$AB$1315,DataRegularSeason20242025!$B$3:$B$1315, "&lt;=" &amp; $A156, DataRegularSeason20242025!$E$3:$E$1315, Q$1)</f>
        <v>36</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25</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26</v>
      </c>
      <c r="X156" s="2">
        <f>SUMIFS(DataRegularSeason20242025!$AA$3:$AA$1315,DataRegularSeason20242025!$B$3:$B$1315, "&lt;=" &amp; $A156, DataRegularSeason20242025!$D$3:$D$1315, X$1)+SUMIFS(DataRegularSeason20242025!$AB$3:$AB$1315,DataRegularSeason20242025!$B$3:$B$1315, "&lt;=" &amp; $A156, DataRegularSeason20242025!$E$3:$E$1315, X$1)</f>
        <v>25</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26</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30</v>
      </c>
      <c r="AE156" s="2">
        <f>SUMIFS(DataRegularSeason20242025!$AA$3:$AA$1315,DataRegularSeason20242025!$B$3:$B$1315, "&lt;=" &amp; $A156, DataRegularSeason20242025!$D$3:$D$1315, AE$1)+SUMIFS(DataRegularSeason20242025!$AB$3:$AB$1315,DataRegularSeason20242025!$B$3:$B$1315, "&lt;=" &amp; $A156, DataRegularSeason20242025!$E$3:$E$1315, AE$1)</f>
        <v>37</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31</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30</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28</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32</v>
      </c>
      <c r="N157" s="2">
        <f>SUMIFS(DataRegularSeason20242025!$AA$3:$AA$1315,DataRegularSeason20242025!$B$3:$B$1315, "&lt;=" &amp; $A157, DataRegularSeason20242025!$D$3:$D$1315, N$1)+SUMIFS(DataRegularSeason20242025!$AB$3:$AB$1315,DataRegularSeason20242025!$B$3:$B$1315, "&lt;=" &amp; $A157, DataRegularSeason20242025!$E$3:$E$1315, N$1)</f>
        <v>33</v>
      </c>
      <c r="O157" s="2">
        <f>SUMIFS(DataRegularSeason20242025!$AA$3:$AA$1315,DataRegularSeason20242025!$B$3:$B$1315, "&lt;=" &amp; $A157, DataRegularSeason20242025!$D$3:$D$1315, O$1)+SUMIFS(DataRegularSeason20242025!$AB$3:$AB$1315,DataRegularSeason20242025!$B$3:$B$1315, "&lt;=" &amp; $A157, DataRegularSeason20242025!$E$3:$E$1315, O$1)</f>
        <v>38</v>
      </c>
      <c r="P157" s="2">
        <f>SUMIFS(DataRegularSeason20242025!$AA$3:$AA$1315,DataRegularSeason20242025!$B$3:$B$1315, "&lt;=" &amp; $A157, DataRegularSeason20242025!$D$3:$D$1315, P$1)+SUMIFS(DataRegularSeason20242025!$AB$3:$AB$1315,DataRegularSeason20242025!$B$3:$B$1315, "&lt;=" &amp; $A157, DataRegularSeason20242025!$E$3:$E$1315, P$1)</f>
        <v>21</v>
      </c>
      <c r="Q157" s="2">
        <f>SUMIFS(DataRegularSeason20242025!$AA$3:$AA$1315,DataRegularSeason20242025!$B$3:$B$1315, "&lt;=" &amp; $A157, DataRegularSeason20242025!$D$3:$D$1315, Q$1)+SUMIFS(DataRegularSeason20242025!$AB$3:$AB$1315,DataRegularSeason20242025!$B$3:$B$1315, "&lt;=" &amp; $A157, DataRegularSeason20242025!$E$3:$E$1315, Q$1)</f>
        <v>36</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25</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26</v>
      </c>
      <c r="X157" s="2">
        <f>SUMIFS(DataRegularSeason20242025!$AA$3:$AA$1315,DataRegularSeason20242025!$B$3:$B$1315, "&lt;=" &amp; $A157, DataRegularSeason20242025!$D$3:$D$1315, X$1)+SUMIFS(DataRegularSeason20242025!$AB$3:$AB$1315,DataRegularSeason20242025!$B$3:$B$1315, "&lt;=" &amp; $A157, DataRegularSeason20242025!$E$3:$E$1315, X$1)</f>
        <v>25</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26</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30</v>
      </c>
      <c r="AE157" s="2">
        <f>SUMIFS(DataRegularSeason20242025!$AA$3:$AA$1315,DataRegularSeason20242025!$B$3:$B$1315, "&lt;=" &amp; $A157, DataRegularSeason20242025!$D$3:$D$1315, AE$1)+SUMIFS(DataRegularSeason20242025!$AB$3:$AB$1315,DataRegularSeason20242025!$B$3:$B$1315, "&lt;=" &amp; $A157, DataRegularSeason20242025!$E$3:$E$1315, AE$1)</f>
        <v>37</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31</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30</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28</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32</v>
      </c>
      <c r="N158" s="2">
        <f>SUMIFS(DataRegularSeason20242025!$AA$3:$AA$1315,DataRegularSeason20242025!$B$3:$B$1315, "&lt;=" &amp; $A158, DataRegularSeason20242025!$D$3:$D$1315, N$1)+SUMIFS(DataRegularSeason20242025!$AB$3:$AB$1315,DataRegularSeason20242025!$B$3:$B$1315, "&lt;=" &amp; $A158, DataRegularSeason20242025!$E$3:$E$1315, N$1)</f>
        <v>33</v>
      </c>
      <c r="O158" s="2">
        <f>SUMIFS(DataRegularSeason20242025!$AA$3:$AA$1315,DataRegularSeason20242025!$B$3:$B$1315, "&lt;=" &amp; $A158, DataRegularSeason20242025!$D$3:$D$1315, O$1)+SUMIFS(DataRegularSeason20242025!$AB$3:$AB$1315,DataRegularSeason20242025!$B$3:$B$1315, "&lt;=" &amp; $A158, DataRegularSeason20242025!$E$3:$E$1315, O$1)</f>
        <v>38</v>
      </c>
      <c r="P158" s="2">
        <f>SUMIFS(DataRegularSeason20242025!$AA$3:$AA$1315,DataRegularSeason20242025!$B$3:$B$1315, "&lt;=" &amp; $A158, DataRegularSeason20242025!$D$3:$D$1315, P$1)+SUMIFS(DataRegularSeason20242025!$AB$3:$AB$1315,DataRegularSeason20242025!$B$3:$B$1315, "&lt;=" &amp; $A158, DataRegularSeason20242025!$E$3:$E$1315, P$1)</f>
        <v>21</v>
      </c>
      <c r="Q158" s="2">
        <f>SUMIFS(DataRegularSeason20242025!$AA$3:$AA$1315,DataRegularSeason20242025!$B$3:$B$1315, "&lt;=" &amp; $A158, DataRegularSeason20242025!$D$3:$D$1315, Q$1)+SUMIFS(DataRegularSeason20242025!$AB$3:$AB$1315,DataRegularSeason20242025!$B$3:$B$1315, "&lt;=" &amp; $A158, DataRegularSeason20242025!$E$3:$E$1315, Q$1)</f>
        <v>36</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25</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26</v>
      </c>
      <c r="X158" s="2">
        <f>SUMIFS(DataRegularSeason20242025!$AA$3:$AA$1315,DataRegularSeason20242025!$B$3:$B$1315, "&lt;=" &amp; $A158, DataRegularSeason20242025!$D$3:$D$1315, X$1)+SUMIFS(DataRegularSeason20242025!$AB$3:$AB$1315,DataRegularSeason20242025!$B$3:$B$1315, "&lt;=" &amp; $A158, DataRegularSeason20242025!$E$3:$E$1315, X$1)</f>
        <v>25</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26</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30</v>
      </c>
      <c r="AE158" s="2">
        <f>SUMIFS(DataRegularSeason20242025!$AA$3:$AA$1315,DataRegularSeason20242025!$B$3:$B$1315, "&lt;=" &amp; $A158, DataRegularSeason20242025!$D$3:$D$1315, AE$1)+SUMIFS(DataRegularSeason20242025!$AB$3:$AB$1315,DataRegularSeason20242025!$B$3:$B$1315, "&lt;=" &amp; $A158, DataRegularSeason20242025!$E$3:$E$1315, AE$1)</f>
        <v>37</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31</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30</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28</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32</v>
      </c>
      <c r="N159" s="2">
        <f>SUMIFS(DataRegularSeason20242025!$AA$3:$AA$1315,DataRegularSeason20242025!$B$3:$B$1315, "&lt;=" &amp; $A159, DataRegularSeason20242025!$D$3:$D$1315, N$1)+SUMIFS(DataRegularSeason20242025!$AB$3:$AB$1315,DataRegularSeason20242025!$B$3:$B$1315, "&lt;=" &amp; $A159, DataRegularSeason20242025!$E$3:$E$1315, N$1)</f>
        <v>33</v>
      </c>
      <c r="O159" s="2">
        <f>SUMIFS(DataRegularSeason20242025!$AA$3:$AA$1315,DataRegularSeason20242025!$B$3:$B$1315, "&lt;=" &amp; $A159, DataRegularSeason20242025!$D$3:$D$1315, O$1)+SUMIFS(DataRegularSeason20242025!$AB$3:$AB$1315,DataRegularSeason20242025!$B$3:$B$1315, "&lt;=" &amp; $A159, DataRegularSeason20242025!$E$3:$E$1315, O$1)</f>
        <v>38</v>
      </c>
      <c r="P159" s="2">
        <f>SUMIFS(DataRegularSeason20242025!$AA$3:$AA$1315,DataRegularSeason20242025!$B$3:$B$1315, "&lt;=" &amp; $A159, DataRegularSeason20242025!$D$3:$D$1315, P$1)+SUMIFS(DataRegularSeason20242025!$AB$3:$AB$1315,DataRegularSeason20242025!$B$3:$B$1315, "&lt;=" &amp; $A159, DataRegularSeason20242025!$E$3:$E$1315, P$1)</f>
        <v>21</v>
      </c>
      <c r="Q159" s="2">
        <f>SUMIFS(DataRegularSeason20242025!$AA$3:$AA$1315,DataRegularSeason20242025!$B$3:$B$1315, "&lt;=" &amp; $A159, DataRegularSeason20242025!$D$3:$D$1315, Q$1)+SUMIFS(DataRegularSeason20242025!$AB$3:$AB$1315,DataRegularSeason20242025!$B$3:$B$1315, "&lt;=" &amp; $A159, DataRegularSeason20242025!$E$3:$E$1315, Q$1)</f>
        <v>36</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25</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26</v>
      </c>
      <c r="X159" s="2">
        <f>SUMIFS(DataRegularSeason20242025!$AA$3:$AA$1315,DataRegularSeason20242025!$B$3:$B$1315, "&lt;=" &amp; $A159, DataRegularSeason20242025!$D$3:$D$1315, X$1)+SUMIFS(DataRegularSeason20242025!$AB$3:$AB$1315,DataRegularSeason20242025!$B$3:$B$1315, "&lt;=" &amp; $A159, DataRegularSeason20242025!$E$3:$E$1315, X$1)</f>
        <v>25</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26</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30</v>
      </c>
      <c r="AE159" s="2">
        <f>SUMIFS(DataRegularSeason20242025!$AA$3:$AA$1315,DataRegularSeason20242025!$B$3:$B$1315, "&lt;=" &amp; $A159, DataRegularSeason20242025!$D$3:$D$1315, AE$1)+SUMIFS(DataRegularSeason20242025!$AB$3:$AB$1315,DataRegularSeason20242025!$B$3:$B$1315, "&lt;=" &amp; $A159, DataRegularSeason20242025!$E$3:$E$1315, AE$1)</f>
        <v>37</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31</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30</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28</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32</v>
      </c>
      <c r="N160" s="2">
        <f>SUMIFS(DataRegularSeason20242025!$AA$3:$AA$1315,DataRegularSeason20242025!$B$3:$B$1315, "&lt;=" &amp; $A160, DataRegularSeason20242025!$D$3:$D$1315, N$1)+SUMIFS(DataRegularSeason20242025!$AB$3:$AB$1315,DataRegularSeason20242025!$B$3:$B$1315, "&lt;=" &amp; $A160, DataRegularSeason20242025!$E$3:$E$1315, N$1)</f>
        <v>33</v>
      </c>
      <c r="O160" s="2">
        <f>SUMIFS(DataRegularSeason20242025!$AA$3:$AA$1315,DataRegularSeason20242025!$B$3:$B$1315, "&lt;=" &amp; $A160, DataRegularSeason20242025!$D$3:$D$1315, O$1)+SUMIFS(DataRegularSeason20242025!$AB$3:$AB$1315,DataRegularSeason20242025!$B$3:$B$1315, "&lt;=" &amp; $A160, DataRegularSeason20242025!$E$3:$E$1315, O$1)</f>
        <v>38</v>
      </c>
      <c r="P160" s="2">
        <f>SUMIFS(DataRegularSeason20242025!$AA$3:$AA$1315,DataRegularSeason20242025!$B$3:$B$1315, "&lt;=" &amp; $A160, DataRegularSeason20242025!$D$3:$D$1315, P$1)+SUMIFS(DataRegularSeason20242025!$AB$3:$AB$1315,DataRegularSeason20242025!$B$3:$B$1315, "&lt;=" &amp; $A160, DataRegularSeason20242025!$E$3:$E$1315, P$1)</f>
        <v>21</v>
      </c>
      <c r="Q160" s="2">
        <f>SUMIFS(DataRegularSeason20242025!$AA$3:$AA$1315,DataRegularSeason20242025!$B$3:$B$1315, "&lt;=" &amp; $A160, DataRegularSeason20242025!$D$3:$D$1315, Q$1)+SUMIFS(DataRegularSeason20242025!$AB$3:$AB$1315,DataRegularSeason20242025!$B$3:$B$1315, "&lt;=" &amp; $A160, DataRegularSeason20242025!$E$3:$E$1315, Q$1)</f>
        <v>36</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25</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26</v>
      </c>
      <c r="X160" s="2">
        <f>SUMIFS(DataRegularSeason20242025!$AA$3:$AA$1315,DataRegularSeason20242025!$B$3:$B$1315, "&lt;=" &amp; $A160, DataRegularSeason20242025!$D$3:$D$1315, X$1)+SUMIFS(DataRegularSeason20242025!$AB$3:$AB$1315,DataRegularSeason20242025!$B$3:$B$1315, "&lt;=" &amp; $A160, DataRegularSeason20242025!$E$3:$E$1315, X$1)</f>
        <v>25</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26</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30</v>
      </c>
      <c r="AE160" s="2">
        <f>SUMIFS(DataRegularSeason20242025!$AA$3:$AA$1315,DataRegularSeason20242025!$B$3:$B$1315, "&lt;=" &amp; $A160, DataRegularSeason20242025!$D$3:$D$1315, AE$1)+SUMIFS(DataRegularSeason20242025!$AB$3:$AB$1315,DataRegularSeason20242025!$B$3:$B$1315, "&lt;=" &amp; $A160, DataRegularSeason20242025!$E$3:$E$1315, AE$1)</f>
        <v>37</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31</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30</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28</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32</v>
      </c>
      <c r="N161" s="2">
        <f>SUMIFS(DataRegularSeason20242025!$AA$3:$AA$1315,DataRegularSeason20242025!$B$3:$B$1315, "&lt;=" &amp; $A161, DataRegularSeason20242025!$D$3:$D$1315, N$1)+SUMIFS(DataRegularSeason20242025!$AB$3:$AB$1315,DataRegularSeason20242025!$B$3:$B$1315, "&lt;=" &amp; $A161, DataRegularSeason20242025!$E$3:$E$1315, N$1)</f>
        <v>33</v>
      </c>
      <c r="O161" s="2">
        <f>SUMIFS(DataRegularSeason20242025!$AA$3:$AA$1315,DataRegularSeason20242025!$B$3:$B$1315, "&lt;=" &amp; $A161, DataRegularSeason20242025!$D$3:$D$1315, O$1)+SUMIFS(DataRegularSeason20242025!$AB$3:$AB$1315,DataRegularSeason20242025!$B$3:$B$1315, "&lt;=" &amp; $A161, DataRegularSeason20242025!$E$3:$E$1315, O$1)</f>
        <v>38</v>
      </c>
      <c r="P161" s="2">
        <f>SUMIFS(DataRegularSeason20242025!$AA$3:$AA$1315,DataRegularSeason20242025!$B$3:$B$1315, "&lt;=" &amp; $A161, DataRegularSeason20242025!$D$3:$D$1315, P$1)+SUMIFS(DataRegularSeason20242025!$AB$3:$AB$1315,DataRegularSeason20242025!$B$3:$B$1315, "&lt;=" &amp; $A161, DataRegularSeason20242025!$E$3:$E$1315, P$1)</f>
        <v>21</v>
      </c>
      <c r="Q161" s="2">
        <f>SUMIFS(DataRegularSeason20242025!$AA$3:$AA$1315,DataRegularSeason20242025!$B$3:$B$1315, "&lt;=" &amp; $A161, DataRegularSeason20242025!$D$3:$D$1315, Q$1)+SUMIFS(DataRegularSeason20242025!$AB$3:$AB$1315,DataRegularSeason20242025!$B$3:$B$1315, "&lt;=" &amp; $A161, DataRegularSeason20242025!$E$3:$E$1315, Q$1)</f>
        <v>36</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25</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26</v>
      </c>
      <c r="X161" s="2">
        <f>SUMIFS(DataRegularSeason20242025!$AA$3:$AA$1315,DataRegularSeason20242025!$B$3:$B$1315, "&lt;=" &amp; $A161, DataRegularSeason20242025!$D$3:$D$1315, X$1)+SUMIFS(DataRegularSeason20242025!$AB$3:$AB$1315,DataRegularSeason20242025!$B$3:$B$1315, "&lt;=" &amp; $A161, DataRegularSeason20242025!$E$3:$E$1315, X$1)</f>
        <v>25</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26</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30</v>
      </c>
      <c r="AE161" s="2">
        <f>SUMIFS(DataRegularSeason20242025!$AA$3:$AA$1315,DataRegularSeason20242025!$B$3:$B$1315, "&lt;=" &amp; $A161, DataRegularSeason20242025!$D$3:$D$1315, AE$1)+SUMIFS(DataRegularSeason20242025!$AB$3:$AB$1315,DataRegularSeason20242025!$B$3:$B$1315, "&lt;=" &amp; $A161, DataRegularSeason20242025!$E$3:$E$1315, AE$1)</f>
        <v>37</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31</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30</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28</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32</v>
      </c>
      <c r="N162" s="2">
        <f>SUMIFS(DataRegularSeason20242025!$AA$3:$AA$1315,DataRegularSeason20242025!$B$3:$B$1315, "&lt;=" &amp; $A162, DataRegularSeason20242025!$D$3:$D$1315, N$1)+SUMIFS(DataRegularSeason20242025!$AB$3:$AB$1315,DataRegularSeason20242025!$B$3:$B$1315, "&lt;=" &amp; $A162, DataRegularSeason20242025!$E$3:$E$1315, N$1)</f>
        <v>33</v>
      </c>
      <c r="O162" s="2">
        <f>SUMIFS(DataRegularSeason20242025!$AA$3:$AA$1315,DataRegularSeason20242025!$B$3:$B$1315, "&lt;=" &amp; $A162, DataRegularSeason20242025!$D$3:$D$1315, O$1)+SUMIFS(DataRegularSeason20242025!$AB$3:$AB$1315,DataRegularSeason20242025!$B$3:$B$1315, "&lt;=" &amp; $A162, DataRegularSeason20242025!$E$3:$E$1315, O$1)</f>
        <v>38</v>
      </c>
      <c r="P162" s="2">
        <f>SUMIFS(DataRegularSeason20242025!$AA$3:$AA$1315,DataRegularSeason20242025!$B$3:$B$1315, "&lt;=" &amp; $A162, DataRegularSeason20242025!$D$3:$D$1315, P$1)+SUMIFS(DataRegularSeason20242025!$AB$3:$AB$1315,DataRegularSeason20242025!$B$3:$B$1315, "&lt;=" &amp; $A162, DataRegularSeason20242025!$E$3:$E$1315, P$1)</f>
        <v>21</v>
      </c>
      <c r="Q162" s="2">
        <f>SUMIFS(DataRegularSeason20242025!$AA$3:$AA$1315,DataRegularSeason20242025!$B$3:$B$1315, "&lt;=" &amp; $A162, DataRegularSeason20242025!$D$3:$D$1315, Q$1)+SUMIFS(DataRegularSeason20242025!$AB$3:$AB$1315,DataRegularSeason20242025!$B$3:$B$1315, "&lt;=" &amp; $A162, DataRegularSeason20242025!$E$3:$E$1315, Q$1)</f>
        <v>36</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25</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26</v>
      </c>
      <c r="X162" s="2">
        <f>SUMIFS(DataRegularSeason20242025!$AA$3:$AA$1315,DataRegularSeason20242025!$B$3:$B$1315, "&lt;=" &amp; $A162, DataRegularSeason20242025!$D$3:$D$1315, X$1)+SUMIFS(DataRegularSeason20242025!$AB$3:$AB$1315,DataRegularSeason20242025!$B$3:$B$1315, "&lt;=" &amp; $A162, DataRegularSeason20242025!$E$3:$E$1315, X$1)</f>
        <v>25</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26</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30</v>
      </c>
      <c r="AE162" s="2">
        <f>SUMIFS(DataRegularSeason20242025!$AA$3:$AA$1315,DataRegularSeason20242025!$B$3:$B$1315, "&lt;=" &amp; $A162, DataRegularSeason20242025!$D$3:$D$1315, AE$1)+SUMIFS(DataRegularSeason20242025!$AB$3:$AB$1315,DataRegularSeason20242025!$B$3:$B$1315, "&lt;=" &amp; $A162, DataRegularSeason20242025!$E$3:$E$1315, AE$1)</f>
        <v>37</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31</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30</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28</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32</v>
      </c>
      <c r="N163" s="2">
        <f>SUMIFS(DataRegularSeason20242025!$AA$3:$AA$1315,DataRegularSeason20242025!$B$3:$B$1315, "&lt;=" &amp; $A163, DataRegularSeason20242025!$D$3:$D$1315, N$1)+SUMIFS(DataRegularSeason20242025!$AB$3:$AB$1315,DataRegularSeason20242025!$B$3:$B$1315, "&lt;=" &amp; $A163, DataRegularSeason20242025!$E$3:$E$1315, N$1)</f>
        <v>33</v>
      </c>
      <c r="O163" s="2">
        <f>SUMIFS(DataRegularSeason20242025!$AA$3:$AA$1315,DataRegularSeason20242025!$B$3:$B$1315, "&lt;=" &amp; $A163, DataRegularSeason20242025!$D$3:$D$1315, O$1)+SUMIFS(DataRegularSeason20242025!$AB$3:$AB$1315,DataRegularSeason20242025!$B$3:$B$1315, "&lt;=" &amp; $A163, DataRegularSeason20242025!$E$3:$E$1315, O$1)</f>
        <v>38</v>
      </c>
      <c r="P163" s="2">
        <f>SUMIFS(DataRegularSeason20242025!$AA$3:$AA$1315,DataRegularSeason20242025!$B$3:$B$1315, "&lt;=" &amp; $A163, DataRegularSeason20242025!$D$3:$D$1315, P$1)+SUMIFS(DataRegularSeason20242025!$AB$3:$AB$1315,DataRegularSeason20242025!$B$3:$B$1315, "&lt;=" &amp; $A163, DataRegularSeason20242025!$E$3:$E$1315, P$1)</f>
        <v>21</v>
      </c>
      <c r="Q163" s="2">
        <f>SUMIFS(DataRegularSeason20242025!$AA$3:$AA$1315,DataRegularSeason20242025!$B$3:$B$1315, "&lt;=" &amp; $A163, DataRegularSeason20242025!$D$3:$D$1315, Q$1)+SUMIFS(DataRegularSeason20242025!$AB$3:$AB$1315,DataRegularSeason20242025!$B$3:$B$1315, "&lt;=" &amp; $A163, DataRegularSeason20242025!$E$3:$E$1315, Q$1)</f>
        <v>36</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25</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26</v>
      </c>
      <c r="X163" s="2">
        <f>SUMIFS(DataRegularSeason20242025!$AA$3:$AA$1315,DataRegularSeason20242025!$B$3:$B$1315, "&lt;=" &amp; $A163, DataRegularSeason20242025!$D$3:$D$1315, X$1)+SUMIFS(DataRegularSeason20242025!$AB$3:$AB$1315,DataRegularSeason20242025!$B$3:$B$1315, "&lt;=" &amp; $A163, DataRegularSeason20242025!$E$3:$E$1315, X$1)</f>
        <v>25</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26</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30</v>
      </c>
      <c r="AE163" s="2">
        <f>SUMIFS(DataRegularSeason20242025!$AA$3:$AA$1315,DataRegularSeason20242025!$B$3:$B$1315, "&lt;=" &amp; $A163, DataRegularSeason20242025!$D$3:$D$1315, AE$1)+SUMIFS(DataRegularSeason20242025!$AB$3:$AB$1315,DataRegularSeason20242025!$B$3:$B$1315, "&lt;=" &amp; $A163, DataRegularSeason20242025!$E$3:$E$1315, AE$1)</f>
        <v>37</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31</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30</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28</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32</v>
      </c>
      <c r="N164" s="2">
        <f>SUMIFS(DataRegularSeason20242025!$AA$3:$AA$1315,DataRegularSeason20242025!$B$3:$B$1315, "&lt;=" &amp; $A164, DataRegularSeason20242025!$D$3:$D$1315, N$1)+SUMIFS(DataRegularSeason20242025!$AB$3:$AB$1315,DataRegularSeason20242025!$B$3:$B$1315, "&lt;=" &amp; $A164, DataRegularSeason20242025!$E$3:$E$1315, N$1)</f>
        <v>33</v>
      </c>
      <c r="O164" s="2">
        <f>SUMIFS(DataRegularSeason20242025!$AA$3:$AA$1315,DataRegularSeason20242025!$B$3:$B$1315, "&lt;=" &amp; $A164, DataRegularSeason20242025!$D$3:$D$1315, O$1)+SUMIFS(DataRegularSeason20242025!$AB$3:$AB$1315,DataRegularSeason20242025!$B$3:$B$1315, "&lt;=" &amp; $A164, DataRegularSeason20242025!$E$3:$E$1315, O$1)</f>
        <v>38</v>
      </c>
      <c r="P164" s="2">
        <f>SUMIFS(DataRegularSeason20242025!$AA$3:$AA$1315,DataRegularSeason20242025!$B$3:$B$1315, "&lt;=" &amp; $A164, DataRegularSeason20242025!$D$3:$D$1315, P$1)+SUMIFS(DataRegularSeason20242025!$AB$3:$AB$1315,DataRegularSeason20242025!$B$3:$B$1315, "&lt;=" &amp; $A164, DataRegularSeason20242025!$E$3:$E$1315, P$1)</f>
        <v>21</v>
      </c>
      <c r="Q164" s="2">
        <f>SUMIFS(DataRegularSeason20242025!$AA$3:$AA$1315,DataRegularSeason20242025!$B$3:$B$1315, "&lt;=" &amp; $A164, DataRegularSeason20242025!$D$3:$D$1315, Q$1)+SUMIFS(DataRegularSeason20242025!$AB$3:$AB$1315,DataRegularSeason20242025!$B$3:$B$1315, "&lt;=" &amp; $A164, DataRegularSeason20242025!$E$3:$E$1315, Q$1)</f>
        <v>36</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25</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26</v>
      </c>
      <c r="X164" s="2">
        <f>SUMIFS(DataRegularSeason20242025!$AA$3:$AA$1315,DataRegularSeason20242025!$B$3:$B$1315, "&lt;=" &amp; $A164, DataRegularSeason20242025!$D$3:$D$1315, X$1)+SUMIFS(DataRegularSeason20242025!$AB$3:$AB$1315,DataRegularSeason20242025!$B$3:$B$1315, "&lt;=" &amp; $A164, DataRegularSeason20242025!$E$3:$E$1315, X$1)</f>
        <v>25</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26</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30</v>
      </c>
      <c r="AE164" s="2">
        <f>SUMIFS(DataRegularSeason20242025!$AA$3:$AA$1315,DataRegularSeason20242025!$B$3:$B$1315, "&lt;=" &amp; $A164, DataRegularSeason20242025!$D$3:$D$1315, AE$1)+SUMIFS(DataRegularSeason20242025!$AB$3:$AB$1315,DataRegularSeason20242025!$B$3:$B$1315, "&lt;=" &amp; $A164, DataRegularSeason20242025!$E$3:$E$1315, AE$1)</f>
        <v>37</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31</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30</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28</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32</v>
      </c>
      <c r="N165" s="2">
        <f>SUMIFS(DataRegularSeason20242025!$AA$3:$AA$1315,DataRegularSeason20242025!$B$3:$B$1315, "&lt;=" &amp; $A165, DataRegularSeason20242025!$D$3:$D$1315, N$1)+SUMIFS(DataRegularSeason20242025!$AB$3:$AB$1315,DataRegularSeason20242025!$B$3:$B$1315, "&lt;=" &amp; $A165, DataRegularSeason20242025!$E$3:$E$1315, N$1)</f>
        <v>33</v>
      </c>
      <c r="O165" s="2">
        <f>SUMIFS(DataRegularSeason20242025!$AA$3:$AA$1315,DataRegularSeason20242025!$B$3:$B$1315, "&lt;=" &amp; $A165, DataRegularSeason20242025!$D$3:$D$1315, O$1)+SUMIFS(DataRegularSeason20242025!$AB$3:$AB$1315,DataRegularSeason20242025!$B$3:$B$1315, "&lt;=" &amp; $A165, DataRegularSeason20242025!$E$3:$E$1315, O$1)</f>
        <v>38</v>
      </c>
      <c r="P165" s="2">
        <f>SUMIFS(DataRegularSeason20242025!$AA$3:$AA$1315,DataRegularSeason20242025!$B$3:$B$1315, "&lt;=" &amp; $A165, DataRegularSeason20242025!$D$3:$D$1315, P$1)+SUMIFS(DataRegularSeason20242025!$AB$3:$AB$1315,DataRegularSeason20242025!$B$3:$B$1315, "&lt;=" &amp; $A165, DataRegularSeason20242025!$E$3:$E$1315, P$1)</f>
        <v>21</v>
      </c>
      <c r="Q165" s="2">
        <f>SUMIFS(DataRegularSeason20242025!$AA$3:$AA$1315,DataRegularSeason20242025!$B$3:$B$1315, "&lt;=" &amp; $A165, DataRegularSeason20242025!$D$3:$D$1315, Q$1)+SUMIFS(DataRegularSeason20242025!$AB$3:$AB$1315,DataRegularSeason20242025!$B$3:$B$1315, "&lt;=" &amp; $A165, DataRegularSeason20242025!$E$3:$E$1315, Q$1)</f>
        <v>36</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25</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26</v>
      </c>
      <c r="X165" s="2">
        <f>SUMIFS(DataRegularSeason20242025!$AA$3:$AA$1315,DataRegularSeason20242025!$B$3:$B$1315, "&lt;=" &amp; $A165, DataRegularSeason20242025!$D$3:$D$1315, X$1)+SUMIFS(DataRegularSeason20242025!$AB$3:$AB$1315,DataRegularSeason20242025!$B$3:$B$1315, "&lt;=" &amp; $A165, DataRegularSeason20242025!$E$3:$E$1315, X$1)</f>
        <v>25</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26</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30</v>
      </c>
      <c r="AE165" s="2">
        <f>SUMIFS(DataRegularSeason20242025!$AA$3:$AA$1315,DataRegularSeason20242025!$B$3:$B$1315, "&lt;=" &amp; $A165, DataRegularSeason20242025!$D$3:$D$1315, AE$1)+SUMIFS(DataRegularSeason20242025!$AB$3:$AB$1315,DataRegularSeason20242025!$B$3:$B$1315, "&lt;=" &amp; $A165, DataRegularSeason20242025!$E$3:$E$1315, AE$1)</f>
        <v>37</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31</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30</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28</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32</v>
      </c>
      <c r="N166" s="2">
        <f>SUMIFS(DataRegularSeason20242025!$AA$3:$AA$1315,DataRegularSeason20242025!$B$3:$B$1315, "&lt;=" &amp; $A166, DataRegularSeason20242025!$D$3:$D$1315, N$1)+SUMIFS(DataRegularSeason20242025!$AB$3:$AB$1315,DataRegularSeason20242025!$B$3:$B$1315, "&lt;=" &amp; $A166, DataRegularSeason20242025!$E$3:$E$1315, N$1)</f>
        <v>33</v>
      </c>
      <c r="O166" s="2">
        <f>SUMIFS(DataRegularSeason20242025!$AA$3:$AA$1315,DataRegularSeason20242025!$B$3:$B$1315, "&lt;=" &amp; $A166, DataRegularSeason20242025!$D$3:$D$1315, O$1)+SUMIFS(DataRegularSeason20242025!$AB$3:$AB$1315,DataRegularSeason20242025!$B$3:$B$1315, "&lt;=" &amp; $A166, DataRegularSeason20242025!$E$3:$E$1315, O$1)</f>
        <v>38</v>
      </c>
      <c r="P166" s="2">
        <f>SUMIFS(DataRegularSeason20242025!$AA$3:$AA$1315,DataRegularSeason20242025!$B$3:$B$1315, "&lt;=" &amp; $A166, DataRegularSeason20242025!$D$3:$D$1315, P$1)+SUMIFS(DataRegularSeason20242025!$AB$3:$AB$1315,DataRegularSeason20242025!$B$3:$B$1315, "&lt;=" &amp; $A166, DataRegularSeason20242025!$E$3:$E$1315, P$1)</f>
        <v>21</v>
      </c>
      <c r="Q166" s="2">
        <f>SUMIFS(DataRegularSeason20242025!$AA$3:$AA$1315,DataRegularSeason20242025!$B$3:$B$1315, "&lt;=" &amp; $A166, DataRegularSeason20242025!$D$3:$D$1315, Q$1)+SUMIFS(DataRegularSeason20242025!$AB$3:$AB$1315,DataRegularSeason20242025!$B$3:$B$1315, "&lt;=" &amp; $A166, DataRegularSeason20242025!$E$3:$E$1315, Q$1)</f>
        <v>36</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25</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26</v>
      </c>
      <c r="X166" s="2">
        <f>SUMIFS(DataRegularSeason20242025!$AA$3:$AA$1315,DataRegularSeason20242025!$B$3:$B$1315, "&lt;=" &amp; $A166, DataRegularSeason20242025!$D$3:$D$1315, X$1)+SUMIFS(DataRegularSeason20242025!$AB$3:$AB$1315,DataRegularSeason20242025!$B$3:$B$1315, "&lt;=" &amp; $A166, DataRegularSeason20242025!$E$3:$E$1315, X$1)</f>
        <v>25</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26</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30</v>
      </c>
      <c r="AE166" s="2">
        <f>SUMIFS(DataRegularSeason20242025!$AA$3:$AA$1315,DataRegularSeason20242025!$B$3:$B$1315, "&lt;=" &amp; $A166, DataRegularSeason20242025!$D$3:$D$1315, AE$1)+SUMIFS(DataRegularSeason20242025!$AB$3:$AB$1315,DataRegularSeason20242025!$B$3:$B$1315, "&lt;=" &amp; $A166, DataRegularSeason20242025!$E$3:$E$1315, AE$1)</f>
        <v>37</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31</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30</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28</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32</v>
      </c>
      <c r="N167" s="2">
        <f>SUMIFS(DataRegularSeason20242025!$AA$3:$AA$1315,DataRegularSeason20242025!$B$3:$B$1315, "&lt;=" &amp; $A167, DataRegularSeason20242025!$D$3:$D$1315, N$1)+SUMIFS(DataRegularSeason20242025!$AB$3:$AB$1315,DataRegularSeason20242025!$B$3:$B$1315, "&lt;=" &amp; $A167, DataRegularSeason20242025!$E$3:$E$1315, N$1)</f>
        <v>33</v>
      </c>
      <c r="O167" s="2">
        <f>SUMIFS(DataRegularSeason20242025!$AA$3:$AA$1315,DataRegularSeason20242025!$B$3:$B$1315, "&lt;=" &amp; $A167, DataRegularSeason20242025!$D$3:$D$1315, O$1)+SUMIFS(DataRegularSeason20242025!$AB$3:$AB$1315,DataRegularSeason20242025!$B$3:$B$1315, "&lt;=" &amp; $A167, DataRegularSeason20242025!$E$3:$E$1315, O$1)</f>
        <v>38</v>
      </c>
      <c r="P167" s="2">
        <f>SUMIFS(DataRegularSeason20242025!$AA$3:$AA$1315,DataRegularSeason20242025!$B$3:$B$1315, "&lt;=" &amp; $A167, DataRegularSeason20242025!$D$3:$D$1315, P$1)+SUMIFS(DataRegularSeason20242025!$AB$3:$AB$1315,DataRegularSeason20242025!$B$3:$B$1315, "&lt;=" &amp; $A167, DataRegularSeason20242025!$E$3:$E$1315, P$1)</f>
        <v>21</v>
      </c>
      <c r="Q167" s="2">
        <f>SUMIFS(DataRegularSeason20242025!$AA$3:$AA$1315,DataRegularSeason20242025!$B$3:$B$1315, "&lt;=" &amp; $A167, DataRegularSeason20242025!$D$3:$D$1315, Q$1)+SUMIFS(DataRegularSeason20242025!$AB$3:$AB$1315,DataRegularSeason20242025!$B$3:$B$1315, "&lt;=" &amp; $A167, DataRegularSeason20242025!$E$3:$E$1315, Q$1)</f>
        <v>36</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25</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26</v>
      </c>
      <c r="X167" s="2">
        <f>SUMIFS(DataRegularSeason20242025!$AA$3:$AA$1315,DataRegularSeason20242025!$B$3:$B$1315, "&lt;=" &amp; $A167, DataRegularSeason20242025!$D$3:$D$1315, X$1)+SUMIFS(DataRegularSeason20242025!$AB$3:$AB$1315,DataRegularSeason20242025!$B$3:$B$1315, "&lt;=" &amp; $A167, DataRegularSeason20242025!$E$3:$E$1315, X$1)</f>
        <v>25</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26</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30</v>
      </c>
      <c r="AE167" s="2">
        <f>SUMIFS(DataRegularSeason20242025!$AA$3:$AA$1315,DataRegularSeason20242025!$B$3:$B$1315, "&lt;=" &amp; $A167, DataRegularSeason20242025!$D$3:$D$1315, AE$1)+SUMIFS(DataRegularSeason20242025!$AB$3:$AB$1315,DataRegularSeason20242025!$B$3:$B$1315, "&lt;=" &amp; $A167, DataRegularSeason20242025!$E$3:$E$1315, AE$1)</f>
        <v>37</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31</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30</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28</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32</v>
      </c>
      <c r="N168" s="2">
        <f>SUMIFS(DataRegularSeason20242025!$AA$3:$AA$1315,DataRegularSeason20242025!$B$3:$B$1315, "&lt;=" &amp; $A168, DataRegularSeason20242025!$D$3:$D$1315, N$1)+SUMIFS(DataRegularSeason20242025!$AB$3:$AB$1315,DataRegularSeason20242025!$B$3:$B$1315, "&lt;=" &amp; $A168, DataRegularSeason20242025!$E$3:$E$1315, N$1)</f>
        <v>33</v>
      </c>
      <c r="O168" s="2">
        <f>SUMIFS(DataRegularSeason20242025!$AA$3:$AA$1315,DataRegularSeason20242025!$B$3:$B$1315, "&lt;=" &amp; $A168, DataRegularSeason20242025!$D$3:$D$1315, O$1)+SUMIFS(DataRegularSeason20242025!$AB$3:$AB$1315,DataRegularSeason20242025!$B$3:$B$1315, "&lt;=" &amp; $A168, DataRegularSeason20242025!$E$3:$E$1315, O$1)</f>
        <v>38</v>
      </c>
      <c r="P168" s="2">
        <f>SUMIFS(DataRegularSeason20242025!$AA$3:$AA$1315,DataRegularSeason20242025!$B$3:$B$1315, "&lt;=" &amp; $A168, DataRegularSeason20242025!$D$3:$D$1315, P$1)+SUMIFS(DataRegularSeason20242025!$AB$3:$AB$1315,DataRegularSeason20242025!$B$3:$B$1315, "&lt;=" &amp; $A168, DataRegularSeason20242025!$E$3:$E$1315, P$1)</f>
        <v>21</v>
      </c>
      <c r="Q168" s="2">
        <f>SUMIFS(DataRegularSeason20242025!$AA$3:$AA$1315,DataRegularSeason20242025!$B$3:$B$1315, "&lt;=" &amp; $A168, DataRegularSeason20242025!$D$3:$D$1315, Q$1)+SUMIFS(DataRegularSeason20242025!$AB$3:$AB$1315,DataRegularSeason20242025!$B$3:$B$1315, "&lt;=" &amp; $A168, DataRegularSeason20242025!$E$3:$E$1315, Q$1)</f>
        <v>36</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25</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26</v>
      </c>
      <c r="X168" s="2">
        <f>SUMIFS(DataRegularSeason20242025!$AA$3:$AA$1315,DataRegularSeason20242025!$B$3:$B$1315, "&lt;=" &amp; $A168, DataRegularSeason20242025!$D$3:$D$1315, X$1)+SUMIFS(DataRegularSeason20242025!$AB$3:$AB$1315,DataRegularSeason20242025!$B$3:$B$1315, "&lt;=" &amp; $A168, DataRegularSeason20242025!$E$3:$E$1315, X$1)</f>
        <v>25</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26</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30</v>
      </c>
      <c r="AE168" s="2">
        <f>SUMIFS(DataRegularSeason20242025!$AA$3:$AA$1315,DataRegularSeason20242025!$B$3:$B$1315, "&lt;=" &amp; $A168, DataRegularSeason20242025!$D$3:$D$1315, AE$1)+SUMIFS(DataRegularSeason20242025!$AB$3:$AB$1315,DataRegularSeason20242025!$B$3:$B$1315, "&lt;=" &amp; $A168, DataRegularSeason20242025!$E$3:$E$1315, AE$1)</f>
        <v>37</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31</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30</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28</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32</v>
      </c>
      <c r="N169" s="2">
        <f>SUMIFS(DataRegularSeason20242025!$AA$3:$AA$1315,DataRegularSeason20242025!$B$3:$B$1315, "&lt;=" &amp; $A169, DataRegularSeason20242025!$D$3:$D$1315, N$1)+SUMIFS(DataRegularSeason20242025!$AB$3:$AB$1315,DataRegularSeason20242025!$B$3:$B$1315, "&lt;=" &amp; $A169, DataRegularSeason20242025!$E$3:$E$1315, N$1)</f>
        <v>33</v>
      </c>
      <c r="O169" s="2">
        <f>SUMIFS(DataRegularSeason20242025!$AA$3:$AA$1315,DataRegularSeason20242025!$B$3:$B$1315, "&lt;=" &amp; $A169, DataRegularSeason20242025!$D$3:$D$1315, O$1)+SUMIFS(DataRegularSeason20242025!$AB$3:$AB$1315,DataRegularSeason20242025!$B$3:$B$1315, "&lt;=" &amp; $A169, DataRegularSeason20242025!$E$3:$E$1315, O$1)</f>
        <v>38</v>
      </c>
      <c r="P169" s="2">
        <f>SUMIFS(DataRegularSeason20242025!$AA$3:$AA$1315,DataRegularSeason20242025!$B$3:$B$1315, "&lt;=" &amp; $A169, DataRegularSeason20242025!$D$3:$D$1315, P$1)+SUMIFS(DataRegularSeason20242025!$AB$3:$AB$1315,DataRegularSeason20242025!$B$3:$B$1315, "&lt;=" &amp; $A169, DataRegularSeason20242025!$E$3:$E$1315, P$1)</f>
        <v>21</v>
      </c>
      <c r="Q169" s="2">
        <f>SUMIFS(DataRegularSeason20242025!$AA$3:$AA$1315,DataRegularSeason20242025!$B$3:$B$1315, "&lt;=" &amp; $A169, DataRegularSeason20242025!$D$3:$D$1315, Q$1)+SUMIFS(DataRegularSeason20242025!$AB$3:$AB$1315,DataRegularSeason20242025!$B$3:$B$1315, "&lt;=" &amp; $A169, DataRegularSeason20242025!$E$3:$E$1315, Q$1)</f>
        <v>36</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25</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26</v>
      </c>
      <c r="X169" s="2">
        <f>SUMIFS(DataRegularSeason20242025!$AA$3:$AA$1315,DataRegularSeason20242025!$B$3:$B$1315, "&lt;=" &amp; $A169, DataRegularSeason20242025!$D$3:$D$1315, X$1)+SUMIFS(DataRegularSeason20242025!$AB$3:$AB$1315,DataRegularSeason20242025!$B$3:$B$1315, "&lt;=" &amp; $A169, DataRegularSeason20242025!$E$3:$E$1315, X$1)</f>
        <v>25</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26</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30</v>
      </c>
      <c r="AE169" s="2">
        <f>SUMIFS(DataRegularSeason20242025!$AA$3:$AA$1315,DataRegularSeason20242025!$B$3:$B$1315, "&lt;=" &amp; $A169, DataRegularSeason20242025!$D$3:$D$1315, AE$1)+SUMIFS(DataRegularSeason20242025!$AB$3:$AB$1315,DataRegularSeason20242025!$B$3:$B$1315, "&lt;=" &amp; $A169, DataRegularSeason20242025!$E$3:$E$1315, AE$1)</f>
        <v>37</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31</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30</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28</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32</v>
      </c>
      <c r="N170" s="2">
        <f>SUMIFS(DataRegularSeason20242025!$AA$3:$AA$1315,DataRegularSeason20242025!$B$3:$B$1315, "&lt;=" &amp; $A170, DataRegularSeason20242025!$D$3:$D$1315, N$1)+SUMIFS(DataRegularSeason20242025!$AB$3:$AB$1315,DataRegularSeason20242025!$B$3:$B$1315, "&lt;=" &amp; $A170, DataRegularSeason20242025!$E$3:$E$1315, N$1)</f>
        <v>33</v>
      </c>
      <c r="O170" s="2">
        <f>SUMIFS(DataRegularSeason20242025!$AA$3:$AA$1315,DataRegularSeason20242025!$B$3:$B$1315, "&lt;=" &amp; $A170, DataRegularSeason20242025!$D$3:$D$1315, O$1)+SUMIFS(DataRegularSeason20242025!$AB$3:$AB$1315,DataRegularSeason20242025!$B$3:$B$1315, "&lt;=" &amp; $A170, DataRegularSeason20242025!$E$3:$E$1315, O$1)</f>
        <v>38</v>
      </c>
      <c r="P170" s="2">
        <f>SUMIFS(DataRegularSeason20242025!$AA$3:$AA$1315,DataRegularSeason20242025!$B$3:$B$1315, "&lt;=" &amp; $A170, DataRegularSeason20242025!$D$3:$D$1315, P$1)+SUMIFS(DataRegularSeason20242025!$AB$3:$AB$1315,DataRegularSeason20242025!$B$3:$B$1315, "&lt;=" &amp; $A170, DataRegularSeason20242025!$E$3:$E$1315, P$1)</f>
        <v>21</v>
      </c>
      <c r="Q170" s="2">
        <f>SUMIFS(DataRegularSeason20242025!$AA$3:$AA$1315,DataRegularSeason20242025!$B$3:$B$1315, "&lt;=" &amp; $A170, DataRegularSeason20242025!$D$3:$D$1315, Q$1)+SUMIFS(DataRegularSeason20242025!$AB$3:$AB$1315,DataRegularSeason20242025!$B$3:$B$1315, "&lt;=" &amp; $A170, DataRegularSeason20242025!$E$3:$E$1315, Q$1)</f>
        <v>36</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25</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26</v>
      </c>
      <c r="X170" s="2">
        <f>SUMIFS(DataRegularSeason20242025!$AA$3:$AA$1315,DataRegularSeason20242025!$B$3:$B$1315, "&lt;=" &amp; $A170, DataRegularSeason20242025!$D$3:$D$1315, X$1)+SUMIFS(DataRegularSeason20242025!$AB$3:$AB$1315,DataRegularSeason20242025!$B$3:$B$1315, "&lt;=" &amp; $A170, DataRegularSeason20242025!$E$3:$E$1315, X$1)</f>
        <v>25</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26</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30</v>
      </c>
      <c r="AE170" s="2">
        <f>SUMIFS(DataRegularSeason20242025!$AA$3:$AA$1315,DataRegularSeason20242025!$B$3:$B$1315, "&lt;=" &amp; $A170, DataRegularSeason20242025!$D$3:$D$1315, AE$1)+SUMIFS(DataRegularSeason20242025!$AB$3:$AB$1315,DataRegularSeason20242025!$B$3:$B$1315, "&lt;=" &amp; $A170, DataRegularSeason20242025!$E$3:$E$1315, AE$1)</f>
        <v>37</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31</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30</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28</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32</v>
      </c>
      <c r="N171" s="2">
        <f>SUMIFS(DataRegularSeason20242025!$AA$3:$AA$1315,DataRegularSeason20242025!$B$3:$B$1315, "&lt;=" &amp; $A171, DataRegularSeason20242025!$D$3:$D$1315, N$1)+SUMIFS(DataRegularSeason20242025!$AB$3:$AB$1315,DataRegularSeason20242025!$B$3:$B$1315, "&lt;=" &amp; $A171, DataRegularSeason20242025!$E$3:$E$1315, N$1)</f>
        <v>33</v>
      </c>
      <c r="O171" s="2">
        <f>SUMIFS(DataRegularSeason20242025!$AA$3:$AA$1315,DataRegularSeason20242025!$B$3:$B$1315, "&lt;=" &amp; $A171, DataRegularSeason20242025!$D$3:$D$1315, O$1)+SUMIFS(DataRegularSeason20242025!$AB$3:$AB$1315,DataRegularSeason20242025!$B$3:$B$1315, "&lt;=" &amp; $A171, DataRegularSeason20242025!$E$3:$E$1315, O$1)</f>
        <v>38</v>
      </c>
      <c r="P171" s="2">
        <f>SUMIFS(DataRegularSeason20242025!$AA$3:$AA$1315,DataRegularSeason20242025!$B$3:$B$1315, "&lt;=" &amp; $A171, DataRegularSeason20242025!$D$3:$D$1315, P$1)+SUMIFS(DataRegularSeason20242025!$AB$3:$AB$1315,DataRegularSeason20242025!$B$3:$B$1315, "&lt;=" &amp; $A171, DataRegularSeason20242025!$E$3:$E$1315, P$1)</f>
        <v>21</v>
      </c>
      <c r="Q171" s="2">
        <f>SUMIFS(DataRegularSeason20242025!$AA$3:$AA$1315,DataRegularSeason20242025!$B$3:$B$1315, "&lt;=" &amp; $A171, DataRegularSeason20242025!$D$3:$D$1315, Q$1)+SUMIFS(DataRegularSeason20242025!$AB$3:$AB$1315,DataRegularSeason20242025!$B$3:$B$1315, "&lt;=" &amp; $A171, DataRegularSeason20242025!$E$3:$E$1315, Q$1)</f>
        <v>36</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25</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26</v>
      </c>
      <c r="X171" s="2">
        <f>SUMIFS(DataRegularSeason20242025!$AA$3:$AA$1315,DataRegularSeason20242025!$B$3:$B$1315, "&lt;=" &amp; $A171, DataRegularSeason20242025!$D$3:$D$1315, X$1)+SUMIFS(DataRegularSeason20242025!$AB$3:$AB$1315,DataRegularSeason20242025!$B$3:$B$1315, "&lt;=" &amp; $A171, DataRegularSeason20242025!$E$3:$E$1315, X$1)</f>
        <v>25</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26</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30</v>
      </c>
      <c r="AE171" s="2">
        <f>SUMIFS(DataRegularSeason20242025!$AA$3:$AA$1315,DataRegularSeason20242025!$B$3:$B$1315, "&lt;=" &amp; $A171, DataRegularSeason20242025!$D$3:$D$1315, AE$1)+SUMIFS(DataRegularSeason20242025!$AB$3:$AB$1315,DataRegularSeason20242025!$B$3:$B$1315, "&lt;=" &amp; $A171, DataRegularSeason20242025!$E$3:$E$1315, AE$1)</f>
        <v>37</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31</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30</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28</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32</v>
      </c>
      <c r="N172" s="2">
        <f>SUMIFS(DataRegularSeason20242025!$AA$3:$AA$1315,DataRegularSeason20242025!$B$3:$B$1315, "&lt;=" &amp; $A172, DataRegularSeason20242025!$D$3:$D$1315, N$1)+SUMIFS(DataRegularSeason20242025!$AB$3:$AB$1315,DataRegularSeason20242025!$B$3:$B$1315, "&lt;=" &amp; $A172, DataRegularSeason20242025!$E$3:$E$1315, N$1)</f>
        <v>33</v>
      </c>
      <c r="O172" s="2">
        <f>SUMIFS(DataRegularSeason20242025!$AA$3:$AA$1315,DataRegularSeason20242025!$B$3:$B$1315, "&lt;=" &amp; $A172, DataRegularSeason20242025!$D$3:$D$1315, O$1)+SUMIFS(DataRegularSeason20242025!$AB$3:$AB$1315,DataRegularSeason20242025!$B$3:$B$1315, "&lt;=" &amp; $A172, DataRegularSeason20242025!$E$3:$E$1315, O$1)</f>
        <v>38</v>
      </c>
      <c r="P172" s="2">
        <f>SUMIFS(DataRegularSeason20242025!$AA$3:$AA$1315,DataRegularSeason20242025!$B$3:$B$1315, "&lt;=" &amp; $A172, DataRegularSeason20242025!$D$3:$D$1315, P$1)+SUMIFS(DataRegularSeason20242025!$AB$3:$AB$1315,DataRegularSeason20242025!$B$3:$B$1315, "&lt;=" &amp; $A172, DataRegularSeason20242025!$E$3:$E$1315, P$1)</f>
        <v>21</v>
      </c>
      <c r="Q172" s="2">
        <f>SUMIFS(DataRegularSeason20242025!$AA$3:$AA$1315,DataRegularSeason20242025!$B$3:$B$1315, "&lt;=" &amp; $A172, DataRegularSeason20242025!$D$3:$D$1315, Q$1)+SUMIFS(DataRegularSeason20242025!$AB$3:$AB$1315,DataRegularSeason20242025!$B$3:$B$1315, "&lt;=" &amp; $A172, DataRegularSeason20242025!$E$3:$E$1315, Q$1)</f>
        <v>36</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25</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26</v>
      </c>
      <c r="X172" s="2">
        <f>SUMIFS(DataRegularSeason20242025!$AA$3:$AA$1315,DataRegularSeason20242025!$B$3:$B$1315, "&lt;=" &amp; $A172, DataRegularSeason20242025!$D$3:$D$1315, X$1)+SUMIFS(DataRegularSeason20242025!$AB$3:$AB$1315,DataRegularSeason20242025!$B$3:$B$1315, "&lt;=" &amp; $A172, DataRegularSeason20242025!$E$3:$E$1315, X$1)</f>
        <v>25</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26</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30</v>
      </c>
      <c r="AE172" s="2">
        <f>SUMIFS(DataRegularSeason20242025!$AA$3:$AA$1315,DataRegularSeason20242025!$B$3:$B$1315, "&lt;=" &amp; $A172, DataRegularSeason20242025!$D$3:$D$1315, AE$1)+SUMIFS(DataRegularSeason20242025!$AB$3:$AB$1315,DataRegularSeason20242025!$B$3:$B$1315, "&lt;=" &amp; $A172, DataRegularSeason20242025!$E$3:$E$1315, AE$1)</f>
        <v>37</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31</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30</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28</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32</v>
      </c>
      <c r="N173" s="2">
        <f>SUMIFS(DataRegularSeason20242025!$AA$3:$AA$1315,DataRegularSeason20242025!$B$3:$B$1315, "&lt;=" &amp; $A173, DataRegularSeason20242025!$D$3:$D$1315, N$1)+SUMIFS(DataRegularSeason20242025!$AB$3:$AB$1315,DataRegularSeason20242025!$B$3:$B$1315, "&lt;=" &amp; $A173, DataRegularSeason20242025!$E$3:$E$1315, N$1)</f>
        <v>33</v>
      </c>
      <c r="O173" s="2">
        <f>SUMIFS(DataRegularSeason20242025!$AA$3:$AA$1315,DataRegularSeason20242025!$B$3:$B$1315, "&lt;=" &amp; $A173, DataRegularSeason20242025!$D$3:$D$1315, O$1)+SUMIFS(DataRegularSeason20242025!$AB$3:$AB$1315,DataRegularSeason20242025!$B$3:$B$1315, "&lt;=" &amp; $A173, DataRegularSeason20242025!$E$3:$E$1315, O$1)</f>
        <v>38</v>
      </c>
      <c r="P173" s="2">
        <f>SUMIFS(DataRegularSeason20242025!$AA$3:$AA$1315,DataRegularSeason20242025!$B$3:$B$1315, "&lt;=" &amp; $A173, DataRegularSeason20242025!$D$3:$D$1315, P$1)+SUMIFS(DataRegularSeason20242025!$AB$3:$AB$1315,DataRegularSeason20242025!$B$3:$B$1315, "&lt;=" &amp; $A173, DataRegularSeason20242025!$E$3:$E$1315, P$1)</f>
        <v>21</v>
      </c>
      <c r="Q173" s="2">
        <f>SUMIFS(DataRegularSeason20242025!$AA$3:$AA$1315,DataRegularSeason20242025!$B$3:$B$1315, "&lt;=" &amp; $A173, DataRegularSeason20242025!$D$3:$D$1315, Q$1)+SUMIFS(DataRegularSeason20242025!$AB$3:$AB$1315,DataRegularSeason20242025!$B$3:$B$1315, "&lt;=" &amp; $A173, DataRegularSeason20242025!$E$3:$E$1315, Q$1)</f>
        <v>36</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25</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26</v>
      </c>
      <c r="X173" s="2">
        <f>SUMIFS(DataRegularSeason20242025!$AA$3:$AA$1315,DataRegularSeason20242025!$B$3:$B$1315, "&lt;=" &amp; $A173, DataRegularSeason20242025!$D$3:$D$1315, X$1)+SUMIFS(DataRegularSeason20242025!$AB$3:$AB$1315,DataRegularSeason20242025!$B$3:$B$1315, "&lt;=" &amp; $A173, DataRegularSeason20242025!$E$3:$E$1315, X$1)</f>
        <v>25</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26</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30</v>
      </c>
      <c r="AE173" s="2">
        <f>SUMIFS(DataRegularSeason20242025!$AA$3:$AA$1315,DataRegularSeason20242025!$B$3:$B$1315, "&lt;=" &amp; $A173, DataRegularSeason20242025!$D$3:$D$1315, AE$1)+SUMIFS(DataRegularSeason20242025!$AB$3:$AB$1315,DataRegularSeason20242025!$B$3:$B$1315, "&lt;=" &amp; $A173, DataRegularSeason20242025!$E$3:$E$1315, AE$1)</f>
        <v>37</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31</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30</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28</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32</v>
      </c>
      <c r="N174" s="2">
        <f>SUMIFS(DataRegularSeason20242025!$AA$3:$AA$1315,DataRegularSeason20242025!$B$3:$B$1315, "&lt;=" &amp; $A174, DataRegularSeason20242025!$D$3:$D$1315, N$1)+SUMIFS(DataRegularSeason20242025!$AB$3:$AB$1315,DataRegularSeason20242025!$B$3:$B$1315, "&lt;=" &amp; $A174, DataRegularSeason20242025!$E$3:$E$1315, N$1)</f>
        <v>33</v>
      </c>
      <c r="O174" s="2">
        <f>SUMIFS(DataRegularSeason20242025!$AA$3:$AA$1315,DataRegularSeason20242025!$B$3:$B$1315, "&lt;=" &amp; $A174, DataRegularSeason20242025!$D$3:$D$1315, O$1)+SUMIFS(DataRegularSeason20242025!$AB$3:$AB$1315,DataRegularSeason20242025!$B$3:$B$1315, "&lt;=" &amp; $A174, DataRegularSeason20242025!$E$3:$E$1315, O$1)</f>
        <v>38</v>
      </c>
      <c r="P174" s="2">
        <f>SUMIFS(DataRegularSeason20242025!$AA$3:$AA$1315,DataRegularSeason20242025!$B$3:$B$1315, "&lt;=" &amp; $A174, DataRegularSeason20242025!$D$3:$D$1315, P$1)+SUMIFS(DataRegularSeason20242025!$AB$3:$AB$1315,DataRegularSeason20242025!$B$3:$B$1315, "&lt;=" &amp; $A174, DataRegularSeason20242025!$E$3:$E$1315, P$1)</f>
        <v>21</v>
      </c>
      <c r="Q174" s="2">
        <f>SUMIFS(DataRegularSeason20242025!$AA$3:$AA$1315,DataRegularSeason20242025!$B$3:$B$1315, "&lt;=" &amp; $A174, DataRegularSeason20242025!$D$3:$D$1315, Q$1)+SUMIFS(DataRegularSeason20242025!$AB$3:$AB$1315,DataRegularSeason20242025!$B$3:$B$1315, "&lt;=" &amp; $A174, DataRegularSeason20242025!$E$3:$E$1315, Q$1)</f>
        <v>36</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25</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26</v>
      </c>
      <c r="X174" s="2">
        <f>SUMIFS(DataRegularSeason20242025!$AA$3:$AA$1315,DataRegularSeason20242025!$B$3:$B$1315, "&lt;=" &amp; $A174, DataRegularSeason20242025!$D$3:$D$1315, X$1)+SUMIFS(DataRegularSeason20242025!$AB$3:$AB$1315,DataRegularSeason20242025!$B$3:$B$1315, "&lt;=" &amp; $A174, DataRegularSeason20242025!$E$3:$E$1315, X$1)</f>
        <v>25</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26</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30</v>
      </c>
      <c r="AE174" s="2">
        <f>SUMIFS(DataRegularSeason20242025!$AA$3:$AA$1315,DataRegularSeason20242025!$B$3:$B$1315, "&lt;=" &amp; $A174, DataRegularSeason20242025!$D$3:$D$1315, AE$1)+SUMIFS(DataRegularSeason20242025!$AB$3:$AB$1315,DataRegularSeason20242025!$B$3:$B$1315, "&lt;=" &amp; $A174, DataRegularSeason20242025!$E$3:$E$1315, AE$1)</f>
        <v>37</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31</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30</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28</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32</v>
      </c>
      <c r="N175" s="2">
        <f>SUMIFS(DataRegularSeason20242025!$AA$3:$AA$1315,DataRegularSeason20242025!$B$3:$B$1315, "&lt;=" &amp; $A175, DataRegularSeason20242025!$D$3:$D$1315, N$1)+SUMIFS(DataRegularSeason20242025!$AB$3:$AB$1315,DataRegularSeason20242025!$B$3:$B$1315, "&lt;=" &amp; $A175, DataRegularSeason20242025!$E$3:$E$1315, N$1)</f>
        <v>33</v>
      </c>
      <c r="O175" s="2">
        <f>SUMIFS(DataRegularSeason20242025!$AA$3:$AA$1315,DataRegularSeason20242025!$B$3:$B$1315, "&lt;=" &amp; $A175, DataRegularSeason20242025!$D$3:$D$1315, O$1)+SUMIFS(DataRegularSeason20242025!$AB$3:$AB$1315,DataRegularSeason20242025!$B$3:$B$1315, "&lt;=" &amp; $A175, DataRegularSeason20242025!$E$3:$E$1315, O$1)</f>
        <v>38</v>
      </c>
      <c r="P175" s="2">
        <f>SUMIFS(DataRegularSeason20242025!$AA$3:$AA$1315,DataRegularSeason20242025!$B$3:$B$1315, "&lt;=" &amp; $A175, DataRegularSeason20242025!$D$3:$D$1315, P$1)+SUMIFS(DataRegularSeason20242025!$AB$3:$AB$1315,DataRegularSeason20242025!$B$3:$B$1315, "&lt;=" &amp; $A175, DataRegularSeason20242025!$E$3:$E$1315, P$1)</f>
        <v>21</v>
      </c>
      <c r="Q175" s="2">
        <f>SUMIFS(DataRegularSeason20242025!$AA$3:$AA$1315,DataRegularSeason20242025!$B$3:$B$1315, "&lt;=" &amp; $A175, DataRegularSeason20242025!$D$3:$D$1315, Q$1)+SUMIFS(DataRegularSeason20242025!$AB$3:$AB$1315,DataRegularSeason20242025!$B$3:$B$1315, "&lt;=" &amp; $A175, DataRegularSeason20242025!$E$3:$E$1315, Q$1)</f>
        <v>36</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25</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26</v>
      </c>
      <c r="X175" s="2">
        <f>SUMIFS(DataRegularSeason20242025!$AA$3:$AA$1315,DataRegularSeason20242025!$B$3:$B$1315, "&lt;=" &amp; $A175, DataRegularSeason20242025!$D$3:$D$1315, X$1)+SUMIFS(DataRegularSeason20242025!$AB$3:$AB$1315,DataRegularSeason20242025!$B$3:$B$1315, "&lt;=" &amp; $A175, DataRegularSeason20242025!$E$3:$E$1315, X$1)</f>
        <v>25</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26</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30</v>
      </c>
      <c r="AE175" s="2">
        <f>SUMIFS(DataRegularSeason20242025!$AA$3:$AA$1315,DataRegularSeason20242025!$B$3:$B$1315, "&lt;=" &amp; $A175, DataRegularSeason20242025!$D$3:$D$1315, AE$1)+SUMIFS(DataRegularSeason20242025!$AB$3:$AB$1315,DataRegularSeason20242025!$B$3:$B$1315, "&lt;=" &amp; $A175, DataRegularSeason20242025!$E$3:$E$1315, AE$1)</f>
        <v>37</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31</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30</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28</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32</v>
      </c>
      <c r="N176" s="2">
        <f>SUMIFS(DataRegularSeason20242025!$AA$3:$AA$1315,DataRegularSeason20242025!$B$3:$B$1315, "&lt;=" &amp; $A176, DataRegularSeason20242025!$D$3:$D$1315, N$1)+SUMIFS(DataRegularSeason20242025!$AB$3:$AB$1315,DataRegularSeason20242025!$B$3:$B$1315, "&lt;=" &amp; $A176, DataRegularSeason20242025!$E$3:$E$1315, N$1)</f>
        <v>33</v>
      </c>
      <c r="O176" s="2">
        <f>SUMIFS(DataRegularSeason20242025!$AA$3:$AA$1315,DataRegularSeason20242025!$B$3:$B$1315, "&lt;=" &amp; $A176, DataRegularSeason20242025!$D$3:$D$1315, O$1)+SUMIFS(DataRegularSeason20242025!$AB$3:$AB$1315,DataRegularSeason20242025!$B$3:$B$1315, "&lt;=" &amp; $A176, DataRegularSeason20242025!$E$3:$E$1315, O$1)</f>
        <v>38</v>
      </c>
      <c r="P176" s="2">
        <f>SUMIFS(DataRegularSeason20242025!$AA$3:$AA$1315,DataRegularSeason20242025!$B$3:$B$1315, "&lt;=" &amp; $A176, DataRegularSeason20242025!$D$3:$D$1315, P$1)+SUMIFS(DataRegularSeason20242025!$AB$3:$AB$1315,DataRegularSeason20242025!$B$3:$B$1315, "&lt;=" &amp; $A176, DataRegularSeason20242025!$E$3:$E$1315, P$1)</f>
        <v>21</v>
      </c>
      <c r="Q176" s="2">
        <f>SUMIFS(DataRegularSeason20242025!$AA$3:$AA$1315,DataRegularSeason20242025!$B$3:$B$1315, "&lt;=" &amp; $A176, DataRegularSeason20242025!$D$3:$D$1315, Q$1)+SUMIFS(DataRegularSeason20242025!$AB$3:$AB$1315,DataRegularSeason20242025!$B$3:$B$1315, "&lt;=" &amp; $A176, DataRegularSeason20242025!$E$3:$E$1315, Q$1)</f>
        <v>36</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25</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26</v>
      </c>
      <c r="X176" s="2">
        <f>SUMIFS(DataRegularSeason20242025!$AA$3:$AA$1315,DataRegularSeason20242025!$B$3:$B$1315, "&lt;=" &amp; $A176, DataRegularSeason20242025!$D$3:$D$1315, X$1)+SUMIFS(DataRegularSeason20242025!$AB$3:$AB$1315,DataRegularSeason20242025!$B$3:$B$1315, "&lt;=" &amp; $A176, DataRegularSeason20242025!$E$3:$E$1315, X$1)</f>
        <v>25</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26</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30</v>
      </c>
      <c r="AE176" s="2">
        <f>SUMIFS(DataRegularSeason20242025!$AA$3:$AA$1315,DataRegularSeason20242025!$B$3:$B$1315, "&lt;=" &amp; $A176, DataRegularSeason20242025!$D$3:$D$1315, AE$1)+SUMIFS(DataRegularSeason20242025!$AB$3:$AB$1315,DataRegularSeason20242025!$B$3:$B$1315, "&lt;=" &amp; $A176, DataRegularSeason20242025!$E$3:$E$1315, AE$1)</f>
        <v>37</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31</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30</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28</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32</v>
      </c>
      <c r="N177" s="2">
        <f>SUMIFS(DataRegularSeason20242025!$AA$3:$AA$1315,DataRegularSeason20242025!$B$3:$B$1315, "&lt;=" &amp; $A177, DataRegularSeason20242025!$D$3:$D$1315, N$1)+SUMIFS(DataRegularSeason20242025!$AB$3:$AB$1315,DataRegularSeason20242025!$B$3:$B$1315, "&lt;=" &amp; $A177, DataRegularSeason20242025!$E$3:$E$1315, N$1)</f>
        <v>33</v>
      </c>
      <c r="O177" s="2">
        <f>SUMIFS(DataRegularSeason20242025!$AA$3:$AA$1315,DataRegularSeason20242025!$B$3:$B$1315, "&lt;=" &amp; $A177, DataRegularSeason20242025!$D$3:$D$1315, O$1)+SUMIFS(DataRegularSeason20242025!$AB$3:$AB$1315,DataRegularSeason20242025!$B$3:$B$1315, "&lt;=" &amp; $A177, DataRegularSeason20242025!$E$3:$E$1315, O$1)</f>
        <v>38</v>
      </c>
      <c r="P177" s="2">
        <f>SUMIFS(DataRegularSeason20242025!$AA$3:$AA$1315,DataRegularSeason20242025!$B$3:$B$1315, "&lt;=" &amp; $A177, DataRegularSeason20242025!$D$3:$D$1315, P$1)+SUMIFS(DataRegularSeason20242025!$AB$3:$AB$1315,DataRegularSeason20242025!$B$3:$B$1315, "&lt;=" &amp; $A177, DataRegularSeason20242025!$E$3:$E$1315, P$1)</f>
        <v>21</v>
      </c>
      <c r="Q177" s="2">
        <f>SUMIFS(DataRegularSeason20242025!$AA$3:$AA$1315,DataRegularSeason20242025!$B$3:$B$1315, "&lt;=" &amp; $A177, DataRegularSeason20242025!$D$3:$D$1315, Q$1)+SUMIFS(DataRegularSeason20242025!$AB$3:$AB$1315,DataRegularSeason20242025!$B$3:$B$1315, "&lt;=" &amp; $A177, DataRegularSeason20242025!$E$3:$E$1315, Q$1)</f>
        <v>36</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25</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26</v>
      </c>
      <c r="X177" s="2">
        <f>SUMIFS(DataRegularSeason20242025!$AA$3:$AA$1315,DataRegularSeason20242025!$B$3:$B$1315, "&lt;=" &amp; $A177, DataRegularSeason20242025!$D$3:$D$1315, X$1)+SUMIFS(DataRegularSeason20242025!$AB$3:$AB$1315,DataRegularSeason20242025!$B$3:$B$1315, "&lt;=" &amp; $A177, DataRegularSeason20242025!$E$3:$E$1315, X$1)</f>
        <v>25</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26</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30</v>
      </c>
      <c r="AE177" s="2">
        <f>SUMIFS(DataRegularSeason20242025!$AA$3:$AA$1315,DataRegularSeason20242025!$B$3:$B$1315, "&lt;=" &amp; $A177, DataRegularSeason20242025!$D$3:$D$1315, AE$1)+SUMIFS(DataRegularSeason20242025!$AB$3:$AB$1315,DataRegularSeason20242025!$B$3:$B$1315, "&lt;=" &amp; $A177, DataRegularSeason20242025!$E$3:$E$1315, AE$1)</f>
        <v>37</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31</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30</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28</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32</v>
      </c>
      <c r="N178" s="2">
        <f>SUMIFS(DataRegularSeason20242025!$AA$3:$AA$1315,DataRegularSeason20242025!$B$3:$B$1315, "&lt;=" &amp; $A178, DataRegularSeason20242025!$D$3:$D$1315, N$1)+SUMIFS(DataRegularSeason20242025!$AB$3:$AB$1315,DataRegularSeason20242025!$B$3:$B$1315, "&lt;=" &amp; $A178, DataRegularSeason20242025!$E$3:$E$1315, N$1)</f>
        <v>33</v>
      </c>
      <c r="O178" s="2">
        <f>SUMIFS(DataRegularSeason20242025!$AA$3:$AA$1315,DataRegularSeason20242025!$B$3:$B$1315, "&lt;=" &amp; $A178, DataRegularSeason20242025!$D$3:$D$1315, O$1)+SUMIFS(DataRegularSeason20242025!$AB$3:$AB$1315,DataRegularSeason20242025!$B$3:$B$1315, "&lt;=" &amp; $A178, DataRegularSeason20242025!$E$3:$E$1315, O$1)</f>
        <v>38</v>
      </c>
      <c r="P178" s="2">
        <f>SUMIFS(DataRegularSeason20242025!$AA$3:$AA$1315,DataRegularSeason20242025!$B$3:$B$1315, "&lt;=" &amp; $A178, DataRegularSeason20242025!$D$3:$D$1315, P$1)+SUMIFS(DataRegularSeason20242025!$AB$3:$AB$1315,DataRegularSeason20242025!$B$3:$B$1315, "&lt;=" &amp; $A178, DataRegularSeason20242025!$E$3:$E$1315, P$1)</f>
        <v>21</v>
      </c>
      <c r="Q178" s="2">
        <f>SUMIFS(DataRegularSeason20242025!$AA$3:$AA$1315,DataRegularSeason20242025!$B$3:$B$1315, "&lt;=" &amp; $A178, DataRegularSeason20242025!$D$3:$D$1315, Q$1)+SUMIFS(DataRegularSeason20242025!$AB$3:$AB$1315,DataRegularSeason20242025!$B$3:$B$1315, "&lt;=" &amp; $A178, DataRegularSeason20242025!$E$3:$E$1315, Q$1)</f>
        <v>36</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25</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26</v>
      </c>
      <c r="X178" s="2">
        <f>SUMIFS(DataRegularSeason20242025!$AA$3:$AA$1315,DataRegularSeason20242025!$B$3:$B$1315, "&lt;=" &amp; $A178, DataRegularSeason20242025!$D$3:$D$1315, X$1)+SUMIFS(DataRegularSeason20242025!$AB$3:$AB$1315,DataRegularSeason20242025!$B$3:$B$1315, "&lt;=" &amp; $A178, DataRegularSeason20242025!$E$3:$E$1315, X$1)</f>
        <v>25</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26</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30</v>
      </c>
      <c r="AE178" s="2">
        <f>SUMIFS(DataRegularSeason20242025!$AA$3:$AA$1315,DataRegularSeason20242025!$B$3:$B$1315, "&lt;=" &amp; $A178, DataRegularSeason20242025!$D$3:$D$1315, AE$1)+SUMIFS(DataRegularSeason20242025!$AB$3:$AB$1315,DataRegularSeason20242025!$B$3:$B$1315, "&lt;=" &amp; $A178, DataRegularSeason20242025!$E$3:$E$1315, AE$1)</f>
        <v>37</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31</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30</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28</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32</v>
      </c>
      <c r="N179" s="2">
        <f>SUMIFS(DataRegularSeason20242025!$AA$3:$AA$1315,DataRegularSeason20242025!$B$3:$B$1315, "&lt;=" &amp; $A179, DataRegularSeason20242025!$D$3:$D$1315, N$1)+SUMIFS(DataRegularSeason20242025!$AB$3:$AB$1315,DataRegularSeason20242025!$B$3:$B$1315, "&lt;=" &amp; $A179, DataRegularSeason20242025!$E$3:$E$1315, N$1)</f>
        <v>33</v>
      </c>
      <c r="O179" s="2">
        <f>SUMIFS(DataRegularSeason20242025!$AA$3:$AA$1315,DataRegularSeason20242025!$B$3:$B$1315, "&lt;=" &amp; $A179, DataRegularSeason20242025!$D$3:$D$1315, O$1)+SUMIFS(DataRegularSeason20242025!$AB$3:$AB$1315,DataRegularSeason20242025!$B$3:$B$1315, "&lt;=" &amp; $A179, DataRegularSeason20242025!$E$3:$E$1315, O$1)</f>
        <v>38</v>
      </c>
      <c r="P179" s="2">
        <f>SUMIFS(DataRegularSeason20242025!$AA$3:$AA$1315,DataRegularSeason20242025!$B$3:$B$1315, "&lt;=" &amp; $A179, DataRegularSeason20242025!$D$3:$D$1315, P$1)+SUMIFS(DataRegularSeason20242025!$AB$3:$AB$1315,DataRegularSeason20242025!$B$3:$B$1315, "&lt;=" &amp; $A179, DataRegularSeason20242025!$E$3:$E$1315, P$1)</f>
        <v>21</v>
      </c>
      <c r="Q179" s="2">
        <f>SUMIFS(DataRegularSeason20242025!$AA$3:$AA$1315,DataRegularSeason20242025!$B$3:$B$1315, "&lt;=" &amp; $A179, DataRegularSeason20242025!$D$3:$D$1315, Q$1)+SUMIFS(DataRegularSeason20242025!$AB$3:$AB$1315,DataRegularSeason20242025!$B$3:$B$1315, "&lt;=" &amp; $A179, DataRegularSeason20242025!$E$3:$E$1315, Q$1)</f>
        <v>36</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25</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26</v>
      </c>
      <c r="X179" s="2">
        <f>SUMIFS(DataRegularSeason20242025!$AA$3:$AA$1315,DataRegularSeason20242025!$B$3:$B$1315, "&lt;=" &amp; $A179, DataRegularSeason20242025!$D$3:$D$1315, X$1)+SUMIFS(DataRegularSeason20242025!$AB$3:$AB$1315,DataRegularSeason20242025!$B$3:$B$1315, "&lt;=" &amp; $A179, DataRegularSeason20242025!$E$3:$E$1315, X$1)</f>
        <v>25</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26</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30</v>
      </c>
      <c r="AE179" s="2">
        <f>SUMIFS(DataRegularSeason20242025!$AA$3:$AA$1315,DataRegularSeason20242025!$B$3:$B$1315, "&lt;=" &amp; $A179, DataRegularSeason20242025!$D$3:$D$1315, AE$1)+SUMIFS(DataRegularSeason20242025!$AB$3:$AB$1315,DataRegularSeason20242025!$B$3:$B$1315, "&lt;=" &amp; $A179, DataRegularSeason20242025!$E$3:$E$1315, AE$1)</f>
        <v>37</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31</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30</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28</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32</v>
      </c>
      <c r="N180" s="2">
        <f>SUMIFS(DataRegularSeason20242025!$AA$3:$AA$1315,DataRegularSeason20242025!$B$3:$B$1315, "&lt;=" &amp; $A180, DataRegularSeason20242025!$D$3:$D$1315, N$1)+SUMIFS(DataRegularSeason20242025!$AB$3:$AB$1315,DataRegularSeason20242025!$B$3:$B$1315, "&lt;=" &amp; $A180, DataRegularSeason20242025!$E$3:$E$1315, N$1)</f>
        <v>33</v>
      </c>
      <c r="O180" s="2">
        <f>SUMIFS(DataRegularSeason20242025!$AA$3:$AA$1315,DataRegularSeason20242025!$B$3:$B$1315, "&lt;=" &amp; $A180, DataRegularSeason20242025!$D$3:$D$1315, O$1)+SUMIFS(DataRegularSeason20242025!$AB$3:$AB$1315,DataRegularSeason20242025!$B$3:$B$1315, "&lt;=" &amp; $A180, DataRegularSeason20242025!$E$3:$E$1315, O$1)</f>
        <v>38</v>
      </c>
      <c r="P180" s="2">
        <f>SUMIFS(DataRegularSeason20242025!$AA$3:$AA$1315,DataRegularSeason20242025!$B$3:$B$1315, "&lt;=" &amp; $A180, DataRegularSeason20242025!$D$3:$D$1315, P$1)+SUMIFS(DataRegularSeason20242025!$AB$3:$AB$1315,DataRegularSeason20242025!$B$3:$B$1315, "&lt;=" &amp; $A180, DataRegularSeason20242025!$E$3:$E$1315, P$1)</f>
        <v>21</v>
      </c>
      <c r="Q180" s="2">
        <f>SUMIFS(DataRegularSeason20242025!$AA$3:$AA$1315,DataRegularSeason20242025!$B$3:$B$1315, "&lt;=" &amp; $A180, DataRegularSeason20242025!$D$3:$D$1315, Q$1)+SUMIFS(DataRegularSeason20242025!$AB$3:$AB$1315,DataRegularSeason20242025!$B$3:$B$1315, "&lt;=" &amp; $A180, DataRegularSeason20242025!$E$3:$E$1315, Q$1)</f>
        <v>36</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25</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26</v>
      </c>
      <c r="X180" s="2">
        <f>SUMIFS(DataRegularSeason20242025!$AA$3:$AA$1315,DataRegularSeason20242025!$B$3:$B$1315, "&lt;=" &amp; $A180, DataRegularSeason20242025!$D$3:$D$1315, X$1)+SUMIFS(DataRegularSeason20242025!$AB$3:$AB$1315,DataRegularSeason20242025!$B$3:$B$1315, "&lt;=" &amp; $A180, DataRegularSeason20242025!$E$3:$E$1315, X$1)</f>
        <v>25</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26</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30</v>
      </c>
      <c r="AE180" s="2">
        <f>SUMIFS(DataRegularSeason20242025!$AA$3:$AA$1315,DataRegularSeason20242025!$B$3:$B$1315, "&lt;=" &amp; $A180, DataRegularSeason20242025!$D$3:$D$1315, AE$1)+SUMIFS(DataRegularSeason20242025!$AB$3:$AB$1315,DataRegularSeason20242025!$B$3:$B$1315, "&lt;=" &amp; $A180, DataRegularSeason20242025!$E$3:$E$1315, AE$1)</f>
        <v>37</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31</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30</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28</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32</v>
      </c>
      <c r="N181" s="2">
        <f>SUMIFS(DataRegularSeason20242025!$AA$3:$AA$1315,DataRegularSeason20242025!$B$3:$B$1315, "&lt;=" &amp; $A181, DataRegularSeason20242025!$D$3:$D$1315, N$1)+SUMIFS(DataRegularSeason20242025!$AB$3:$AB$1315,DataRegularSeason20242025!$B$3:$B$1315, "&lt;=" &amp; $A181, DataRegularSeason20242025!$E$3:$E$1315, N$1)</f>
        <v>33</v>
      </c>
      <c r="O181" s="2">
        <f>SUMIFS(DataRegularSeason20242025!$AA$3:$AA$1315,DataRegularSeason20242025!$B$3:$B$1315, "&lt;=" &amp; $A181, DataRegularSeason20242025!$D$3:$D$1315, O$1)+SUMIFS(DataRegularSeason20242025!$AB$3:$AB$1315,DataRegularSeason20242025!$B$3:$B$1315, "&lt;=" &amp; $A181, DataRegularSeason20242025!$E$3:$E$1315, O$1)</f>
        <v>38</v>
      </c>
      <c r="P181" s="2">
        <f>SUMIFS(DataRegularSeason20242025!$AA$3:$AA$1315,DataRegularSeason20242025!$B$3:$B$1315, "&lt;=" &amp; $A181, DataRegularSeason20242025!$D$3:$D$1315, P$1)+SUMIFS(DataRegularSeason20242025!$AB$3:$AB$1315,DataRegularSeason20242025!$B$3:$B$1315, "&lt;=" &amp; $A181, DataRegularSeason20242025!$E$3:$E$1315, P$1)</f>
        <v>21</v>
      </c>
      <c r="Q181" s="2">
        <f>SUMIFS(DataRegularSeason20242025!$AA$3:$AA$1315,DataRegularSeason20242025!$B$3:$B$1315, "&lt;=" &amp; $A181, DataRegularSeason20242025!$D$3:$D$1315, Q$1)+SUMIFS(DataRegularSeason20242025!$AB$3:$AB$1315,DataRegularSeason20242025!$B$3:$B$1315, "&lt;=" &amp; $A181, DataRegularSeason20242025!$E$3:$E$1315, Q$1)</f>
        <v>36</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25</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26</v>
      </c>
      <c r="X181" s="2">
        <f>SUMIFS(DataRegularSeason20242025!$AA$3:$AA$1315,DataRegularSeason20242025!$B$3:$B$1315, "&lt;=" &amp; $A181, DataRegularSeason20242025!$D$3:$D$1315, X$1)+SUMIFS(DataRegularSeason20242025!$AB$3:$AB$1315,DataRegularSeason20242025!$B$3:$B$1315, "&lt;=" &amp; $A181, DataRegularSeason20242025!$E$3:$E$1315, X$1)</f>
        <v>25</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26</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30</v>
      </c>
      <c r="AE181" s="2">
        <f>SUMIFS(DataRegularSeason20242025!$AA$3:$AA$1315,DataRegularSeason20242025!$B$3:$B$1315, "&lt;=" &amp; $A181, DataRegularSeason20242025!$D$3:$D$1315, AE$1)+SUMIFS(DataRegularSeason20242025!$AB$3:$AB$1315,DataRegularSeason20242025!$B$3:$B$1315, "&lt;=" &amp; $A181, DataRegularSeason20242025!$E$3:$E$1315, AE$1)</f>
        <v>37</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31</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30</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28</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32</v>
      </c>
      <c r="N182" s="2">
        <f>SUMIFS(DataRegularSeason20242025!$AA$3:$AA$1315,DataRegularSeason20242025!$B$3:$B$1315, "&lt;=" &amp; $A182, DataRegularSeason20242025!$D$3:$D$1315, N$1)+SUMIFS(DataRegularSeason20242025!$AB$3:$AB$1315,DataRegularSeason20242025!$B$3:$B$1315, "&lt;=" &amp; $A182, DataRegularSeason20242025!$E$3:$E$1315, N$1)</f>
        <v>33</v>
      </c>
      <c r="O182" s="2">
        <f>SUMIFS(DataRegularSeason20242025!$AA$3:$AA$1315,DataRegularSeason20242025!$B$3:$B$1315, "&lt;=" &amp; $A182, DataRegularSeason20242025!$D$3:$D$1315, O$1)+SUMIFS(DataRegularSeason20242025!$AB$3:$AB$1315,DataRegularSeason20242025!$B$3:$B$1315, "&lt;=" &amp; $A182, DataRegularSeason20242025!$E$3:$E$1315, O$1)</f>
        <v>38</v>
      </c>
      <c r="P182" s="2">
        <f>SUMIFS(DataRegularSeason20242025!$AA$3:$AA$1315,DataRegularSeason20242025!$B$3:$B$1315, "&lt;=" &amp; $A182, DataRegularSeason20242025!$D$3:$D$1315, P$1)+SUMIFS(DataRegularSeason20242025!$AB$3:$AB$1315,DataRegularSeason20242025!$B$3:$B$1315, "&lt;=" &amp; $A182, DataRegularSeason20242025!$E$3:$E$1315, P$1)</f>
        <v>21</v>
      </c>
      <c r="Q182" s="2">
        <f>SUMIFS(DataRegularSeason20242025!$AA$3:$AA$1315,DataRegularSeason20242025!$B$3:$B$1315, "&lt;=" &amp; $A182, DataRegularSeason20242025!$D$3:$D$1315, Q$1)+SUMIFS(DataRegularSeason20242025!$AB$3:$AB$1315,DataRegularSeason20242025!$B$3:$B$1315, "&lt;=" &amp; $A182, DataRegularSeason20242025!$E$3:$E$1315, Q$1)</f>
        <v>36</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25</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26</v>
      </c>
      <c r="X182" s="2">
        <f>SUMIFS(DataRegularSeason20242025!$AA$3:$AA$1315,DataRegularSeason20242025!$B$3:$B$1315, "&lt;=" &amp; $A182, DataRegularSeason20242025!$D$3:$D$1315, X$1)+SUMIFS(DataRegularSeason20242025!$AB$3:$AB$1315,DataRegularSeason20242025!$B$3:$B$1315, "&lt;=" &amp; $A182, DataRegularSeason20242025!$E$3:$E$1315, X$1)</f>
        <v>25</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26</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30</v>
      </c>
      <c r="AE182" s="2">
        <f>SUMIFS(DataRegularSeason20242025!$AA$3:$AA$1315,DataRegularSeason20242025!$B$3:$B$1315, "&lt;=" &amp; $A182, DataRegularSeason20242025!$D$3:$D$1315, AE$1)+SUMIFS(DataRegularSeason20242025!$AB$3:$AB$1315,DataRegularSeason20242025!$B$3:$B$1315, "&lt;=" &amp; $A182, DataRegularSeason20242025!$E$3:$E$1315, AE$1)</f>
        <v>37</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31</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30</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28</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32</v>
      </c>
      <c r="N183" s="2">
        <f>SUMIFS(DataRegularSeason20242025!$AA$3:$AA$1315,DataRegularSeason20242025!$B$3:$B$1315, "&lt;=" &amp; $A183, DataRegularSeason20242025!$D$3:$D$1315, N$1)+SUMIFS(DataRegularSeason20242025!$AB$3:$AB$1315,DataRegularSeason20242025!$B$3:$B$1315, "&lt;=" &amp; $A183, DataRegularSeason20242025!$E$3:$E$1315, N$1)</f>
        <v>33</v>
      </c>
      <c r="O183" s="2">
        <f>SUMIFS(DataRegularSeason20242025!$AA$3:$AA$1315,DataRegularSeason20242025!$B$3:$B$1315, "&lt;=" &amp; $A183, DataRegularSeason20242025!$D$3:$D$1315, O$1)+SUMIFS(DataRegularSeason20242025!$AB$3:$AB$1315,DataRegularSeason20242025!$B$3:$B$1315, "&lt;=" &amp; $A183, DataRegularSeason20242025!$E$3:$E$1315, O$1)</f>
        <v>38</v>
      </c>
      <c r="P183" s="2">
        <f>SUMIFS(DataRegularSeason20242025!$AA$3:$AA$1315,DataRegularSeason20242025!$B$3:$B$1315, "&lt;=" &amp; $A183, DataRegularSeason20242025!$D$3:$D$1315, P$1)+SUMIFS(DataRegularSeason20242025!$AB$3:$AB$1315,DataRegularSeason20242025!$B$3:$B$1315, "&lt;=" &amp; $A183, DataRegularSeason20242025!$E$3:$E$1315, P$1)</f>
        <v>21</v>
      </c>
      <c r="Q183" s="2">
        <f>SUMIFS(DataRegularSeason20242025!$AA$3:$AA$1315,DataRegularSeason20242025!$B$3:$B$1315, "&lt;=" &amp; $A183, DataRegularSeason20242025!$D$3:$D$1315, Q$1)+SUMIFS(DataRegularSeason20242025!$AB$3:$AB$1315,DataRegularSeason20242025!$B$3:$B$1315, "&lt;=" &amp; $A183, DataRegularSeason20242025!$E$3:$E$1315, Q$1)</f>
        <v>36</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25</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26</v>
      </c>
      <c r="X183" s="2">
        <f>SUMIFS(DataRegularSeason20242025!$AA$3:$AA$1315,DataRegularSeason20242025!$B$3:$B$1315, "&lt;=" &amp; $A183, DataRegularSeason20242025!$D$3:$D$1315, X$1)+SUMIFS(DataRegularSeason20242025!$AB$3:$AB$1315,DataRegularSeason20242025!$B$3:$B$1315, "&lt;=" &amp; $A183, DataRegularSeason20242025!$E$3:$E$1315, X$1)</f>
        <v>25</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26</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30</v>
      </c>
      <c r="AE183" s="2">
        <f>SUMIFS(DataRegularSeason20242025!$AA$3:$AA$1315,DataRegularSeason20242025!$B$3:$B$1315, "&lt;=" &amp; $A183, DataRegularSeason20242025!$D$3:$D$1315, AE$1)+SUMIFS(DataRegularSeason20242025!$AB$3:$AB$1315,DataRegularSeason20242025!$B$3:$B$1315, "&lt;=" &amp; $A183, DataRegularSeason20242025!$E$3:$E$1315, AE$1)</f>
        <v>37</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31</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30</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28</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32</v>
      </c>
      <c r="N184" s="2">
        <f>SUMIFS(DataRegularSeason20242025!$AA$3:$AA$1315,DataRegularSeason20242025!$B$3:$B$1315, "&lt;=" &amp; $A184, DataRegularSeason20242025!$D$3:$D$1315, N$1)+SUMIFS(DataRegularSeason20242025!$AB$3:$AB$1315,DataRegularSeason20242025!$B$3:$B$1315, "&lt;=" &amp; $A184, DataRegularSeason20242025!$E$3:$E$1315, N$1)</f>
        <v>33</v>
      </c>
      <c r="O184" s="2">
        <f>SUMIFS(DataRegularSeason20242025!$AA$3:$AA$1315,DataRegularSeason20242025!$B$3:$B$1315, "&lt;=" &amp; $A184, DataRegularSeason20242025!$D$3:$D$1315, O$1)+SUMIFS(DataRegularSeason20242025!$AB$3:$AB$1315,DataRegularSeason20242025!$B$3:$B$1315, "&lt;=" &amp; $A184, DataRegularSeason20242025!$E$3:$E$1315, O$1)</f>
        <v>38</v>
      </c>
      <c r="P184" s="2">
        <f>SUMIFS(DataRegularSeason20242025!$AA$3:$AA$1315,DataRegularSeason20242025!$B$3:$B$1315, "&lt;=" &amp; $A184, DataRegularSeason20242025!$D$3:$D$1315, P$1)+SUMIFS(DataRegularSeason20242025!$AB$3:$AB$1315,DataRegularSeason20242025!$B$3:$B$1315, "&lt;=" &amp; $A184, DataRegularSeason20242025!$E$3:$E$1315, P$1)</f>
        <v>21</v>
      </c>
      <c r="Q184" s="2">
        <f>SUMIFS(DataRegularSeason20242025!$AA$3:$AA$1315,DataRegularSeason20242025!$B$3:$B$1315, "&lt;=" &amp; $A184, DataRegularSeason20242025!$D$3:$D$1315, Q$1)+SUMIFS(DataRegularSeason20242025!$AB$3:$AB$1315,DataRegularSeason20242025!$B$3:$B$1315, "&lt;=" &amp; $A184, DataRegularSeason20242025!$E$3:$E$1315, Q$1)</f>
        <v>36</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25</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26</v>
      </c>
      <c r="X184" s="2">
        <f>SUMIFS(DataRegularSeason20242025!$AA$3:$AA$1315,DataRegularSeason20242025!$B$3:$B$1315, "&lt;=" &amp; $A184, DataRegularSeason20242025!$D$3:$D$1315, X$1)+SUMIFS(DataRegularSeason20242025!$AB$3:$AB$1315,DataRegularSeason20242025!$B$3:$B$1315, "&lt;=" &amp; $A184, DataRegularSeason20242025!$E$3:$E$1315, X$1)</f>
        <v>25</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26</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30</v>
      </c>
      <c r="AE184" s="2">
        <f>SUMIFS(DataRegularSeason20242025!$AA$3:$AA$1315,DataRegularSeason20242025!$B$3:$B$1315, "&lt;=" &amp; $A184, DataRegularSeason20242025!$D$3:$D$1315, AE$1)+SUMIFS(DataRegularSeason20242025!$AB$3:$AB$1315,DataRegularSeason20242025!$B$3:$B$1315, "&lt;=" &amp; $A184, DataRegularSeason20242025!$E$3:$E$1315, AE$1)</f>
        <v>37</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31</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30</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28</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32</v>
      </c>
      <c r="N185" s="2">
        <f>SUMIFS(DataRegularSeason20242025!$AA$3:$AA$1315,DataRegularSeason20242025!$B$3:$B$1315, "&lt;=" &amp; $A185, DataRegularSeason20242025!$D$3:$D$1315, N$1)+SUMIFS(DataRegularSeason20242025!$AB$3:$AB$1315,DataRegularSeason20242025!$B$3:$B$1315, "&lt;=" &amp; $A185, DataRegularSeason20242025!$E$3:$E$1315, N$1)</f>
        <v>33</v>
      </c>
      <c r="O185" s="2">
        <f>SUMIFS(DataRegularSeason20242025!$AA$3:$AA$1315,DataRegularSeason20242025!$B$3:$B$1315, "&lt;=" &amp; $A185, DataRegularSeason20242025!$D$3:$D$1315, O$1)+SUMIFS(DataRegularSeason20242025!$AB$3:$AB$1315,DataRegularSeason20242025!$B$3:$B$1315, "&lt;=" &amp; $A185, DataRegularSeason20242025!$E$3:$E$1315, O$1)</f>
        <v>38</v>
      </c>
      <c r="P185" s="2">
        <f>SUMIFS(DataRegularSeason20242025!$AA$3:$AA$1315,DataRegularSeason20242025!$B$3:$B$1315, "&lt;=" &amp; $A185, DataRegularSeason20242025!$D$3:$D$1315, P$1)+SUMIFS(DataRegularSeason20242025!$AB$3:$AB$1315,DataRegularSeason20242025!$B$3:$B$1315, "&lt;=" &amp; $A185, DataRegularSeason20242025!$E$3:$E$1315, P$1)</f>
        <v>21</v>
      </c>
      <c r="Q185" s="2">
        <f>SUMIFS(DataRegularSeason20242025!$AA$3:$AA$1315,DataRegularSeason20242025!$B$3:$B$1315, "&lt;=" &amp; $A185, DataRegularSeason20242025!$D$3:$D$1315, Q$1)+SUMIFS(DataRegularSeason20242025!$AB$3:$AB$1315,DataRegularSeason20242025!$B$3:$B$1315, "&lt;=" &amp; $A185, DataRegularSeason20242025!$E$3:$E$1315, Q$1)</f>
        <v>36</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25</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26</v>
      </c>
      <c r="X185" s="2">
        <f>SUMIFS(DataRegularSeason20242025!$AA$3:$AA$1315,DataRegularSeason20242025!$B$3:$B$1315, "&lt;=" &amp; $A185, DataRegularSeason20242025!$D$3:$D$1315, X$1)+SUMIFS(DataRegularSeason20242025!$AB$3:$AB$1315,DataRegularSeason20242025!$B$3:$B$1315, "&lt;=" &amp; $A185, DataRegularSeason20242025!$E$3:$E$1315, X$1)</f>
        <v>25</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26</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30</v>
      </c>
      <c r="AE185" s="2">
        <f>SUMIFS(DataRegularSeason20242025!$AA$3:$AA$1315,DataRegularSeason20242025!$B$3:$B$1315, "&lt;=" &amp; $A185, DataRegularSeason20242025!$D$3:$D$1315, AE$1)+SUMIFS(DataRegularSeason20242025!$AB$3:$AB$1315,DataRegularSeason20242025!$B$3:$B$1315, "&lt;=" &amp; $A185, DataRegularSeason20242025!$E$3:$E$1315, AE$1)</f>
        <v>37</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31</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30</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28</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32</v>
      </c>
      <c r="N186" s="2">
        <f>SUMIFS(DataRegularSeason20242025!$AA$3:$AA$1315,DataRegularSeason20242025!$B$3:$B$1315, "&lt;=" &amp; $A186, DataRegularSeason20242025!$D$3:$D$1315, N$1)+SUMIFS(DataRegularSeason20242025!$AB$3:$AB$1315,DataRegularSeason20242025!$B$3:$B$1315, "&lt;=" &amp; $A186, DataRegularSeason20242025!$E$3:$E$1315, N$1)</f>
        <v>33</v>
      </c>
      <c r="O186" s="2">
        <f>SUMIFS(DataRegularSeason20242025!$AA$3:$AA$1315,DataRegularSeason20242025!$B$3:$B$1315, "&lt;=" &amp; $A186, DataRegularSeason20242025!$D$3:$D$1315, O$1)+SUMIFS(DataRegularSeason20242025!$AB$3:$AB$1315,DataRegularSeason20242025!$B$3:$B$1315, "&lt;=" &amp; $A186, DataRegularSeason20242025!$E$3:$E$1315, O$1)</f>
        <v>38</v>
      </c>
      <c r="P186" s="2">
        <f>SUMIFS(DataRegularSeason20242025!$AA$3:$AA$1315,DataRegularSeason20242025!$B$3:$B$1315, "&lt;=" &amp; $A186, DataRegularSeason20242025!$D$3:$D$1315, P$1)+SUMIFS(DataRegularSeason20242025!$AB$3:$AB$1315,DataRegularSeason20242025!$B$3:$B$1315, "&lt;=" &amp; $A186, DataRegularSeason20242025!$E$3:$E$1315, P$1)</f>
        <v>21</v>
      </c>
      <c r="Q186" s="2">
        <f>SUMIFS(DataRegularSeason20242025!$AA$3:$AA$1315,DataRegularSeason20242025!$B$3:$B$1315, "&lt;=" &amp; $A186, DataRegularSeason20242025!$D$3:$D$1315, Q$1)+SUMIFS(DataRegularSeason20242025!$AB$3:$AB$1315,DataRegularSeason20242025!$B$3:$B$1315, "&lt;=" &amp; $A186, DataRegularSeason20242025!$E$3:$E$1315, Q$1)</f>
        <v>36</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25</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26</v>
      </c>
      <c r="X186" s="2">
        <f>SUMIFS(DataRegularSeason20242025!$AA$3:$AA$1315,DataRegularSeason20242025!$B$3:$B$1315, "&lt;=" &amp; $A186, DataRegularSeason20242025!$D$3:$D$1315, X$1)+SUMIFS(DataRegularSeason20242025!$AB$3:$AB$1315,DataRegularSeason20242025!$B$3:$B$1315, "&lt;=" &amp; $A186, DataRegularSeason20242025!$E$3:$E$1315, X$1)</f>
        <v>25</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26</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30</v>
      </c>
      <c r="AE186" s="2">
        <f>SUMIFS(DataRegularSeason20242025!$AA$3:$AA$1315,DataRegularSeason20242025!$B$3:$B$1315, "&lt;=" &amp; $A186, DataRegularSeason20242025!$D$3:$D$1315, AE$1)+SUMIFS(DataRegularSeason20242025!$AB$3:$AB$1315,DataRegularSeason20242025!$B$3:$B$1315, "&lt;=" &amp; $A186, DataRegularSeason20242025!$E$3:$E$1315, AE$1)</f>
        <v>37</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31</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30</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28</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32</v>
      </c>
      <c r="N187" s="2">
        <f>SUMIFS(DataRegularSeason20242025!$AA$3:$AA$1315,DataRegularSeason20242025!$B$3:$B$1315, "&lt;=" &amp; $A187, DataRegularSeason20242025!$D$3:$D$1315, N$1)+SUMIFS(DataRegularSeason20242025!$AB$3:$AB$1315,DataRegularSeason20242025!$B$3:$B$1315, "&lt;=" &amp; $A187, DataRegularSeason20242025!$E$3:$E$1315, N$1)</f>
        <v>33</v>
      </c>
      <c r="O187" s="2">
        <f>SUMIFS(DataRegularSeason20242025!$AA$3:$AA$1315,DataRegularSeason20242025!$B$3:$B$1315, "&lt;=" &amp; $A187, DataRegularSeason20242025!$D$3:$D$1315, O$1)+SUMIFS(DataRegularSeason20242025!$AB$3:$AB$1315,DataRegularSeason20242025!$B$3:$B$1315, "&lt;=" &amp; $A187, DataRegularSeason20242025!$E$3:$E$1315, O$1)</f>
        <v>38</v>
      </c>
      <c r="P187" s="2">
        <f>SUMIFS(DataRegularSeason20242025!$AA$3:$AA$1315,DataRegularSeason20242025!$B$3:$B$1315, "&lt;=" &amp; $A187, DataRegularSeason20242025!$D$3:$D$1315, P$1)+SUMIFS(DataRegularSeason20242025!$AB$3:$AB$1315,DataRegularSeason20242025!$B$3:$B$1315, "&lt;=" &amp; $A187, DataRegularSeason20242025!$E$3:$E$1315, P$1)</f>
        <v>21</v>
      </c>
      <c r="Q187" s="2">
        <f>SUMIFS(DataRegularSeason20242025!$AA$3:$AA$1315,DataRegularSeason20242025!$B$3:$B$1315, "&lt;=" &amp; $A187, DataRegularSeason20242025!$D$3:$D$1315, Q$1)+SUMIFS(DataRegularSeason20242025!$AB$3:$AB$1315,DataRegularSeason20242025!$B$3:$B$1315, "&lt;=" &amp; $A187, DataRegularSeason20242025!$E$3:$E$1315, Q$1)</f>
        <v>36</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25</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26</v>
      </c>
      <c r="X187" s="2">
        <f>SUMIFS(DataRegularSeason20242025!$AA$3:$AA$1315,DataRegularSeason20242025!$B$3:$B$1315, "&lt;=" &amp; $A187, DataRegularSeason20242025!$D$3:$D$1315, X$1)+SUMIFS(DataRegularSeason20242025!$AB$3:$AB$1315,DataRegularSeason20242025!$B$3:$B$1315, "&lt;=" &amp; $A187, DataRegularSeason20242025!$E$3:$E$1315, X$1)</f>
        <v>25</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26</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30</v>
      </c>
      <c r="AE187" s="2">
        <f>SUMIFS(DataRegularSeason20242025!$AA$3:$AA$1315,DataRegularSeason20242025!$B$3:$B$1315, "&lt;=" &amp; $A187, DataRegularSeason20242025!$D$3:$D$1315, AE$1)+SUMIFS(DataRegularSeason20242025!$AB$3:$AB$1315,DataRegularSeason20242025!$B$3:$B$1315, "&lt;=" &amp; $A187, DataRegularSeason20242025!$E$3:$E$1315, AE$1)</f>
        <v>37</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31</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30</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28</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32</v>
      </c>
      <c r="N188" s="2">
        <f>SUMIFS(DataRegularSeason20242025!$AA$3:$AA$1315,DataRegularSeason20242025!$B$3:$B$1315, "&lt;=" &amp; $A188, DataRegularSeason20242025!$D$3:$D$1315, N$1)+SUMIFS(DataRegularSeason20242025!$AB$3:$AB$1315,DataRegularSeason20242025!$B$3:$B$1315, "&lt;=" &amp; $A188, DataRegularSeason20242025!$E$3:$E$1315, N$1)</f>
        <v>33</v>
      </c>
      <c r="O188" s="2">
        <f>SUMIFS(DataRegularSeason20242025!$AA$3:$AA$1315,DataRegularSeason20242025!$B$3:$B$1315, "&lt;=" &amp; $A188, DataRegularSeason20242025!$D$3:$D$1315, O$1)+SUMIFS(DataRegularSeason20242025!$AB$3:$AB$1315,DataRegularSeason20242025!$B$3:$B$1315, "&lt;=" &amp; $A188, DataRegularSeason20242025!$E$3:$E$1315, O$1)</f>
        <v>38</v>
      </c>
      <c r="P188" s="2">
        <f>SUMIFS(DataRegularSeason20242025!$AA$3:$AA$1315,DataRegularSeason20242025!$B$3:$B$1315, "&lt;=" &amp; $A188, DataRegularSeason20242025!$D$3:$D$1315, P$1)+SUMIFS(DataRegularSeason20242025!$AB$3:$AB$1315,DataRegularSeason20242025!$B$3:$B$1315, "&lt;=" &amp; $A188, DataRegularSeason20242025!$E$3:$E$1315, P$1)</f>
        <v>21</v>
      </c>
      <c r="Q188" s="2">
        <f>SUMIFS(DataRegularSeason20242025!$AA$3:$AA$1315,DataRegularSeason20242025!$B$3:$B$1315, "&lt;=" &amp; $A188, DataRegularSeason20242025!$D$3:$D$1315, Q$1)+SUMIFS(DataRegularSeason20242025!$AB$3:$AB$1315,DataRegularSeason20242025!$B$3:$B$1315, "&lt;=" &amp; $A188, DataRegularSeason20242025!$E$3:$E$1315, Q$1)</f>
        <v>36</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25</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26</v>
      </c>
      <c r="X188" s="2">
        <f>SUMIFS(DataRegularSeason20242025!$AA$3:$AA$1315,DataRegularSeason20242025!$B$3:$B$1315, "&lt;=" &amp; $A188, DataRegularSeason20242025!$D$3:$D$1315, X$1)+SUMIFS(DataRegularSeason20242025!$AB$3:$AB$1315,DataRegularSeason20242025!$B$3:$B$1315, "&lt;=" &amp; $A188, DataRegularSeason20242025!$E$3:$E$1315, X$1)</f>
        <v>25</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26</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30</v>
      </c>
      <c r="AE188" s="2">
        <f>SUMIFS(DataRegularSeason20242025!$AA$3:$AA$1315,DataRegularSeason20242025!$B$3:$B$1315, "&lt;=" &amp; $A188, DataRegularSeason20242025!$D$3:$D$1315, AE$1)+SUMIFS(DataRegularSeason20242025!$AB$3:$AB$1315,DataRegularSeason20242025!$B$3:$B$1315, "&lt;=" &amp; $A188, DataRegularSeason20242025!$E$3:$E$1315, AE$1)</f>
        <v>37</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31</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30</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28</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32</v>
      </c>
      <c r="N189" s="2">
        <f>SUMIFS(DataRegularSeason20242025!$AA$3:$AA$1315,DataRegularSeason20242025!$B$3:$B$1315, "&lt;=" &amp; $A189, DataRegularSeason20242025!$D$3:$D$1315, N$1)+SUMIFS(DataRegularSeason20242025!$AB$3:$AB$1315,DataRegularSeason20242025!$B$3:$B$1315, "&lt;=" &amp; $A189, DataRegularSeason20242025!$E$3:$E$1315, N$1)</f>
        <v>33</v>
      </c>
      <c r="O189" s="2">
        <f>SUMIFS(DataRegularSeason20242025!$AA$3:$AA$1315,DataRegularSeason20242025!$B$3:$B$1315, "&lt;=" &amp; $A189, DataRegularSeason20242025!$D$3:$D$1315, O$1)+SUMIFS(DataRegularSeason20242025!$AB$3:$AB$1315,DataRegularSeason20242025!$B$3:$B$1315, "&lt;=" &amp; $A189, DataRegularSeason20242025!$E$3:$E$1315, O$1)</f>
        <v>38</v>
      </c>
      <c r="P189" s="2">
        <f>SUMIFS(DataRegularSeason20242025!$AA$3:$AA$1315,DataRegularSeason20242025!$B$3:$B$1315, "&lt;=" &amp; $A189, DataRegularSeason20242025!$D$3:$D$1315, P$1)+SUMIFS(DataRegularSeason20242025!$AB$3:$AB$1315,DataRegularSeason20242025!$B$3:$B$1315, "&lt;=" &amp; $A189, DataRegularSeason20242025!$E$3:$E$1315, P$1)</f>
        <v>21</v>
      </c>
      <c r="Q189" s="2">
        <f>SUMIFS(DataRegularSeason20242025!$AA$3:$AA$1315,DataRegularSeason20242025!$B$3:$B$1315, "&lt;=" &amp; $A189, DataRegularSeason20242025!$D$3:$D$1315, Q$1)+SUMIFS(DataRegularSeason20242025!$AB$3:$AB$1315,DataRegularSeason20242025!$B$3:$B$1315, "&lt;=" &amp; $A189, DataRegularSeason20242025!$E$3:$E$1315, Q$1)</f>
        <v>36</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25</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26</v>
      </c>
      <c r="X189" s="2">
        <f>SUMIFS(DataRegularSeason20242025!$AA$3:$AA$1315,DataRegularSeason20242025!$B$3:$B$1315, "&lt;=" &amp; $A189, DataRegularSeason20242025!$D$3:$D$1315, X$1)+SUMIFS(DataRegularSeason20242025!$AB$3:$AB$1315,DataRegularSeason20242025!$B$3:$B$1315, "&lt;=" &amp; $A189, DataRegularSeason20242025!$E$3:$E$1315, X$1)</f>
        <v>25</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26</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30</v>
      </c>
      <c r="AE189" s="2">
        <f>SUMIFS(DataRegularSeason20242025!$AA$3:$AA$1315,DataRegularSeason20242025!$B$3:$B$1315, "&lt;=" &amp; $A189, DataRegularSeason20242025!$D$3:$D$1315, AE$1)+SUMIFS(DataRegularSeason20242025!$AB$3:$AB$1315,DataRegularSeason20242025!$B$3:$B$1315, "&lt;=" &amp; $A189, DataRegularSeason20242025!$E$3:$E$1315, AE$1)</f>
        <v>37</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31</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30</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28</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32</v>
      </c>
      <c r="N190" s="2">
        <f>SUMIFS(DataRegularSeason20242025!$AA$3:$AA$1315,DataRegularSeason20242025!$B$3:$B$1315, "&lt;=" &amp; $A190, DataRegularSeason20242025!$D$3:$D$1315, N$1)+SUMIFS(DataRegularSeason20242025!$AB$3:$AB$1315,DataRegularSeason20242025!$B$3:$B$1315, "&lt;=" &amp; $A190, DataRegularSeason20242025!$E$3:$E$1315, N$1)</f>
        <v>33</v>
      </c>
      <c r="O190" s="2">
        <f>SUMIFS(DataRegularSeason20242025!$AA$3:$AA$1315,DataRegularSeason20242025!$B$3:$B$1315, "&lt;=" &amp; $A190, DataRegularSeason20242025!$D$3:$D$1315, O$1)+SUMIFS(DataRegularSeason20242025!$AB$3:$AB$1315,DataRegularSeason20242025!$B$3:$B$1315, "&lt;=" &amp; $A190, DataRegularSeason20242025!$E$3:$E$1315, O$1)</f>
        <v>38</v>
      </c>
      <c r="P190" s="2">
        <f>SUMIFS(DataRegularSeason20242025!$AA$3:$AA$1315,DataRegularSeason20242025!$B$3:$B$1315, "&lt;=" &amp; $A190, DataRegularSeason20242025!$D$3:$D$1315, P$1)+SUMIFS(DataRegularSeason20242025!$AB$3:$AB$1315,DataRegularSeason20242025!$B$3:$B$1315, "&lt;=" &amp; $A190, DataRegularSeason20242025!$E$3:$E$1315, P$1)</f>
        <v>21</v>
      </c>
      <c r="Q190" s="2">
        <f>SUMIFS(DataRegularSeason20242025!$AA$3:$AA$1315,DataRegularSeason20242025!$B$3:$B$1315, "&lt;=" &amp; $A190, DataRegularSeason20242025!$D$3:$D$1315, Q$1)+SUMIFS(DataRegularSeason20242025!$AB$3:$AB$1315,DataRegularSeason20242025!$B$3:$B$1315, "&lt;=" &amp; $A190, DataRegularSeason20242025!$E$3:$E$1315, Q$1)</f>
        <v>36</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25</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26</v>
      </c>
      <c r="X190" s="2">
        <f>SUMIFS(DataRegularSeason20242025!$AA$3:$AA$1315,DataRegularSeason20242025!$B$3:$B$1315, "&lt;=" &amp; $A190, DataRegularSeason20242025!$D$3:$D$1315, X$1)+SUMIFS(DataRegularSeason20242025!$AB$3:$AB$1315,DataRegularSeason20242025!$B$3:$B$1315, "&lt;=" &amp; $A190, DataRegularSeason20242025!$E$3:$E$1315, X$1)</f>
        <v>25</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26</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30</v>
      </c>
      <c r="AE190" s="2">
        <f>SUMIFS(DataRegularSeason20242025!$AA$3:$AA$1315,DataRegularSeason20242025!$B$3:$B$1315, "&lt;=" &amp; $A190, DataRegularSeason20242025!$D$3:$D$1315, AE$1)+SUMIFS(DataRegularSeason20242025!$AB$3:$AB$1315,DataRegularSeason20242025!$B$3:$B$1315, "&lt;=" &amp; $A190, DataRegularSeason20242025!$E$3:$E$1315, AE$1)</f>
        <v>37</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31</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30</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28</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32</v>
      </c>
      <c r="N191" s="2">
        <f>SUMIFS(DataRegularSeason20242025!$AA$3:$AA$1315,DataRegularSeason20242025!$B$3:$B$1315, "&lt;=" &amp; $A191, DataRegularSeason20242025!$D$3:$D$1315, N$1)+SUMIFS(DataRegularSeason20242025!$AB$3:$AB$1315,DataRegularSeason20242025!$B$3:$B$1315, "&lt;=" &amp; $A191, DataRegularSeason20242025!$E$3:$E$1315, N$1)</f>
        <v>33</v>
      </c>
      <c r="O191" s="2">
        <f>SUMIFS(DataRegularSeason20242025!$AA$3:$AA$1315,DataRegularSeason20242025!$B$3:$B$1315, "&lt;=" &amp; $A191, DataRegularSeason20242025!$D$3:$D$1315, O$1)+SUMIFS(DataRegularSeason20242025!$AB$3:$AB$1315,DataRegularSeason20242025!$B$3:$B$1315, "&lt;=" &amp; $A191, DataRegularSeason20242025!$E$3:$E$1315, O$1)</f>
        <v>38</v>
      </c>
      <c r="P191" s="2">
        <f>SUMIFS(DataRegularSeason20242025!$AA$3:$AA$1315,DataRegularSeason20242025!$B$3:$B$1315, "&lt;=" &amp; $A191, DataRegularSeason20242025!$D$3:$D$1315, P$1)+SUMIFS(DataRegularSeason20242025!$AB$3:$AB$1315,DataRegularSeason20242025!$B$3:$B$1315, "&lt;=" &amp; $A191, DataRegularSeason20242025!$E$3:$E$1315, P$1)</f>
        <v>21</v>
      </c>
      <c r="Q191" s="2">
        <f>SUMIFS(DataRegularSeason20242025!$AA$3:$AA$1315,DataRegularSeason20242025!$B$3:$B$1315, "&lt;=" &amp; $A191, DataRegularSeason20242025!$D$3:$D$1315, Q$1)+SUMIFS(DataRegularSeason20242025!$AB$3:$AB$1315,DataRegularSeason20242025!$B$3:$B$1315, "&lt;=" &amp; $A191, DataRegularSeason20242025!$E$3:$E$1315, Q$1)</f>
        <v>36</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25</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26</v>
      </c>
      <c r="X191" s="2">
        <f>SUMIFS(DataRegularSeason20242025!$AA$3:$AA$1315,DataRegularSeason20242025!$B$3:$B$1315, "&lt;=" &amp; $A191, DataRegularSeason20242025!$D$3:$D$1315, X$1)+SUMIFS(DataRegularSeason20242025!$AB$3:$AB$1315,DataRegularSeason20242025!$B$3:$B$1315, "&lt;=" &amp; $A191, DataRegularSeason20242025!$E$3:$E$1315, X$1)</f>
        <v>25</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26</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30</v>
      </c>
      <c r="AE191" s="2">
        <f>SUMIFS(DataRegularSeason20242025!$AA$3:$AA$1315,DataRegularSeason20242025!$B$3:$B$1315, "&lt;=" &amp; $A191, DataRegularSeason20242025!$D$3:$D$1315, AE$1)+SUMIFS(DataRegularSeason20242025!$AB$3:$AB$1315,DataRegularSeason20242025!$B$3:$B$1315, "&lt;=" &amp; $A191, DataRegularSeason20242025!$E$3:$E$1315, AE$1)</f>
        <v>37</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31</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30</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28</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32</v>
      </c>
      <c r="N192" s="2">
        <f>SUMIFS(DataRegularSeason20242025!$AA$3:$AA$1315,DataRegularSeason20242025!$B$3:$B$1315, "&lt;=" &amp; $A192, DataRegularSeason20242025!$D$3:$D$1315, N$1)+SUMIFS(DataRegularSeason20242025!$AB$3:$AB$1315,DataRegularSeason20242025!$B$3:$B$1315, "&lt;=" &amp; $A192, DataRegularSeason20242025!$E$3:$E$1315, N$1)</f>
        <v>33</v>
      </c>
      <c r="O192" s="2">
        <f>SUMIFS(DataRegularSeason20242025!$AA$3:$AA$1315,DataRegularSeason20242025!$B$3:$B$1315, "&lt;=" &amp; $A192, DataRegularSeason20242025!$D$3:$D$1315, O$1)+SUMIFS(DataRegularSeason20242025!$AB$3:$AB$1315,DataRegularSeason20242025!$B$3:$B$1315, "&lt;=" &amp; $A192, DataRegularSeason20242025!$E$3:$E$1315, O$1)</f>
        <v>38</v>
      </c>
      <c r="P192" s="2">
        <f>SUMIFS(DataRegularSeason20242025!$AA$3:$AA$1315,DataRegularSeason20242025!$B$3:$B$1315, "&lt;=" &amp; $A192, DataRegularSeason20242025!$D$3:$D$1315, P$1)+SUMIFS(DataRegularSeason20242025!$AB$3:$AB$1315,DataRegularSeason20242025!$B$3:$B$1315, "&lt;=" &amp; $A192, DataRegularSeason20242025!$E$3:$E$1315, P$1)</f>
        <v>21</v>
      </c>
      <c r="Q192" s="2">
        <f>SUMIFS(DataRegularSeason20242025!$AA$3:$AA$1315,DataRegularSeason20242025!$B$3:$B$1315, "&lt;=" &amp; $A192, DataRegularSeason20242025!$D$3:$D$1315, Q$1)+SUMIFS(DataRegularSeason20242025!$AB$3:$AB$1315,DataRegularSeason20242025!$B$3:$B$1315, "&lt;=" &amp; $A192, DataRegularSeason20242025!$E$3:$E$1315, Q$1)</f>
        <v>36</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25</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26</v>
      </c>
      <c r="X192" s="2">
        <f>SUMIFS(DataRegularSeason20242025!$AA$3:$AA$1315,DataRegularSeason20242025!$B$3:$B$1315, "&lt;=" &amp; $A192, DataRegularSeason20242025!$D$3:$D$1315, X$1)+SUMIFS(DataRegularSeason20242025!$AB$3:$AB$1315,DataRegularSeason20242025!$B$3:$B$1315, "&lt;=" &amp; $A192, DataRegularSeason20242025!$E$3:$E$1315, X$1)</f>
        <v>25</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26</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30</v>
      </c>
      <c r="AE192" s="2">
        <f>SUMIFS(DataRegularSeason20242025!$AA$3:$AA$1315,DataRegularSeason20242025!$B$3:$B$1315, "&lt;=" &amp; $A192, DataRegularSeason20242025!$D$3:$D$1315, AE$1)+SUMIFS(DataRegularSeason20242025!$AB$3:$AB$1315,DataRegularSeason20242025!$B$3:$B$1315, "&lt;=" &amp; $A192, DataRegularSeason20242025!$E$3:$E$1315, AE$1)</f>
        <v>37</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31</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30</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28</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32</v>
      </c>
      <c r="N193" s="2">
        <f>SUMIFS(DataRegularSeason20242025!$AA$3:$AA$1315,DataRegularSeason20242025!$B$3:$B$1315, "&lt;=" &amp; $A193, DataRegularSeason20242025!$D$3:$D$1315, N$1)+SUMIFS(DataRegularSeason20242025!$AB$3:$AB$1315,DataRegularSeason20242025!$B$3:$B$1315, "&lt;=" &amp; $A193, DataRegularSeason20242025!$E$3:$E$1315, N$1)</f>
        <v>33</v>
      </c>
      <c r="O193" s="2">
        <f>SUMIFS(DataRegularSeason20242025!$AA$3:$AA$1315,DataRegularSeason20242025!$B$3:$B$1315, "&lt;=" &amp; $A193, DataRegularSeason20242025!$D$3:$D$1315, O$1)+SUMIFS(DataRegularSeason20242025!$AB$3:$AB$1315,DataRegularSeason20242025!$B$3:$B$1315, "&lt;=" &amp; $A193, DataRegularSeason20242025!$E$3:$E$1315, O$1)</f>
        <v>38</v>
      </c>
      <c r="P193" s="2">
        <f>SUMIFS(DataRegularSeason20242025!$AA$3:$AA$1315,DataRegularSeason20242025!$B$3:$B$1315, "&lt;=" &amp; $A193, DataRegularSeason20242025!$D$3:$D$1315, P$1)+SUMIFS(DataRegularSeason20242025!$AB$3:$AB$1315,DataRegularSeason20242025!$B$3:$B$1315, "&lt;=" &amp; $A193, DataRegularSeason20242025!$E$3:$E$1315, P$1)</f>
        <v>21</v>
      </c>
      <c r="Q193" s="2">
        <f>SUMIFS(DataRegularSeason20242025!$AA$3:$AA$1315,DataRegularSeason20242025!$B$3:$B$1315, "&lt;=" &amp; $A193, DataRegularSeason20242025!$D$3:$D$1315, Q$1)+SUMIFS(DataRegularSeason20242025!$AB$3:$AB$1315,DataRegularSeason20242025!$B$3:$B$1315, "&lt;=" &amp; $A193, DataRegularSeason20242025!$E$3:$E$1315, Q$1)</f>
        <v>36</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25</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26</v>
      </c>
      <c r="X193" s="2">
        <f>SUMIFS(DataRegularSeason20242025!$AA$3:$AA$1315,DataRegularSeason20242025!$B$3:$B$1315, "&lt;=" &amp; $A193, DataRegularSeason20242025!$D$3:$D$1315, X$1)+SUMIFS(DataRegularSeason20242025!$AB$3:$AB$1315,DataRegularSeason20242025!$B$3:$B$1315, "&lt;=" &amp; $A193, DataRegularSeason20242025!$E$3:$E$1315, X$1)</f>
        <v>25</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26</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30</v>
      </c>
      <c r="AE193" s="2">
        <f>SUMIFS(DataRegularSeason20242025!$AA$3:$AA$1315,DataRegularSeason20242025!$B$3:$B$1315, "&lt;=" &amp; $A193, DataRegularSeason20242025!$D$3:$D$1315, AE$1)+SUMIFS(DataRegularSeason20242025!$AB$3:$AB$1315,DataRegularSeason20242025!$B$3:$B$1315, "&lt;=" &amp; $A193, DataRegularSeason20242025!$E$3:$E$1315, AE$1)</f>
        <v>37</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31</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30</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28</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32</v>
      </c>
      <c r="N194" s="2">
        <f>SUMIFS(DataRegularSeason20242025!$AA$3:$AA$1315,DataRegularSeason20242025!$B$3:$B$1315, "&lt;=" &amp; $A194, DataRegularSeason20242025!$D$3:$D$1315, N$1)+SUMIFS(DataRegularSeason20242025!$AB$3:$AB$1315,DataRegularSeason20242025!$B$3:$B$1315, "&lt;=" &amp; $A194, DataRegularSeason20242025!$E$3:$E$1315, N$1)</f>
        <v>33</v>
      </c>
      <c r="O194" s="2">
        <f>SUMIFS(DataRegularSeason20242025!$AA$3:$AA$1315,DataRegularSeason20242025!$B$3:$B$1315, "&lt;=" &amp; $A194, DataRegularSeason20242025!$D$3:$D$1315, O$1)+SUMIFS(DataRegularSeason20242025!$AB$3:$AB$1315,DataRegularSeason20242025!$B$3:$B$1315, "&lt;=" &amp; $A194, DataRegularSeason20242025!$E$3:$E$1315, O$1)</f>
        <v>38</v>
      </c>
      <c r="P194" s="2">
        <f>SUMIFS(DataRegularSeason20242025!$AA$3:$AA$1315,DataRegularSeason20242025!$B$3:$B$1315, "&lt;=" &amp; $A194, DataRegularSeason20242025!$D$3:$D$1315, P$1)+SUMIFS(DataRegularSeason20242025!$AB$3:$AB$1315,DataRegularSeason20242025!$B$3:$B$1315, "&lt;=" &amp; $A194, DataRegularSeason20242025!$E$3:$E$1315, P$1)</f>
        <v>21</v>
      </c>
      <c r="Q194" s="2">
        <f>SUMIFS(DataRegularSeason20242025!$AA$3:$AA$1315,DataRegularSeason20242025!$B$3:$B$1315, "&lt;=" &amp; $A194, DataRegularSeason20242025!$D$3:$D$1315, Q$1)+SUMIFS(DataRegularSeason20242025!$AB$3:$AB$1315,DataRegularSeason20242025!$B$3:$B$1315, "&lt;=" &amp; $A194, DataRegularSeason20242025!$E$3:$E$1315, Q$1)</f>
        <v>36</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25</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26</v>
      </c>
      <c r="X194" s="2">
        <f>SUMIFS(DataRegularSeason20242025!$AA$3:$AA$1315,DataRegularSeason20242025!$B$3:$B$1315, "&lt;=" &amp; $A194, DataRegularSeason20242025!$D$3:$D$1315, X$1)+SUMIFS(DataRegularSeason20242025!$AB$3:$AB$1315,DataRegularSeason20242025!$B$3:$B$1315, "&lt;=" &amp; $A194, DataRegularSeason20242025!$E$3:$E$1315, X$1)</f>
        <v>25</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26</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30</v>
      </c>
      <c r="AE194" s="2">
        <f>SUMIFS(DataRegularSeason20242025!$AA$3:$AA$1315,DataRegularSeason20242025!$B$3:$B$1315, "&lt;=" &amp; $A194, DataRegularSeason20242025!$D$3:$D$1315, AE$1)+SUMIFS(DataRegularSeason20242025!$AB$3:$AB$1315,DataRegularSeason20242025!$B$3:$B$1315, "&lt;=" &amp; $A194, DataRegularSeason20242025!$E$3:$E$1315, AE$1)</f>
        <v>37</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31</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30</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28</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32</v>
      </c>
      <c r="N195" s="2">
        <f>SUMIFS(DataRegularSeason20242025!$AA$3:$AA$1315,DataRegularSeason20242025!$B$3:$B$1315, "&lt;=" &amp; $A195, DataRegularSeason20242025!$D$3:$D$1315, N$1)+SUMIFS(DataRegularSeason20242025!$AB$3:$AB$1315,DataRegularSeason20242025!$B$3:$B$1315, "&lt;=" &amp; $A195, DataRegularSeason20242025!$E$3:$E$1315, N$1)</f>
        <v>33</v>
      </c>
      <c r="O195" s="2">
        <f>SUMIFS(DataRegularSeason20242025!$AA$3:$AA$1315,DataRegularSeason20242025!$B$3:$B$1315, "&lt;=" &amp; $A195, DataRegularSeason20242025!$D$3:$D$1315, O$1)+SUMIFS(DataRegularSeason20242025!$AB$3:$AB$1315,DataRegularSeason20242025!$B$3:$B$1315, "&lt;=" &amp; $A195, DataRegularSeason20242025!$E$3:$E$1315, O$1)</f>
        <v>38</v>
      </c>
      <c r="P195" s="2">
        <f>SUMIFS(DataRegularSeason20242025!$AA$3:$AA$1315,DataRegularSeason20242025!$B$3:$B$1315, "&lt;=" &amp; $A195, DataRegularSeason20242025!$D$3:$D$1315, P$1)+SUMIFS(DataRegularSeason20242025!$AB$3:$AB$1315,DataRegularSeason20242025!$B$3:$B$1315, "&lt;=" &amp; $A195, DataRegularSeason20242025!$E$3:$E$1315, P$1)</f>
        <v>21</v>
      </c>
      <c r="Q195" s="2">
        <f>SUMIFS(DataRegularSeason20242025!$AA$3:$AA$1315,DataRegularSeason20242025!$B$3:$B$1315, "&lt;=" &amp; $A195, DataRegularSeason20242025!$D$3:$D$1315, Q$1)+SUMIFS(DataRegularSeason20242025!$AB$3:$AB$1315,DataRegularSeason20242025!$B$3:$B$1315, "&lt;=" &amp; $A195, DataRegularSeason20242025!$E$3:$E$1315, Q$1)</f>
        <v>36</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25</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26</v>
      </c>
      <c r="X195" s="2">
        <f>SUMIFS(DataRegularSeason20242025!$AA$3:$AA$1315,DataRegularSeason20242025!$B$3:$B$1315, "&lt;=" &amp; $A195, DataRegularSeason20242025!$D$3:$D$1315, X$1)+SUMIFS(DataRegularSeason20242025!$AB$3:$AB$1315,DataRegularSeason20242025!$B$3:$B$1315, "&lt;=" &amp; $A195, DataRegularSeason20242025!$E$3:$E$1315, X$1)</f>
        <v>25</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26</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30</v>
      </c>
      <c r="AE195" s="2">
        <f>SUMIFS(DataRegularSeason20242025!$AA$3:$AA$1315,DataRegularSeason20242025!$B$3:$B$1315, "&lt;=" &amp; $A195, DataRegularSeason20242025!$D$3:$D$1315, AE$1)+SUMIFS(DataRegularSeason20242025!$AB$3:$AB$1315,DataRegularSeason20242025!$B$3:$B$1315, "&lt;=" &amp; $A195, DataRegularSeason20242025!$E$3:$E$1315, AE$1)</f>
        <v>37</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31</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30</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28</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32</v>
      </c>
      <c r="N196" s="2">
        <f>SUMIFS(DataRegularSeason20242025!$AA$3:$AA$1315,DataRegularSeason20242025!$B$3:$B$1315, "&lt;=" &amp; $A196, DataRegularSeason20242025!$D$3:$D$1315, N$1)+SUMIFS(DataRegularSeason20242025!$AB$3:$AB$1315,DataRegularSeason20242025!$B$3:$B$1315, "&lt;=" &amp; $A196, DataRegularSeason20242025!$E$3:$E$1315, N$1)</f>
        <v>33</v>
      </c>
      <c r="O196" s="2">
        <f>SUMIFS(DataRegularSeason20242025!$AA$3:$AA$1315,DataRegularSeason20242025!$B$3:$B$1315, "&lt;=" &amp; $A196, DataRegularSeason20242025!$D$3:$D$1315, O$1)+SUMIFS(DataRegularSeason20242025!$AB$3:$AB$1315,DataRegularSeason20242025!$B$3:$B$1315, "&lt;=" &amp; $A196, DataRegularSeason20242025!$E$3:$E$1315, O$1)</f>
        <v>38</v>
      </c>
      <c r="P196" s="2">
        <f>SUMIFS(DataRegularSeason20242025!$AA$3:$AA$1315,DataRegularSeason20242025!$B$3:$B$1315, "&lt;=" &amp; $A196, DataRegularSeason20242025!$D$3:$D$1315, P$1)+SUMIFS(DataRegularSeason20242025!$AB$3:$AB$1315,DataRegularSeason20242025!$B$3:$B$1315, "&lt;=" &amp; $A196, DataRegularSeason20242025!$E$3:$E$1315, P$1)</f>
        <v>21</v>
      </c>
      <c r="Q196" s="2">
        <f>SUMIFS(DataRegularSeason20242025!$AA$3:$AA$1315,DataRegularSeason20242025!$B$3:$B$1315, "&lt;=" &amp; $A196, DataRegularSeason20242025!$D$3:$D$1315, Q$1)+SUMIFS(DataRegularSeason20242025!$AB$3:$AB$1315,DataRegularSeason20242025!$B$3:$B$1315, "&lt;=" &amp; $A196, DataRegularSeason20242025!$E$3:$E$1315, Q$1)</f>
        <v>36</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25</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26</v>
      </c>
      <c r="X196" s="2">
        <f>SUMIFS(DataRegularSeason20242025!$AA$3:$AA$1315,DataRegularSeason20242025!$B$3:$B$1315, "&lt;=" &amp; $A196, DataRegularSeason20242025!$D$3:$D$1315, X$1)+SUMIFS(DataRegularSeason20242025!$AB$3:$AB$1315,DataRegularSeason20242025!$B$3:$B$1315, "&lt;=" &amp; $A196, DataRegularSeason20242025!$E$3:$E$1315, X$1)</f>
        <v>25</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26</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30</v>
      </c>
      <c r="AE196" s="2">
        <f>SUMIFS(DataRegularSeason20242025!$AA$3:$AA$1315,DataRegularSeason20242025!$B$3:$B$1315, "&lt;=" &amp; $A196, DataRegularSeason20242025!$D$3:$D$1315, AE$1)+SUMIFS(DataRegularSeason20242025!$AB$3:$AB$1315,DataRegularSeason20242025!$B$3:$B$1315, "&lt;=" &amp; $A196, DataRegularSeason20242025!$E$3:$E$1315, AE$1)</f>
        <v>37</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31</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30</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28</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32</v>
      </c>
      <c r="N197" s="2">
        <f>SUMIFS(DataRegularSeason20242025!$AA$3:$AA$1315,DataRegularSeason20242025!$B$3:$B$1315, "&lt;=" &amp; $A197, DataRegularSeason20242025!$D$3:$D$1315, N$1)+SUMIFS(DataRegularSeason20242025!$AB$3:$AB$1315,DataRegularSeason20242025!$B$3:$B$1315, "&lt;=" &amp; $A197, DataRegularSeason20242025!$E$3:$E$1315, N$1)</f>
        <v>33</v>
      </c>
      <c r="O197" s="2">
        <f>SUMIFS(DataRegularSeason20242025!$AA$3:$AA$1315,DataRegularSeason20242025!$B$3:$B$1315, "&lt;=" &amp; $A197, DataRegularSeason20242025!$D$3:$D$1315, O$1)+SUMIFS(DataRegularSeason20242025!$AB$3:$AB$1315,DataRegularSeason20242025!$B$3:$B$1315, "&lt;=" &amp; $A197, DataRegularSeason20242025!$E$3:$E$1315, O$1)</f>
        <v>38</v>
      </c>
      <c r="P197" s="2">
        <f>SUMIFS(DataRegularSeason20242025!$AA$3:$AA$1315,DataRegularSeason20242025!$B$3:$B$1315, "&lt;=" &amp; $A197, DataRegularSeason20242025!$D$3:$D$1315, P$1)+SUMIFS(DataRegularSeason20242025!$AB$3:$AB$1315,DataRegularSeason20242025!$B$3:$B$1315, "&lt;=" &amp; $A197, DataRegularSeason20242025!$E$3:$E$1315, P$1)</f>
        <v>21</v>
      </c>
      <c r="Q197" s="2">
        <f>SUMIFS(DataRegularSeason20242025!$AA$3:$AA$1315,DataRegularSeason20242025!$B$3:$B$1315, "&lt;=" &amp; $A197, DataRegularSeason20242025!$D$3:$D$1315, Q$1)+SUMIFS(DataRegularSeason20242025!$AB$3:$AB$1315,DataRegularSeason20242025!$B$3:$B$1315, "&lt;=" &amp; $A197, DataRegularSeason20242025!$E$3:$E$1315, Q$1)</f>
        <v>36</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25</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26</v>
      </c>
      <c r="X197" s="2">
        <f>SUMIFS(DataRegularSeason20242025!$AA$3:$AA$1315,DataRegularSeason20242025!$B$3:$B$1315, "&lt;=" &amp; $A197, DataRegularSeason20242025!$D$3:$D$1315, X$1)+SUMIFS(DataRegularSeason20242025!$AB$3:$AB$1315,DataRegularSeason20242025!$B$3:$B$1315, "&lt;=" &amp; $A197, DataRegularSeason20242025!$E$3:$E$1315, X$1)</f>
        <v>25</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26</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30</v>
      </c>
      <c r="AE197" s="2">
        <f>SUMIFS(DataRegularSeason20242025!$AA$3:$AA$1315,DataRegularSeason20242025!$B$3:$B$1315, "&lt;=" &amp; $A197, DataRegularSeason20242025!$D$3:$D$1315, AE$1)+SUMIFS(DataRegularSeason20242025!$AB$3:$AB$1315,DataRegularSeason20242025!$B$3:$B$1315, "&lt;=" &amp; $A197, DataRegularSeason20242025!$E$3:$E$1315, AE$1)</f>
        <v>37</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31</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30</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28</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32</v>
      </c>
      <c r="N198" s="2">
        <f>SUMIFS(DataRegularSeason20242025!$AA$3:$AA$1315,DataRegularSeason20242025!$B$3:$B$1315, "&lt;=" &amp; $A198, DataRegularSeason20242025!$D$3:$D$1315, N$1)+SUMIFS(DataRegularSeason20242025!$AB$3:$AB$1315,DataRegularSeason20242025!$B$3:$B$1315, "&lt;=" &amp; $A198, DataRegularSeason20242025!$E$3:$E$1315, N$1)</f>
        <v>33</v>
      </c>
      <c r="O198" s="2">
        <f>SUMIFS(DataRegularSeason20242025!$AA$3:$AA$1315,DataRegularSeason20242025!$B$3:$B$1315, "&lt;=" &amp; $A198, DataRegularSeason20242025!$D$3:$D$1315, O$1)+SUMIFS(DataRegularSeason20242025!$AB$3:$AB$1315,DataRegularSeason20242025!$B$3:$B$1315, "&lt;=" &amp; $A198, DataRegularSeason20242025!$E$3:$E$1315, O$1)</f>
        <v>38</v>
      </c>
      <c r="P198" s="2">
        <f>SUMIFS(DataRegularSeason20242025!$AA$3:$AA$1315,DataRegularSeason20242025!$B$3:$B$1315, "&lt;=" &amp; $A198, DataRegularSeason20242025!$D$3:$D$1315, P$1)+SUMIFS(DataRegularSeason20242025!$AB$3:$AB$1315,DataRegularSeason20242025!$B$3:$B$1315, "&lt;=" &amp; $A198, DataRegularSeason20242025!$E$3:$E$1315, P$1)</f>
        <v>21</v>
      </c>
      <c r="Q198" s="2">
        <f>SUMIFS(DataRegularSeason20242025!$AA$3:$AA$1315,DataRegularSeason20242025!$B$3:$B$1315, "&lt;=" &amp; $A198, DataRegularSeason20242025!$D$3:$D$1315, Q$1)+SUMIFS(DataRegularSeason20242025!$AB$3:$AB$1315,DataRegularSeason20242025!$B$3:$B$1315, "&lt;=" &amp; $A198, DataRegularSeason20242025!$E$3:$E$1315, Q$1)</f>
        <v>36</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25</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26</v>
      </c>
      <c r="X198" s="2">
        <f>SUMIFS(DataRegularSeason20242025!$AA$3:$AA$1315,DataRegularSeason20242025!$B$3:$B$1315, "&lt;=" &amp; $A198, DataRegularSeason20242025!$D$3:$D$1315, X$1)+SUMIFS(DataRegularSeason20242025!$AB$3:$AB$1315,DataRegularSeason20242025!$B$3:$B$1315, "&lt;=" &amp; $A198, DataRegularSeason20242025!$E$3:$E$1315, X$1)</f>
        <v>25</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26</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30</v>
      </c>
      <c r="AE198" s="2">
        <f>SUMIFS(DataRegularSeason20242025!$AA$3:$AA$1315,DataRegularSeason20242025!$B$3:$B$1315, "&lt;=" &amp; $A198, DataRegularSeason20242025!$D$3:$D$1315, AE$1)+SUMIFS(DataRegularSeason20242025!$AB$3:$AB$1315,DataRegularSeason20242025!$B$3:$B$1315, "&lt;=" &amp; $A198, DataRegularSeason20242025!$E$3:$E$1315, AE$1)</f>
        <v>37</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31</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30</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28</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32</v>
      </c>
      <c r="N199" s="2">
        <f>SUMIFS(DataRegularSeason20242025!$AA$3:$AA$1315,DataRegularSeason20242025!$B$3:$B$1315, "&lt;=" &amp; $A199, DataRegularSeason20242025!$D$3:$D$1315, N$1)+SUMIFS(DataRegularSeason20242025!$AB$3:$AB$1315,DataRegularSeason20242025!$B$3:$B$1315, "&lt;=" &amp; $A199, DataRegularSeason20242025!$E$3:$E$1315, N$1)</f>
        <v>33</v>
      </c>
      <c r="O199" s="2">
        <f>SUMIFS(DataRegularSeason20242025!$AA$3:$AA$1315,DataRegularSeason20242025!$B$3:$B$1315, "&lt;=" &amp; $A199, DataRegularSeason20242025!$D$3:$D$1315, O$1)+SUMIFS(DataRegularSeason20242025!$AB$3:$AB$1315,DataRegularSeason20242025!$B$3:$B$1315, "&lt;=" &amp; $A199, DataRegularSeason20242025!$E$3:$E$1315, O$1)</f>
        <v>38</v>
      </c>
      <c r="P199" s="2">
        <f>SUMIFS(DataRegularSeason20242025!$AA$3:$AA$1315,DataRegularSeason20242025!$B$3:$B$1315, "&lt;=" &amp; $A199, DataRegularSeason20242025!$D$3:$D$1315, P$1)+SUMIFS(DataRegularSeason20242025!$AB$3:$AB$1315,DataRegularSeason20242025!$B$3:$B$1315, "&lt;=" &amp; $A199, DataRegularSeason20242025!$E$3:$E$1315, P$1)</f>
        <v>21</v>
      </c>
      <c r="Q199" s="2">
        <f>SUMIFS(DataRegularSeason20242025!$AA$3:$AA$1315,DataRegularSeason20242025!$B$3:$B$1315, "&lt;=" &amp; $A199, DataRegularSeason20242025!$D$3:$D$1315, Q$1)+SUMIFS(DataRegularSeason20242025!$AB$3:$AB$1315,DataRegularSeason20242025!$B$3:$B$1315, "&lt;=" &amp; $A199, DataRegularSeason20242025!$E$3:$E$1315, Q$1)</f>
        <v>36</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25</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26</v>
      </c>
      <c r="X199" s="2">
        <f>SUMIFS(DataRegularSeason20242025!$AA$3:$AA$1315,DataRegularSeason20242025!$B$3:$B$1315, "&lt;=" &amp; $A199, DataRegularSeason20242025!$D$3:$D$1315, X$1)+SUMIFS(DataRegularSeason20242025!$AB$3:$AB$1315,DataRegularSeason20242025!$B$3:$B$1315, "&lt;=" &amp; $A199, DataRegularSeason20242025!$E$3:$E$1315, X$1)</f>
        <v>25</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26</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30</v>
      </c>
      <c r="AE199" s="2">
        <f>SUMIFS(DataRegularSeason20242025!$AA$3:$AA$1315,DataRegularSeason20242025!$B$3:$B$1315, "&lt;=" &amp; $A199, DataRegularSeason20242025!$D$3:$D$1315, AE$1)+SUMIFS(DataRegularSeason20242025!$AB$3:$AB$1315,DataRegularSeason20242025!$B$3:$B$1315, "&lt;=" &amp; $A199, DataRegularSeason20242025!$E$3:$E$1315, AE$1)</f>
        <v>37</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31</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30</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28</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32</v>
      </c>
      <c r="N200" s="2">
        <f>SUMIFS(DataRegularSeason20242025!$AA$3:$AA$1315,DataRegularSeason20242025!$B$3:$B$1315, "&lt;=" &amp; $A200, DataRegularSeason20242025!$D$3:$D$1315, N$1)+SUMIFS(DataRegularSeason20242025!$AB$3:$AB$1315,DataRegularSeason20242025!$B$3:$B$1315, "&lt;=" &amp; $A200, DataRegularSeason20242025!$E$3:$E$1315, N$1)</f>
        <v>33</v>
      </c>
      <c r="O200" s="2">
        <f>SUMIFS(DataRegularSeason20242025!$AA$3:$AA$1315,DataRegularSeason20242025!$B$3:$B$1315, "&lt;=" &amp; $A200, DataRegularSeason20242025!$D$3:$D$1315, O$1)+SUMIFS(DataRegularSeason20242025!$AB$3:$AB$1315,DataRegularSeason20242025!$B$3:$B$1315, "&lt;=" &amp; $A200, DataRegularSeason20242025!$E$3:$E$1315, O$1)</f>
        <v>38</v>
      </c>
      <c r="P200" s="2">
        <f>SUMIFS(DataRegularSeason20242025!$AA$3:$AA$1315,DataRegularSeason20242025!$B$3:$B$1315, "&lt;=" &amp; $A200, DataRegularSeason20242025!$D$3:$D$1315, P$1)+SUMIFS(DataRegularSeason20242025!$AB$3:$AB$1315,DataRegularSeason20242025!$B$3:$B$1315, "&lt;=" &amp; $A200, DataRegularSeason20242025!$E$3:$E$1315, P$1)</f>
        <v>21</v>
      </c>
      <c r="Q200" s="2">
        <f>SUMIFS(DataRegularSeason20242025!$AA$3:$AA$1315,DataRegularSeason20242025!$B$3:$B$1315, "&lt;=" &amp; $A200, DataRegularSeason20242025!$D$3:$D$1315, Q$1)+SUMIFS(DataRegularSeason20242025!$AB$3:$AB$1315,DataRegularSeason20242025!$B$3:$B$1315, "&lt;=" &amp; $A200, DataRegularSeason20242025!$E$3:$E$1315, Q$1)</f>
        <v>36</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25</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26</v>
      </c>
      <c r="X200" s="2">
        <f>SUMIFS(DataRegularSeason20242025!$AA$3:$AA$1315,DataRegularSeason20242025!$B$3:$B$1315, "&lt;=" &amp; $A200, DataRegularSeason20242025!$D$3:$D$1315, X$1)+SUMIFS(DataRegularSeason20242025!$AB$3:$AB$1315,DataRegularSeason20242025!$B$3:$B$1315, "&lt;=" &amp; $A200, DataRegularSeason20242025!$E$3:$E$1315, X$1)</f>
        <v>25</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26</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30</v>
      </c>
      <c r="AE200" s="2">
        <f>SUMIFS(DataRegularSeason20242025!$AA$3:$AA$1315,DataRegularSeason20242025!$B$3:$B$1315, "&lt;=" &amp; $A200, DataRegularSeason20242025!$D$3:$D$1315, AE$1)+SUMIFS(DataRegularSeason20242025!$AB$3:$AB$1315,DataRegularSeason20242025!$B$3:$B$1315, "&lt;=" &amp; $A200, DataRegularSeason20242025!$E$3:$E$1315, AE$1)</f>
        <v>37</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31</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30</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28</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32</v>
      </c>
      <c r="N201" s="2">
        <f>SUMIFS(DataRegularSeason20242025!$AA$3:$AA$1315,DataRegularSeason20242025!$B$3:$B$1315, "&lt;=" &amp; $A201, DataRegularSeason20242025!$D$3:$D$1315, N$1)+SUMIFS(DataRegularSeason20242025!$AB$3:$AB$1315,DataRegularSeason20242025!$B$3:$B$1315, "&lt;=" &amp; $A201, DataRegularSeason20242025!$E$3:$E$1315, N$1)</f>
        <v>33</v>
      </c>
      <c r="O201" s="2">
        <f>SUMIFS(DataRegularSeason20242025!$AA$3:$AA$1315,DataRegularSeason20242025!$B$3:$B$1315, "&lt;=" &amp; $A201, DataRegularSeason20242025!$D$3:$D$1315, O$1)+SUMIFS(DataRegularSeason20242025!$AB$3:$AB$1315,DataRegularSeason20242025!$B$3:$B$1315, "&lt;=" &amp; $A201, DataRegularSeason20242025!$E$3:$E$1315, O$1)</f>
        <v>38</v>
      </c>
      <c r="P201" s="2">
        <f>SUMIFS(DataRegularSeason20242025!$AA$3:$AA$1315,DataRegularSeason20242025!$B$3:$B$1315, "&lt;=" &amp; $A201, DataRegularSeason20242025!$D$3:$D$1315, P$1)+SUMIFS(DataRegularSeason20242025!$AB$3:$AB$1315,DataRegularSeason20242025!$B$3:$B$1315, "&lt;=" &amp; $A201, DataRegularSeason20242025!$E$3:$E$1315, P$1)</f>
        <v>21</v>
      </c>
      <c r="Q201" s="2">
        <f>SUMIFS(DataRegularSeason20242025!$AA$3:$AA$1315,DataRegularSeason20242025!$B$3:$B$1315, "&lt;=" &amp; $A201, DataRegularSeason20242025!$D$3:$D$1315, Q$1)+SUMIFS(DataRegularSeason20242025!$AB$3:$AB$1315,DataRegularSeason20242025!$B$3:$B$1315, "&lt;=" &amp; $A201, DataRegularSeason20242025!$E$3:$E$1315, Q$1)</f>
        <v>36</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25</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26</v>
      </c>
      <c r="X201" s="2">
        <f>SUMIFS(DataRegularSeason20242025!$AA$3:$AA$1315,DataRegularSeason20242025!$B$3:$B$1315, "&lt;=" &amp; $A201, DataRegularSeason20242025!$D$3:$D$1315, X$1)+SUMIFS(DataRegularSeason20242025!$AB$3:$AB$1315,DataRegularSeason20242025!$B$3:$B$1315, "&lt;=" &amp; $A201, DataRegularSeason20242025!$E$3:$E$1315, X$1)</f>
        <v>25</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26</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30</v>
      </c>
      <c r="AE201" s="2">
        <f>SUMIFS(DataRegularSeason20242025!$AA$3:$AA$1315,DataRegularSeason20242025!$B$3:$B$1315, "&lt;=" &amp; $A201, DataRegularSeason20242025!$D$3:$D$1315, AE$1)+SUMIFS(DataRegularSeason20242025!$AB$3:$AB$1315,DataRegularSeason20242025!$B$3:$B$1315, "&lt;=" &amp; $A201, DataRegularSeason20242025!$E$3:$E$1315, AE$1)</f>
        <v>37</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18" sqref="A18:A25"/>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16</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7</v>
      </c>
      <c r="U2">
        <f>SUMIFS(DataRegularSeason20242025!$AA$3:$AA$1315,DataRegularSeason20242025!$B$3:$B$1315, "&lt;=" &amp; U$1, DataRegularSeason20242025!$D$3:$D$1315, $A2)+SUMIFS(DataRegularSeason20242025!$AB$3:$AB$1315,DataRegularSeason20242025!$B$3:$B$1315, "&lt;=" &amp; U$1, DataRegularSeason20242025!$E$3:$E$1315, $A2)</f>
        <v>7</v>
      </c>
      <c r="V2">
        <f>SUMIFS(DataRegularSeason20242025!$AA$3:$AA$1315,DataRegularSeason20242025!$B$3:$B$1315, "&lt;=" &amp; V$1, DataRegularSeason20242025!$D$3:$D$1315, $A2)+SUMIFS(DataRegularSeason20242025!$AB$3:$AB$1315,DataRegularSeason20242025!$B$3:$B$1315, "&lt;=" &amp; V$1, DataRegularSeason20242025!$E$3:$E$1315, $A2)</f>
        <v>7</v>
      </c>
      <c r="W2">
        <f>SUMIFS(DataRegularSeason20242025!$AA$3:$AA$1315,DataRegularSeason20242025!$B$3:$B$1315, "&lt;=" &amp; W$1, DataRegularSeason20242025!$D$3:$D$1315, $A2)+SUMIFS(DataRegularSeason20242025!$AB$3:$AB$1315,DataRegularSeason20242025!$B$3:$B$1315, "&lt;=" &amp; W$1, DataRegularSeason20242025!$E$3:$E$1315, $A2)</f>
        <v>7</v>
      </c>
      <c r="X2">
        <f>SUMIFS(DataRegularSeason20242025!$AA$3:$AA$1315,DataRegularSeason20242025!$B$3:$B$1315, "&lt;=" &amp; X$1, DataRegularSeason20242025!$D$3:$D$1315, $A2)+SUMIFS(DataRegularSeason20242025!$AB$3:$AB$1315,DataRegularSeason20242025!$B$3:$B$1315, "&lt;=" &amp; X$1, DataRegularSeason20242025!$E$3:$E$1315, $A2)</f>
        <v>7</v>
      </c>
      <c r="Y2">
        <f>SUMIFS(DataRegularSeason20242025!$AA$3:$AA$1315,DataRegularSeason20242025!$B$3:$B$1315, "&lt;=" &amp; Y$1, DataRegularSeason20242025!$D$3:$D$1315, $A2)+SUMIFS(DataRegularSeason20242025!$AB$3:$AB$1315,DataRegularSeason20242025!$B$3:$B$1315, "&lt;=" &amp; Y$1, DataRegularSeason20242025!$E$3:$E$1315, $A2)</f>
        <v>7</v>
      </c>
      <c r="Z2">
        <f>SUMIFS(DataRegularSeason20242025!$AA$3:$AA$1315,DataRegularSeason20242025!$B$3:$B$1315, "&lt;=" &amp; Z$1, DataRegularSeason20242025!$D$3:$D$1315, $A2)+SUMIFS(DataRegularSeason20242025!$AB$3:$AB$1315,DataRegularSeason20242025!$B$3:$B$1315, "&lt;=" &amp; Z$1, DataRegularSeason20242025!$E$3:$E$1315, $A2)</f>
        <v>7</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9</v>
      </c>
      <c r="AD2">
        <f>SUMIFS(DataRegularSeason20242025!$AA$3:$AA$1315,DataRegularSeason20242025!$B$3:$B$1315, "&lt;=" &amp; AD$1, DataRegularSeason20242025!$D$3:$D$1315, $A2)+SUMIFS(DataRegularSeason20242025!$AB$3:$AB$1315,DataRegularSeason20242025!$B$3:$B$1315, "&lt;=" &amp; AD$1, DataRegularSeason20242025!$E$3:$E$1315, $A2)</f>
        <v>9</v>
      </c>
      <c r="AE2">
        <f>SUMIFS(DataRegularSeason20242025!$AA$3:$AA$1315,DataRegularSeason20242025!$B$3:$B$1315, "&lt;=" &amp; AE$1, DataRegularSeason20242025!$D$3:$D$1315, $A2)+SUMIFS(DataRegularSeason20242025!$AB$3:$AB$1315,DataRegularSeason20242025!$B$3:$B$1315, "&lt;=" &amp; AE$1, DataRegularSeason20242025!$E$3:$E$1315, $A2)</f>
        <v>9</v>
      </c>
      <c r="AF2">
        <f>SUMIFS(DataRegularSeason20242025!$AA$3:$AA$1315,DataRegularSeason20242025!$B$3:$B$1315, "&lt;=" &amp; AF$1, DataRegularSeason20242025!$D$3:$D$1315, $A2)+SUMIFS(DataRegularSeason20242025!$AB$3:$AB$1315,DataRegularSeason20242025!$B$3:$B$1315, "&lt;=" &amp; AF$1, DataRegularSeason20242025!$E$3:$E$1315, $A2)</f>
        <v>9</v>
      </c>
      <c r="AG2">
        <f>SUMIFS(DataRegularSeason20242025!$AA$3:$AA$1315,DataRegularSeason20242025!$B$3:$B$1315, "&lt;=" &amp; AG$1, DataRegularSeason20242025!$D$3:$D$1315, $A2)+SUMIFS(DataRegularSeason20242025!$AB$3:$AB$1315,DataRegularSeason20242025!$B$3:$B$1315, "&lt;=" &amp; AG$1, DataRegularSeason20242025!$E$3:$E$1315, $A2)</f>
        <v>9</v>
      </c>
      <c r="AH2">
        <f>SUMIFS(DataRegularSeason20242025!$AA$3:$AA$1315,DataRegularSeason20242025!$B$3:$B$1315, "&lt;=" &amp; AH$1, DataRegularSeason20242025!$D$3:$D$1315, $A2)+SUMIFS(DataRegularSeason20242025!$AB$3:$AB$1315,DataRegularSeason20242025!$B$3:$B$1315, "&lt;=" &amp; AH$1, DataRegularSeason20242025!$E$3:$E$1315, $A2)</f>
        <v>11</v>
      </c>
      <c r="AI2">
        <f>SUMIFS(DataRegularSeason20242025!$AA$3:$AA$1315,DataRegularSeason20242025!$B$3:$B$1315, "&lt;=" &amp; AI$1, DataRegularSeason20242025!$D$3:$D$1315, $A2)+SUMIFS(DataRegularSeason20242025!$AB$3:$AB$1315,DataRegularSeason20242025!$B$3:$B$1315, "&lt;=" &amp; AI$1, DataRegularSeason20242025!$E$3:$E$1315, $A2)</f>
        <v>13</v>
      </c>
      <c r="AJ2">
        <f>SUMIFS(DataRegularSeason20242025!$AA$3:$AA$1315,DataRegularSeason20242025!$B$3:$B$1315, "&lt;=" &amp; AJ$1, DataRegularSeason20242025!$D$3:$D$1315, $A2)+SUMIFS(DataRegularSeason20242025!$AB$3:$AB$1315,DataRegularSeason20242025!$B$3:$B$1315, "&lt;=" &amp; AJ$1, DataRegularSeason20242025!$E$3:$E$1315, $A2)</f>
        <v>13</v>
      </c>
      <c r="AK2">
        <f>SUMIFS(DataRegularSeason20242025!$AA$3:$AA$1315,DataRegularSeason20242025!$B$3:$B$1315, "&lt;=" &amp; AK$1, DataRegularSeason20242025!$D$3:$D$1315, $A2)+SUMIFS(DataRegularSeason20242025!$AB$3:$AB$1315,DataRegularSeason20242025!$B$3:$B$1315, "&lt;=" &amp; AK$1, DataRegularSeason20242025!$E$3:$E$1315, $A2)</f>
        <v>13</v>
      </c>
      <c r="AL2">
        <f>SUMIFS(DataRegularSeason20242025!$AA$3:$AA$1315,DataRegularSeason20242025!$B$3:$B$1315, "&lt;=" &amp; AL$1, DataRegularSeason20242025!$D$3:$D$1315, $A2)+SUMIFS(DataRegularSeason20242025!$AB$3:$AB$1315,DataRegularSeason20242025!$B$3:$B$1315, "&lt;=" &amp; AL$1, DataRegularSeason20242025!$E$3:$E$1315, $A2)</f>
        <v>13</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16</v>
      </c>
      <c r="AP2">
        <f>SUMIFS(DataRegularSeason20242025!$AA$3:$AA$1315,DataRegularSeason20242025!$B$3:$B$1315, "&lt;=" &amp; AP$1, DataRegularSeason20242025!$D$3:$D$1315, $A2)+SUMIFS(DataRegularSeason20242025!$AB$3:$AB$1315,DataRegularSeason20242025!$B$3:$B$1315, "&lt;=" &amp; AP$1, DataRegularSeason20242025!$E$3:$E$1315, $A2)</f>
        <v>16</v>
      </c>
      <c r="AQ2">
        <f>SUMIFS(DataRegularSeason20242025!$AA$3:$AA$1315,DataRegularSeason20242025!$B$3:$B$1315, "&lt;=" &amp; AQ$1, DataRegularSeason20242025!$D$3:$D$1315, $A2)+SUMIFS(DataRegularSeason20242025!$AB$3:$AB$1315,DataRegularSeason20242025!$B$3:$B$1315, "&lt;=" &amp; AQ$1, DataRegularSeason20242025!$E$3:$E$1315, $A2)</f>
        <v>16</v>
      </c>
      <c r="AR2">
        <f>SUMIFS(DataRegularSeason20242025!$AA$3:$AA$1315,DataRegularSeason20242025!$B$3:$B$1315, "&lt;=" &amp; AR$1, DataRegularSeason20242025!$D$3:$D$1315, $A2)+SUMIFS(DataRegularSeason20242025!$AB$3:$AB$1315,DataRegularSeason20242025!$B$3:$B$1315, "&lt;=" &amp; AR$1, DataRegularSeason20242025!$E$3:$E$1315, $A2)</f>
        <v>18</v>
      </c>
      <c r="AS2">
        <f>SUMIFS(DataRegularSeason20242025!$AA$3:$AA$1315,DataRegularSeason20242025!$B$3:$B$1315, "&lt;=" &amp; AS$1, DataRegularSeason20242025!$D$3:$D$1315, $A2)+SUMIFS(DataRegularSeason20242025!$AB$3:$AB$1315,DataRegularSeason20242025!$B$3:$B$1315, "&lt;=" &amp; AS$1, DataRegularSeason20242025!$E$3:$E$1315, $A2)</f>
        <v>18</v>
      </c>
      <c r="AT2">
        <f>SUMIFS(DataRegularSeason20242025!$AA$3:$AA$1315,DataRegularSeason20242025!$B$3:$B$1315, "&lt;=" &amp; AT$1, DataRegularSeason20242025!$D$3:$D$1315, $A2)+SUMIFS(DataRegularSeason20242025!$AB$3:$AB$1315,DataRegularSeason20242025!$B$3:$B$1315, "&lt;=" &amp; AT$1, DataRegularSeason20242025!$E$3:$E$1315, $A2)</f>
        <v>18</v>
      </c>
      <c r="AU2">
        <f>SUMIFS(DataRegularSeason20242025!$AA$3:$AA$1315,DataRegularSeason20242025!$B$3:$B$1315, "&lt;=" &amp; AU$1, DataRegularSeason20242025!$D$3:$D$1315, $A2)+SUMIFS(DataRegularSeason20242025!$AB$3:$AB$1315,DataRegularSeason20242025!$B$3:$B$1315, "&lt;=" &amp; AU$1, DataRegularSeason20242025!$E$3:$E$1315, $A2)</f>
        <v>18</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21</v>
      </c>
      <c r="BB2">
        <f>SUMIFS(DataRegularSeason20242025!$AA$3:$AA$1315,DataRegularSeason20242025!$B$3:$B$1315, "&lt;=" &amp; BB$1, DataRegularSeason20242025!$D$3:$D$1315, $A2)+SUMIFS(DataRegularSeason20242025!$AB$3:$AB$1315,DataRegularSeason20242025!$B$3:$B$1315, "&lt;=" &amp; BB$1, DataRegularSeason20242025!$E$3:$E$1315, $A2)</f>
        <v>21</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27</v>
      </c>
      <c r="BL2">
        <f>SUMIFS(DataRegularSeason20242025!$AA$3:$AA$1315,DataRegularSeason20242025!$B$3:$B$1315, "&lt;=" &amp; BL$1, DataRegularSeason20242025!$D$3:$D$1315, $A2)+SUMIFS(DataRegularSeason20242025!$AB$3:$AB$1315,DataRegularSeason20242025!$B$3:$B$1315, "&lt;=" &amp; BL$1, DataRegularSeason20242025!$E$3:$E$1315, $A2)</f>
        <v>27</v>
      </c>
      <c r="BM2">
        <f>SUMIFS(DataRegularSeason20242025!$AA$3:$AA$1315,DataRegularSeason20242025!$B$3:$B$1315, "&lt;=" &amp; BM$1, DataRegularSeason20242025!$D$3:$D$1315, $A2)+SUMIFS(DataRegularSeason20242025!$AB$3:$AB$1315,DataRegularSeason20242025!$B$3:$B$1315, "&lt;=" &amp; BM$1, DataRegularSeason20242025!$E$3:$E$1315, $A2)</f>
        <v>29</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29</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0</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2</v>
      </c>
      <c r="Q3">
        <f>SUMIFS(DataRegularSeason20242025!$AA$3:$AA$1315,DataRegularSeason20242025!$B$3:$B$1315, "&lt;=" &amp; Q$1, DataRegularSeason20242025!$D$3:$D$1315, $A3)+SUMIFS(DataRegularSeason20242025!$AB$3:$AB$1315,DataRegularSeason20242025!$B$3:$B$1315, "&lt;=" &amp; Q$1, DataRegularSeason20242025!$E$3:$E$1315, $A3)</f>
        <v>3</v>
      </c>
      <c r="R3">
        <f>SUMIFS(DataRegularSeason20242025!$AA$3:$AA$1315,DataRegularSeason20242025!$B$3:$B$1315, "&lt;=" &amp; R$1, DataRegularSeason20242025!$D$3:$D$1315, $A3)+SUMIFS(DataRegularSeason20242025!$AB$3:$AB$1315,DataRegularSeason20242025!$B$3:$B$1315, "&lt;=" &amp; R$1, DataRegularSeason20242025!$E$3:$E$1315, $A3)</f>
        <v>3</v>
      </c>
      <c r="S3">
        <f>SUMIFS(DataRegularSeason20242025!$AA$3:$AA$1315,DataRegularSeason20242025!$B$3:$B$1315, "&lt;=" &amp; S$1, DataRegularSeason20242025!$D$3:$D$1315, $A3)+SUMIFS(DataRegularSeason20242025!$AB$3:$AB$1315,DataRegularSeason20242025!$B$3:$B$1315, "&lt;=" &amp; S$1, DataRegularSeason20242025!$E$3:$E$1315, $A3)</f>
        <v>3</v>
      </c>
      <c r="T3">
        <f>SUMIFS(DataRegularSeason20242025!$AA$3:$AA$1315,DataRegularSeason20242025!$B$3:$B$1315, "&lt;=" &amp; T$1, DataRegularSeason20242025!$D$3:$D$1315, $A3)+SUMIFS(DataRegularSeason20242025!$AB$3:$AB$1315,DataRegularSeason20242025!$B$3:$B$1315, "&lt;=" &amp; T$1, DataRegularSeason20242025!$E$3:$E$1315, $A3)</f>
        <v>5</v>
      </c>
      <c r="U3">
        <f>SUMIFS(DataRegularSeason20242025!$AA$3:$AA$1315,DataRegularSeason20242025!$B$3:$B$1315, "&lt;=" &amp; U$1, DataRegularSeason20242025!$D$3:$D$1315, $A3)+SUMIFS(DataRegularSeason20242025!$AB$3:$AB$1315,DataRegularSeason20242025!$B$3:$B$1315, "&lt;=" &amp; U$1, DataRegularSeason20242025!$E$3:$E$1315, $A3)</f>
        <v>5</v>
      </c>
      <c r="V3">
        <f>SUMIFS(DataRegularSeason20242025!$AA$3:$AA$1315,DataRegularSeason20242025!$B$3:$B$1315, "&lt;=" &amp; V$1, DataRegularSeason20242025!$D$3:$D$1315, $A3)+SUMIFS(DataRegularSeason20242025!$AB$3:$AB$1315,DataRegularSeason20242025!$B$3:$B$1315, "&lt;=" &amp; V$1, DataRegularSeason20242025!$E$3:$E$1315, $A3)</f>
        <v>5</v>
      </c>
      <c r="W3">
        <f>SUMIFS(DataRegularSeason20242025!$AA$3:$AA$1315,DataRegularSeason20242025!$B$3:$B$1315, "&lt;=" &amp; W$1, DataRegularSeason20242025!$D$3:$D$1315, $A3)+SUMIFS(DataRegularSeason20242025!$AB$3:$AB$1315,DataRegularSeason20242025!$B$3:$B$1315, "&lt;=" &amp; W$1, DataRegularSeason20242025!$E$3:$E$1315, $A3)</f>
        <v>7</v>
      </c>
      <c r="X3">
        <f>SUMIFS(DataRegularSeason20242025!$AA$3:$AA$1315,DataRegularSeason20242025!$B$3:$B$1315, "&lt;=" &amp; X$1, DataRegularSeason20242025!$D$3:$D$1315, $A3)+SUMIFS(DataRegularSeason20242025!$AB$3:$AB$1315,DataRegularSeason20242025!$B$3:$B$1315, "&lt;=" &amp; X$1, DataRegularSeason20242025!$E$3:$E$1315, $A3)</f>
        <v>7</v>
      </c>
      <c r="Y3">
        <f>SUMIFS(DataRegularSeason20242025!$AA$3:$AA$1315,DataRegularSeason20242025!$B$3:$B$1315, "&lt;=" &amp; Y$1, DataRegularSeason20242025!$D$3:$D$1315, $A3)+SUMIFS(DataRegularSeason20242025!$AB$3:$AB$1315,DataRegularSeason20242025!$B$3:$B$1315, "&lt;=" &amp; Y$1, DataRegularSeason20242025!$E$3:$E$1315, $A3)</f>
        <v>7</v>
      </c>
      <c r="Z3">
        <f>SUMIFS(DataRegularSeason20242025!$AA$3:$AA$1315,DataRegularSeason20242025!$B$3:$B$1315, "&lt;=" &amp; Z$1, DataRegularSeason20242025!$D$3:$D$1315, $A3)+SUMIFS(DataRegularSeason20242025!$AB$3:$AB$1315,DataRegularSeason20242025!$B$3:$B$1315, "&lt;=" &amp; Z$1, DataRegularSeason20242025!$E$3:$E$1315, $A3)</f>
        <v>7</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9</v>
      </c>
      <c r="AD3">
        <f>SUMIFS(DataRegularSeason20242025!$AA$3:$AA$1315,DataRegularSeason20242025!$B$3:$B$1315, "&lt;=" &amp; AD$1, DataRegularSeason20242025!$D$3:$D$1315, $A3)+SUMIFS(DataRegularSeason20242025!$AB$3:$AB$1315,DataRegularSeason20242025!$B$3:$B$1315, "&lt;=" &amp; AD$1, DataRegularSeason20242025!$E$3:$E$1315, $A3)</f>
        <v>9</v>
      </c>
      <c r="AE3">
        <f>SUMIFS(DataRegularSeason20242025!$AA$3:$AA$1315,DataRegularSeason20242025!$B$3:$B$1315, "&lt;=" &amp; AE$1, DataRegularSeason20242025!$D$3:$D$1315, $A3)+SUMIFS(DataRegularSeason20242025!$AB$3:$AB$1315,DataRegularSeason20242025!$B$3:$B$1315, "&lt;=" &amp; AE$1, DataRegularSeason20242025!$E$3:$E$1315, $A3)</f>
        <v>9</v>
      </c>
      <c r="AF3">
        <f>SUMIFS(DataRegularSeason20242025!$AA$3:$AA$1315,DataRegularSeason20242025!$B$3:$B$1315, "&lt;=" &amp; AF$1, DataRegularSeason20242025!$D$3:$D$1315, $A3)+SUMIFS(DataRegularSeason20242025!$AB$3:$AB$1315,DataRegularSeason20242025!$B$3:$B$1315, "&lt;=" &amp; AF$1, DataRegularSeason20242025!$E$3:$E$1315, $A3)</f>
        <v>9</v>
      </c>
      <c r="AG3">
        <f>SUMIFS(DataRegularSeason20242025!$AA$3:$AA$1315,DataRegularSeason20242025!$B$3:$B$1315, "&lt;=" &amp; AG$1, DataRegularSeason20242025!$D$3:$D$1315, $A3)+SUMIFS(DataRegularSeason20242025!$AB$3:$AB$1315,DataRegularSeason20242025!$B$3:$B$1315, "&lt;=" &amp; AG$1, DataRegularSeason20242025!$E$3:$E$1315, $A3)</f>
        <v>9</v>
      </c>
      <c r="AH3">
        <f>SUMIFS(DataRegularSeason20242025!$AA$3:$AA$1315,DataRegularSeason20242025!$B$3:$B$1315, "&lt;=" &amp; AH$1, DataRegularSeason20242025!$D$3:$D$1315, $A3)+SUMIFS(DataRegularSeason20242025!$AB$3:$AB$1315,DataRegularSeason20242025!$B$3:$B$1315, "&lt;=" &amp; AH$1, DataRegularSeason20242025!$E$3:$E$1315, $A3)</f>
        <v>9</v>
      </c>
      <c r="AI3">
        <f>SUMIFS(DataRegularSeason20242025!$AA$3:$AA$1315,DataRegularSeason20242025!$B$3:$B$1315, "&lt;=" &amp; AI$1, DataRegularSeason20242025!$D$3:$D$1315, $A3)+SUMIFS(DataRegularSeason20242025!$AB$3:$AB$1315,DataRegularSeason20242025!$B$3:$B$1315, "&lt;=" &amp; AI$1, DataRegularSeason20242025!$E$3:$E$1315, $A3)</f>
        <v>9</v>
      </c>
      <c r="AJ3">
        <f>SUMIFS(DataRegularSeason20242025!$AA$3:$AA$1315,DataRegularSeason20242025!$B$3:$B$1315, "&lt;=" &amp; AJ$1, DataRegularSeason20242025!$D$3:$D$1315, $A3)+SUMIFS(DataRegularSeason20242025!$AB$3:$AB$1315,DataRegularSeason20242025!$B$3:$B$1315, "&lt;=" &amp; AJ$1, DataRegularSeason20242025!$E$3:$E$1315, $A3)</f>
        <v>9</v>
      </c>
      <c r="AK3">
        <f>SUMIFS(DataRegularSeason20242025!$AA$3:$AA$1315,DataRegularSeason20242025!$B$3:$B$1315, "&lt;=" &amp; AK$1, DataRegularSeason20242025!$D$3:$D$1315, $A3)+SUMIFS(DataRegularSeason20242025!$AB$3:$AB$1315,DataRegularSeason20242025!$B$3:$B$1315, "&lt;=" &amp; AK$1, DataRegularSeason20242025!$E$3:$E$1315, $A3)</f>
        <v>11</v>
      </c>
      <c r="AL3">
        <f>SUMIFS(DataRegularSeason20242025!$AA$3:$AA$1315,DataRegularSeason20242025!$B$3:$B$1315, "&lt;=" &amp; AL$1, DataRegularSeason20242025!$D$3:$D$1315, $A3)+SUMIFS(DataRegularSeason20242025!$AB$3:$AB$1315,DataRegularSeason20242025!$B$3:$B$1315, "&lt;=" &amp; AL$1, DataRegularSeason20242025!$E$3:$E$1315, $A3)</f>
        <v>11</v>
      </c>
      <c r="AM3">
        <f>SUMIFS(DataRegularSeason20242025!$AA$3:$AA$1315,DataRegularSeason20242025!$B$3:$B$1315, "&lt;=" &amp; AM$1, DataRegularSeason20242025!$D$3:$D$1315, $A3)+SUMIFS(DataRegularSeason20242025!$AB$3:$AB$1315,DataRegularSeason20242025!$B$3:$B$1315, "&lt;=" &amp; AM$1, DataRegularSeason20242025!$E$3:$E$1315, $A3)</f>
        <v>13</v>
      </c>
      <c r="AN3">
        <f>SUMIFS(DataRegularSeason20242025!$AA$3:$AA$1315,DataRegularSeason20242025!$B$3:$B$1315, "&lt;=" &amp; AN$1, DataRegularSeason20242025!$D$3:$D$1315, $A3)+SUMIFS(DataRegularSeason20242025!$AB$3:$AB$1315,DataRegularSeason20242025!$B$3:$B$1315, "&lt;=" &amp; AN$1, DataRegularSeason20242025!$E$3:$E$1315, $A3)</f>
        <v>13</v>
      </c>
      <c r="AO3">
        <f>SUMIFS(DataRegularSeason20242025!$AA$3:$AA$1315,DataRegularSeason20242025!$B$3:$B$1315, "&lt;=" &amp; AO$1, DataRegularSeason20242025!$D$3:$D$1315, $A3)+SUMIFS(DataRegularSeason20242025!$AB$3:$AB$1315,DataRegularSeason20242025!$B$3:$B$1315, "&lt;=" &amp; AO$1, DataRegularSeason20242025!$E$3:$E$1315, $A3)</f>
        <v>15</v>
      </c>
      <c r="AP3">
        <f>SUMIFS(DataRegularSeason20242025!$AA$3:$AA$1315,DataRegularSeason20242025!$B$3:$B$1315, "&lt;=" &amp; AP$1, DataRegularSeason20242025!$D$3:$D$1315, $A3)+SUMIFS(DataRegularSeason20242025!$AB$3:$AB$1315,DataRegularSeason20242025!$B$3:$B$1315, "&lt;=" &amp; AP$1, DataRegularSeason20242025!$E$3:$E$1315, $A3)</f>
        <v>15</v>
      </c>
      <c r="AQ3">
        <f>SUMIFS(DataRegularSeason20242025!$AA$3:$AA$1315,DataRegularSeason20242025!$B$3:$B$1315, "&lt;=" &amp; AQ$1, DataRegularSeason20242025!$D$3:$D$1315, $A3)+SUMIFS(DataRegularSeason20242025!$AB$3:$AB$1315,DataRegularSeason20242025!$B$3:$B$1315, "&lt;=" &amp; AQ$1, DataRegularSeason20242025!$E$3:$E$1315, $A3)</f>
        <v>15</v>
      </c>
      <c r="AR3">
        <f>SUMIFS(DataRegularSeason20242025!$AA$3:$AA$1315,DataRegularSeason20242025!$B$3:$B$1315, "&lt;=" &amp; AR$1, DataRegularSeason20242025!$D$3:$D$1315, $A3)+SUMIFS(DataRegularSeason20242025!$AB$3:$AB$1315,DataRegularSeason20242025!$B$3:$B$1315, "&lt;=" &amp; AR$1, DataRegularSeason20242025!$E$3:$E$1315, $A3)</f>
        <v>15</v>
      </c>
      <c r="AS3">
        <f>SUMIFS(DataRegularSeason20242025!$AA$3:$AA$1315,DataRegularSeason20242025!$B$3:$B$1315, "&lt;=" &amp; AS$1, DataRegularSeason20242025!$D$3:$D$1315, $A3)+SUMIFS(DataRegularSeason20242025!$AB$3:$AB$1315,DataRegularSeason20242025!$B$3:$B$1315, "&lt;=" &amp; AS$1, DataRegularSeason20242025!$E$3:$E$1315, $A3)</f>
        <v>15</v>
      </c>
      <c r="AT3">
        <f>SUMIFS(DataRegularSeason20242025!$AA$3:$AA$1315,DataRegularSeason20242025!$B$3:$B$1315, "&lt;=" &amp; AT$1, DataRegularSeason20242025!$D$3:$D$1315, $A3)+SUMIFS(DataRegularSeason20242025!$AB$3:$AB$1315,DataRegularSeason20242025!$B$3:$B$1315, "&lt;=" &amp; AT$1, DataRegularSeason20242025!$E$3:$E$1315, $A3)</f>
        <v>17</v>
      </c>
      <c r="AU3">
        <f>SUMIFS(DataRegularSeason20242025!$AA$3:$AA$1315,DataRegularSeason20242025!$B$3:$B$1315, "&lt;=" &amp; AU$1, DataRegularSeason20242025!$D$3:$D$1315, $A3)+SUMIFS(DataRegularSeason20242025!$AB$3:$AB$1315,DataRegularSeason20242025!$B$3:$B$1315, "&lt;=" &amp; AU$1, DataRegularSeason20242025!$E$3:$E$1315, $A3)</f>
        <v>17</v>
      </c>
      <c r="AV3">
        <f>SUMIFS(DataRegularSeason20242025!$AA$3:$AA$1315,DataRegularSeason20242025!$B$3:$B$1315, "&lt;=" &amp; AV$1, DataRegularSeason20242025!$D$3:$D$1315, $A3)+SUMIFS(DataRegularSeason20242025!$AB$3:$AB$1315,DataRegularSeason20242025!$B$3:$B$1315, "&lt;=" &amp; AV$1, DataRegularSeason20242025!$E$3:$E$1315, $A3)</f>
        <v>17</v>
      </c>
      <c r="AW3">
        <f>SUMIFS(DataRegularSeason20242025!$AA$3:$AA$1315,DataRegularSeason20242025!$B$3:$B$1315, "&lt;=" &amp; AW$1, DataRegularSeason20242025!$D$3:$D$1315, $A3)+SUMIFS(DataRegularSeason20242025!$AB$3:$AB$1315,DataRegularSeason20242025!$B$3:$B$1315, "&lt;=" &amp; AW$1, DataRegularSeason20242025!$E$3:$E$1315, $A3)</f>
        <v>17</v>
      </c>
      <c r="AX3">
        <f>SUMIFS(DataRegularSeason20242025!$AA$3:$AA$1315,DataRegularSeason20242025!$B$3:$B$1315, "&lt;=" &amp; AX$1, DataRegularSeason20242025!$D$3:$D$1315, $A3)+SUMIFS(DataRegularSeason20242025!$AB$3:$AB$1315,DataRegularSeason20242025!$B$3:$B$1315, "&lt;=" &amp; AX$1, DataRegularSeason20242025!$E$3:$E$1315, $A3)</f>
        <v>17</v>
      </c>
      <c r="AY3">
        <f>SUMIFS(DataRegularSeason20242025!$AA$3:$AA$1315,DataRegularSeason20242025!$B$3:$B$1315, "&lt;=" &amp; AY$1, DataRegularSeason20242025!$D$3:$D$1315, $A3)+SUMIFS(DataRegularSeason20242025!$AB$3:$AB$1315,DataRegularSeason20242025!$B$3:$B$1315, "&lt;=" &amp; AY$1, DataRegularSeason20242025!$E$3:$E$1315, $A3)</f>
        <v>17</v>
      </c>
      <c r="AZ3">
        <f>SUMIFS(DataRegularSeason20242025!$AA$3:$AA$1315,DataRegularSeason20242025!$B$3:$B$1315, "&lt;=" &amp; AZ$1, DataRegularSeason20242025!$D$3:$D$1315, $A3)+SUMIFS(DataRegularSeason20242025!$AB$3:$AB$1315,DataRegularSeason20242025!$B$3:$B$1315, "&lt;=" &amp; AZ$1, DataRegularSeason20242025!$E$3:$E$1315, $A3)</f>
        <v>19</v>
      </c>
      <c r="BA3">
        <f>SUMIFS(DataRegularSeason20242025!$AA$3:$AA$1315,DataRegularSeason20242025!$B$3:$B$1315, "&lt;=" &amp; BA$1, DataRegularSeason20242025!$D$3:$D$1315, $A3)+SUMIFS(DataRegularSeason20242025!$AB$3:$AB$1315,DataRegularSeason20242025!$B$3:$B$1315, "&lt;=" &amp; BA$1, DataRegularSeason20242025!$E$3:$E$1315, $A3)</f>
        <v>19</v>
      </c>
      <c r="BB3">
        <f>SUMIFS(DataRegularSeason20242025!$AA$3:$AA$1315,DataRegularSeason20242025!$B$3:$B$1315, "&lt;=" &amp; BB$1, DataRegularSeason20242025!$D$3:$D$1315, $A3)+SUMIFS(DataRegularSeason20242025!$AB$3:$AB$1315,DataRegularSeason20242025!$B$3:$B$1315, "&lt;=" &amp; BB$1, DataRegularSeason20242025!$E$3:$E$1315, $A3)</f>
        <v>21</v>
      </c>
      <c r="BC3">
        <f>SUMIFS(DataRegularSeason20242025!$AA$3:$AA$1315,DataRegularSeason20242025!$B$3:$B$1315, "&lt;=" &amp; BC$1, DataRegularSeason20242025!$D$3:$D$1315, $A3)+SUMIFS(DataRegularSeason20242025!$AB$3:$AB$1315,DataRegularSeason20242025!$B$3:$B$1315, "&lt;=" &amp; BC$1, DataRegularSeason20242025!$E$3:$E$1315, $A3)</f>
        <v>23</v>
      </c>
      <c r="BD3">
        <f>SUMIFS(DataRegularSeason20242025!$AA$3:$AA$1315,DataRegularSeason20242025!$B$3:$B$1315, "&lt;=" &amp; BD$1, DataRegularSeason20242025!$D$3:$D$1315, $A3)+SUMIFS(DataRegularSeason20242025!$AB$3:$AB$1315,DataRegularSeason20242025!$B$3:$B$1315, "&lt;=" &amp; BD$1, DataRegularSeason20242025!$E$3:$E$1315, $A3)</f>
        <v>23</v>
      </c>
      <c r="BE3">
        <f>SUMIFS(DataRegularSeason20242025!$AA$3:$AA$1315,DataRegularSeason20242025!$B$3:$B$1315, "&lt;=" &amp; BE$1, DataRegularSeason20242025!$D$3:$D$1315, $A3)+SUMIFS(DataRegularSeason20242025!$AB$3:$AB$1315,DataRegularSeason20242025!$B$3:$B$1315, "&lt;=" &amp; BE$1, DataRegularSeason20242025!$E$3:$E$1315, $A3)</f>
        <v>23</v>
      </c>
      <c r="BF3">
        <f>SUMIFS(DataRegularSeason20242025!$AA$3:$AA$1315,DataRegularSeason20242025!$B$3:$B$1315, "&lt;=" &amp; BF$1, DataRegularSeason20242025!$D$3:$D$1315, $A3)+SUMIFS(DataRegularSeason20242025!$AB$3:$AB$1315,DataRegularSeason20242025!$B$3:$B$1315, "&lt;=" &amp; BF$1, DataRegularSeason20242025!$E$3:$E$1315, $A3)</f>
        <v>23</v>
      </c>
      <c r="BG3">
        <f>SUMIFS(DataRegularSeason20242025!$AA$3:$AA$1315,DataRegularSeason20242025!$B$3:$B$1315, "&lt;=" &amp; BG$1, DataRegularSeason20242025!$D$3:$D$1315, $A3)+SUMIFS(DataRegularSeason20242025!$AB$3:$AB$1315,DataRegularSeason20242025!$B$3:$B$1315, "&lt;=" &amp; BG$1, DataRegularSeason20242025!$E$3:$E$1315, $A3)</f>
        <v>23</v>
      </c>
      <c r="BH3">
        <f>SUMIFS(DataRegularSeason20242025!$AA$3:$AA$1315,DataRegularSeason20242025!$B$3:$B$1315, "&lt;=" &amp; BH$1, DataRegularSeason20242025!$D$3:$D$1315, $A3)+SUMIFS(DataRegularSeason20242025!$AB$3:$AB$1315,DataRegularSeason20242025!$B$3:$B$1315, "&lt;=" &amp; BH$1, DataRegularSeason20242025!$E$3:$E$1315, $A3)</f>
        <v>23</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31</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0</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2</v>
      </c>
      <c r="Q4">
        <f>SUMIFS(DataRegularSeason20242025!$AA$3:$AA$1315,DataRegularSeason20242025!$B$3:$B$1315, "&lt;=" &amp; Q$1, DataRegularSeason20242025!$D$3:$D$1315, $A4)+SUMIFS(DataRegularSeason20242025!$AB$3:$AB$1315,DataRegularSeason20242025!$B$3:$B$1315, "&lt;=" &amp; Q$1, DataRegularSeason20242025!$E$3:$E$1315, $A4)</f>
        <v>2</v>
      </c>
      <c r="R4">
        <f>SUMIFS(DataRegularSeason20242025!$AA$3:$AA$1315,DataRegularSeason20242025!$B$3:$B$1315, "&lt;=" &amp; R$1, DataRegularSeason20242025!$D$3:$D$1315, $A4)+SUMIFS(DataRegularSeason20242025!$AB$3:$AB$1315,DataRegularSeason20242025!$B$3:$B$1315, "&lt;=" &amp; R$1, DataRegularSeason20242025!$E$3:$E$1315, $A4)</f>
        <v>2</v>
      </c>
      <c r="S4">
        <f>SUMIFS(DataRegularSeason20242025!$AA$3:$AA$1315,DataRegularSeason20242025!$B$3:$B$1315, "&lt;=" &amp; S$1, DataRegularSeason20242025!$D$3:$D$1315, $A4)+SUMIFS(DataRegularSeason20242025!$AB$3:$AB$1315,DataRegularSeason20242025!$B$3:$B$1315, "&lt;=" &amp; S$1, DataRegularSeason20242025!$E$3:$E$1315, $A4)</f>
        <v>2</v>
      </c>
      <c r="T4">
        <f>SUMIFS(DataRegularSeason20242025!$AA$3:$AA$1315,DataRegularSeason20242025!$B$3:$B$1315, "&lt;=" &amp; T$1, DataRegularSeason20242025!$D$3:$D$1315, $A4)+SUMIFS(DataRegularSeason20242025!$AB$3:$AB$1315,DataRegularSeason20242025!$B$3:$B$1315, "&lt;=" &amp; T$1, DataRegularSeason20242025!$E$3:$E$1315, $A4)</f>
        <v>4</v>
      </c>
      <c r="U4">
        <f>SUMIFS(DataRegularSeason20242025!$AA$3:$AA$1315,DataRegularSeason20242025!$B$3:$B$1315, "&lt;=" &amp; U$1, DataRegularSeason20242025!$D$3:$D$1315, $A4)+SUMIFS(DataRegularSeason20242025!$AB$3:$AB$1315,DataRegularSeason20242025!$B$3:$B$1315, "&lt;=" &amp; U$1, DataRegularSeason20242025!$E$3:$E$1315, $A4)</f>
        <v>4</v>
      </c>
      <c r="V4">
        <f>SUMIFS(DataRegularSeason20242025!$AA$3:$AA$1315,DataRegularSeason20242025!$B$3:$B$1315, "&lt;=" &amp; V$1, DataRegularSeason20242025!$D$3:$D$1315, $A4)+SUMIFS(DataRegularSeason20242025!$AB$3:$AB$1315,DataRegularSeason20242025!$B$3:$B$1315, "&lt;=" &amp; V$1, DataRegularSeason20242025!$E$3:$E$1315, $A4)</f>
        <v>4</v>
      </c>
      <c r="W4">
        <f>SUMIFS(DataRegularSeason20242025!$AA$3:$AA$1315,DataRegularSeason20242025!$B$3:$B$1315, "&lt;=" &amp; W$1, DataRegularSeason20242025!$D$3:$D$1315, $A4)+SUMIFS(DataRegularSeason20242025!$AB$3:$AB$1315,DataRegularSeason20242025!$B$3:$B$1315, "&lt;=" &amp; W$1, DataRegularSeason20242025!$E$3:$E$1315, $A4)</f>
        <v>6</v>
      </c>
      <c r="X4">
        <f>SUMIFS(DataRegularSeason20242025!$AA$3:$AA$1315,DataRegularSeason20242025!$B$3:$B$1315, "&lt;=" &amp; X$1, DataRegularSeason20242025!$D$3:$D$1315, $A4)+SUMIFS(DataRegularSeason20242025!$AB$3:$AB$1315,DataRegularSeason20242025!$B$3:$B$1315, "&lt;=" &amp; X$1, DataRegularSeason20242025!$E$3:$E$1315, $A4)</f>
        <v>6</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8</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11</v>
      </c>
      <c r="AJ4">
        <f>SUMIFS(DataRegularSeason20242025!$AA$3:$AA$1315,DataRegularSeason20242025!$B$3:$B$1315, "&lt;=" &amp; AJ$1, DataRegularSeason20242025!$D$3:$D$1315, $A4)+SUMIFS(DataRegularSeason20242025!$AB$3:$AB$1315,DataRegularSeason20242025!$B$3:$B$1315, "&lt;=" &amp; AJ$1, DataRegularSeason20242025!$E$3:$E$1315, $A4)</f>
        <v>11</v>
      </c>
      <c r="AK4">
        <f>SUMIFS(DataRegularSeason20242025!$AA$3:$AA$1315,DataRegularSeason20242025!$B$3:$B$1315, "&lt;=" &amp; AK$1, DataRegularSeason20242025!$D$3:$D$1315, $A4)+SUMIFS(DataRegularSeason20242025!$AB$3:$AB$1315,DataRegularSeason20242025!$B$3:$B$1315, "&lt;=" &amp; AK$1, DataRegularSeason20242025!$E$3:$E$1315, $A4)</f>
        <v>11</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15</v>
      </c>
      <c r="AU4">
        <f>SUMIFS(DataRegularSeason20242025!$AA$3:$AA$1315,DataRegularSeason20242025!$B$3:$B$1315, "&lt;=" &amp; AU$1, DataRegularSeason20242025!$D$3:$D$1315, $A4)+SUMIFS(DataRegularSeason20242025!$AB$3:$AB$1315,DataRegularSeason20242025!$B$3:$B$1315, "&lt;=" &amp; AU$1, DataRegularSeason20242025!$E$3:$E$1315, $A4)</f>
        <v>15</v>
      </c>
      <c r="AV4">
        <f>SUMIFS(DataRegularSeason20242025!$AA$3:$AA$1315,DataRegularSeason20242025!$B$3:$B$1315, "&lt;=" &amp; AV$1, DataRegularSeason20242025!$D$3:$D$1315, $A4)+SUMIFS(DataRegularSeason20242025!$AB$3:$AB$1315,DataRegularSeason20242025!$B$3:$B$1315, "&lt;=" &amp; AV$1, DataRegularSeason20242025!$E$3:$E$1315, $A4)</f>
        <v>15</v>
      </c>
      <c r="AW4">
        <f>SUMIFS(DataRegularSeason20242025!$AA$3:$AA$1315,DataRegularSeason20242025!$B$3:$B$1315, "&lt;=" &amp; AW$1, DataRegularSeason20242025!$D$3:$D$1315, $A4)+SUMIFS(DataRegularSeason20242025!$AB$3:$AB$1315,DataRegularSeason20242025!$B$3:$B$1315, "&lt;=" &amp; AW$1, DataRegularSeason20242025!$E$3:$E$1315, $A4)</f>
        <v>15</v>
      </c>
      <c r="AX4">
        <f>SUMIFS(DataRegularSeason20242025!$AA$3:$AA$1315,DataRegularSeason20242025!$B$3:$B$1315, "&lt;=" &amp; AX$1, DataRegularSeason20242025!$D$3:$D$1315, $A4)+SUMIFS(DataRegularSeason20242025!$AB$3:$AB$1315,DataRegularSeason20242025!$B$3:$B$1315, "&lt;=" &amp; AX$1, DataRegularSeason20242025!$E$3:$E$1315, $A4)</f>
        <v>16</v>
      </c>
      <c r="AY4">
        <f>SUMIFS(DataRegularSeason20242025!$AA$3:$AA$1315,DataRegularSeason20242025!$B$3:$B$1315, "&lt;=" &amp; AY$1, DataRegularSeason20242025!$D$3:$D$1315, $A4)+SUMIFS(DataRegularSeason20242025!$AB$3:$AB$1315,DataRegularSeason20242025!$B$3:$B$1315, "&lt;=" &amp; AY$1, DataRegularSeason20242025!$E$3:$E$1315, $A4)</f>
        <v>16</v>
      </c>
      <c r="AZ4">
        <f>SUMIFS(DataRegularSeason20242025!$AA$3:$AA$1315,DataRegularSeason20242025!$B$3:$B$1315, "&lt;=" &amp; AZ$1, DataRegularSeason20242025!$D$3:$D$1315, $A4)+SUMIFS(DataRegularSeason20242025!$AB$3:$AB$1315,DataRegularSeason20242025!$B$3:$B$1315, "&lt;=" &amp; AZ$1, DataRegularSeason20242025!$E$3:$E$1315, $A4)</f>
        <v>16</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20</v>
      </c>
      <c r="BF4">
        <f>SUMIFS(DataRegularSeason20242025!$AA$3:$AA$1315,DataRegularSeason20242025!$B$3:$B$1315, "&lt;=" &amp; BF$1, DataRegularSeason20242025!$D$3:$D$1315, $A4)+SUMIFS(DataRegularSeason20242025!$AB$3:$AB$1315,DataRegularSeason20242025!$B$3:$B$1315, "&lt;=" &amp; BF$1, DataRegularSeason20242025!$E$3:$E$1315, $A4)</f>
        <v>20</v>
      </c>
      <c r="BG4">
        <f>SUMIFS(DataRegularSeason20242025!$AA$3:$AA$1315,DataRegularSeason20242025!$B$3:$B$1315, "&lt;=" &amp; BG$1, DataRegularSeason20242025!$D$3:$D$1315, $A4)+SUMIFS(DataRegularSeason20242025!$AB$3:$AB$1315,DataRegularSeason20242025!$B$3:$B$1315, "&lt;=" &amp; BG$1, DataRegularSeason20242025!$E$3:$E$1315, $A4)</f>
        <v>22</v>
      </c>
      <c r="BH4">
        <f>SUMIFS(DataRegularSeason20242025!$AA$3:$AA$1315,DataRegularSeason20242025!$B$3:$B$1315, "&lt;=" &amp; BH$1, DataRegularSeason20242025!$D$3:$D$1315, $A4)+SUMIFS(DataRegularSeason20242025!$AB$3:$AB$1315,DataRegularSeason20242025!$B$3:$B$1315, "&lt;=" &amp; BH$1, DataRegularSeason20242025!$E$3:$E$1315, $A4)</f>
        <v>22</v>
      </c>
      <c r="BI4">
        <f>SUMIFS(DataRegularSeason20242025!$AA$3:$AA$1315,DataRegularSeason20242025!$B$3:$B$1315, "&lt;=" &amp; BI$1, DataRegularSeason20242025!$D$3:$D$1315, $A4)+SUMIFS(DataRegularSeason20242025!$AB$3:$AB$1315,DataRegularSeason20242025!$B$3:$B$1315, "&lt;=" &amp; BI$1, DataRegularSeason20242025!$E$3:$E$1315, $A4)</f>
        <v>22</v>
      </c>
      <c r="BJ4">
        <f>SUMIFS(DataRegularSeason20242025!$AA$3:$AA$1315,DataRegularSeason20242025!$B$3:$B$1315, "&lt;=" &amp; BJ$1, DataRegularSeason20242025!$D$3:$D$1315, $A4)+SUMIFS(DataRegularSeason20242025!$AB$3:$AB$1315,DataRegularSeason20242025!$B$3:$B$1315, "&lt;=" &amp; BJ$1, DataRegularSeason20242025!$E$3:$E$1315, $A4)</f>
        <v>22</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14</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2</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6</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9</v>
      </c>
      <c r="X5">
        <f>SUMIFS(DataRegularSeason20242025!$AA$3:$AA$1315,DataRegularSeason20242025!$B$3:$B$1315, "&lt;=" &amp; X$1, DataRegularSeason20242025!$D$3:$D$1315, $A5)+SUMIFS(DataRegularSeason20242025!$AB$3:$AB$1315,DataRegularSeason20242025!$B$3:$B$1315, "&lt;=" &amp; X$1, DataRegularSeason20242025!$E$3:$E$1315, $A5)</f>
        <v>9</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15</v>
      </c>
      <c r="AD5">
        <f>SUMIFS(DataRegularSeason20242025!$AA$3:$AA$1315,DataRegularSeason20242025!$B$3:$B$1315, "&lt;=" &amp; AD$1, DataRegularSeason20242025!$D$3:$D$1315, $A5)+SUMIFS(DataRegularSeason20242025!$AB$3:$AB$1315,DataRegularSeason20242025!$B$3:$B$1315, "&lt;=" &amp; AD$1, DataRegularSeason20242025!$E$3:$E$1315, $A5)</f>
        <v>15</v>
      </c>
      <c r="AE5">
        <f>SUMIFS(DataRegularSeason20242025!$AA$3:$AA$1315,DataRegularSeason20242025!$B$3:$B$1315, "&lt;=" &amp; AE$1, DataRegularSeason20242025!$D$3:$D$1315, $A5)+SUMIFS(DataRegularSeason20242025!$AB$3:$AB$1315,DataRegularSeason20242025!$B$3:$B$1315, "&lt;=" &amp; AE$1, DataRegularSeason20242025!$E$3:$E$1315, $A5)</f>
        <v>15</v>
      </c>
      <c r="AF5">
        <f>SUMIFS(DataRegularSeason20242025!$AA$3:$AA$1315,DataRegularSeason20242025!$B$3:$B$1315, "&lt;=" &amp; AF$1, DataRegularSeason20242025!$D$3:$D$1315, $A5)+SUMIFS(DataRegularSeason20242025!$AB$3:$AB$1315,DataRegularSeason20242025!$B$3:$B$1315, "&lt;=" &amp; AF$1, DataRegularSeason20242025!$E$3:$E$1315, $A5)</f>
        <v>15</v>
      </c>
      <c r="AG5">
        <f>SUMIFS(DataRegularSeason20242025!$AA$3:$AA$1315,DataRegularSeason20242025!$B$3:$B$1315, "&lt;=" &amp; AG$1, DataRegularSeason20242025!$D$3:$D$1315, $A5)+SUMIFS(DataRegularSeason20242025!$AB$3:$AB$1315,DataRegularSeason20242025!$B$3:$B$1315, "&lt;=" &amp; AG$1, DataRegularSeason20242025!$E$3:$E$1315, $A5)</f>
        <v>17</v>
      </c>
      <c r="AH5">
        <f>SUMIFS(DataRegularSeason20242025!$AA$3:$AA$1315,DataRegularSeason20242025!$B$3:$B$1315, "&lt;=" &amp; AH$1, DataRegularSeason20242025!$D$3:$D$1315, $A5)+SUMIFS(DataRegularSeason20242025!$AB$3:$AB$1315,DataRegularSeason20242025!$B$3:$B$1315, "&lt;=" &amp; AH$1, DataRegularSeason20242025!$E$3:$E$1315, $A5)</f>
        <v>19</v>
      </c>
      <c r="AI5">
        <f>SUMIFS(DataRegularSeason20242025!$AA$3:$AA$1315,DataRegularSeason20242025!$B$3:$B$1315, "&lt;=" &amp; AI$1, DataRegularSeason20242025!$D$3:$D$1315, $A5)+SUMIFS(DataRegularSeason20242025!$AB$3:$AB$1315,DataRegularSeason20242025!$B$3:$B$1315, "&lt;=" &amp; AI$1, DataRegularSeason20242025!$E$3:$E$1315, $A5)</f>
        <v>19</v>
      </c>
      <c r="AJ5">
        <f>SUMIFS(DataRegularSeason20242025!$AA$3:$AA$1315,DataRegularSeason20242025!$B$3:$B$1315, "&lt;=" &amp; AJ$1, DataRegularSeason20242025!$D$3:$D$1315, $A5)+SUMIFS(DataRegularSeason20242025!$AB$3:$AB$1315,DataRegularSeason20242025!$B$3:$B$1315, "&lt;=" &amp; AJ$1, DataRegularSeason20242025!$E$3:$E$1315, $A5)</f>
        <v>19</v>
      </c>
      <c r="AK5">
        <f>SUMIFS(DataRegularSeason20242025!$AA$3:$AA$1315,DataRegularSeason20242025!$B$3:$B$1315, "&lt;=" &amp; AK$1, DataRegularSeason20242025!$D$3:$D$1315, $A5)+SUMIFS(DataRegularSeason20242025!$AB$3:$AB$1315,DataRegularSeason20242025!$B$3:$B$1315, "&lt;=" &amp; AK$1, DataRegularSeason20242025!$E$3:$E$1315, $A5)</f>
        <v>19</v>
      </c>
      <c r="AL5">
        <f>SUMIFS(DataRegularSeason20242025!$AA$3:$AA$1315,DataRegularSeason20242025!$B$3:$B$1315, "&lt;=" &amp; AL$1, DataRegularSeason20242025!$D$3:$D$1315, $A5)+SUMIFS(DataRegularSeason20242025!$AB$3:$AB$1315,DataRegularSeason20242025!$B$3:$B$1315, "&lt;=" &amp; AL$1, DataRegularSeason20242025!$E$3:$E$1315, $A5)</f>
        <v>19</v>
      </c>
      <c r="AM5">
        <f>SUMIFS(DataRegularSeason20242025!$AA$3:$AA$1315,DataRegularSeason20242025!$B$3:$B$1315, "&lt;=" &amp; AM$1, DataRegularSeason20242025!$D$3:$D$1315, $A5)+SUMIFS(DataRegularSeason20242025!$AB$3:$AB$1315,DataRegularSeason20242025!$B$3:$B$1315, "&lt;=" &amp; AM$1, DataRegularSeason20242025!$E$3:$E$1315, $A5)</f>
        <v>21</v>
      </c>
      <c r="AN5">
        <f>SUMIFS(DataRegularSeason20242025!$AA$3:$AA$1315,DataRegularSeason20242025!$B$3:$B$1315, "&lt;=" &amp; AN$1, DataRegularSeason20242025!$D$3:$D$1315, $A5)+SUMIFS(DataRegularSeason20242025!$AB$3:$AB$1315,DataRegularSeason20242025!$B$3:$B$1315, "&lt;=" &amp; AN$1, DataRegularSeason20242025!$E$3:$E$1315, $A5)</f>
        <v>21</v>
      </c>
      <c r="AO5">
        <f>SUMIFS(DataRegularSeason20242025!$AA$3:$AA$1315,DataRegularSeason20242025!$B$3:$B$1315, "&lt;=" &amp; AO$1, DataRegularSeason20242025!$D$3:$D$1315, $A5)+SUMIFS(DataRegularSeason20242025!$AB$3:$AB$1315,DataRegularSeason20242025!$B$3:$B$1315, "&lt;=" &amp; AO$1, DataRegularSeason20242025!$E$3:$E$1315, $A5)</f>
        <v>23</v>
      </c>
      <c r="AP5">
        <f>SUMIFS(DataRegularSeason20242025!$AA$3:$AA$1315,DataRegularSeason20242025!$B$3:$B$1315, "&lt;=" &amp; AP$1, DataRegularSeason20242025!$D$3:$D$1315, $A5)+SUMIFS(DataRegularSeason20242025!$AB$3:$AB$1315,DataRegularSeason20242025!$B$3:$B$1315, "&lt;=" &amp; AP$1, DataRegularSeason20242025!$E$3:$E$1315, $A5)</f>
        <v>23</v>
      </c>
      <c r="AQ5">
        <f>SUMIFS(DataRegularSeason20242025!$AA$3:$AA$1315,DataRegularSeason20242025!$B$3:$B$1315, "&lt;=" &amp; AQ$1, DataRegularSeason20242025!$D$3:$D$1315, $A5)+SUMIFS(DataRegularSeason20242025!$AB$3:$AB$1315,DataRegularSeason20242025!$B$3:$B$1315, "&lt;=" &amp; AQ$1, DataRegularSeason20242025!$E$3:$E$1315, $A5)</f>
        <v>23</v>
      </c>
      <c r="AR5">
        <f>SUMIFS(DataRegularSeason20242025!$AA$3:$AA$1315,DataRegularSeason20242025!$B$3:$B$1315, "&lt;=" &amp; AR$1, DataRegularSeason20242025!$D$3:$D$1315, $A5)+SUMIFS(DataRegularSeason20242025!$AB$3:$AB$1315,DataRegularSeason20242025!$B$3:$B$1315, "&lt;=" &amp; AR$1, DataRegularSeason20242025!$E$3:$E$1315, $A5)</f>
        <v>23</v>
      </c>
      <c r="AS5">
        <f>SUMIFS(DataRegularSeason20242025!$AA$3:$AA$1315,DataRegularSeason20242025!$B$3:$B$1315, "&lt;=" &amp; AS$1, DataRegularSeason20242025!$D$3:$D$1315, $A5)+SUMIFS(DataRegularSeason20242025!$AB$3:$AB$1315,DataRegularSeason20242025!$B$3:$B$1315, "&lt;=" &amp; AS$1, DataRegularSeason20242025!$E$3:$E$1315, $A5)</f>
        <v>23</v>
      </c>
      <c r="AT5">
        <f>SUMIFS(DataRegularSeason20242025!$AA$3:$AA$1315,DataRegularSeason20242025!$B$3:$B$1315, "&lt;=" &amp; AT$1, DataRegularSeason20242025!$D$3:$D$1315, $A5)+SUMIFS(DataRegularSeason20242025!$AB$3:$AB$1315,DataRegularSeason20242025!$B$3:$B$1315, "&lt;=" &amp; AT$1, DataRegularSeason20242025!$E$3:$E$1315, $A5)</f>
        <v>23</v>
      </c>
      <c r="AU5">
        <f>SUMIFS(DataRegularSeason20242025!$AA$3:$AA$1315,DataRegularSeason20242025!$B$3:$B$1315, "&lt;=" &amp; AU$1, DataRegularSeason20242025!$D$3:$D$1315, $A5)+SUMIFS(DataRegularSeason20242025!$AB$3:$AB$1315,DataRegularSeason20242025!$B$3:$B$1315, "&lt;=" &amp; AU$1, DataRegularSeason20242025!$E$3:$E$1315, $A5)</f>
        <v>23</v>
      </c>
      <c r="AV5">
        <f>SUMIFS(DataRegularSeason20242025!$AA$3:$AA$1315,DataRegularSeason20242025!$B$3:$B$1315, "&lt;=" &amp; AV$1, DataRegularSeason20242025!$D$3:$D$1315, $A5)+SUMIFS(DataRegularSeason20242025!$AB$3:$AB$1315,DataRegularSeason20242025!$B$3:$B$1315, "&lt;=" &amp; AV$1, DataRegularSeason20242025!$E$3:$E$1315, $A5)</f>
        <v>25</v>
      </c>
      <c r="AW5">
        <f>SUMIFS(DataRegularSeason20242025!$AA$3:$AA$1315,DataRegularSeason20242025!$B$3:$B$1315, "&lt;=" &amp; AW$1, DataRegularSeason20242025!$D$3:$D$1315, $A5)+SUMIFS(DataRegularSeason20242025!$AB$3:$AB$1315,DataRegularSeason20242025!$B$3:$B$1315, "&lt;=" &amp; AW$1, DataRegularSeason20242025!$E$3:$E$1315, $A5)</f>
        <v>25</v>
      </c>
      <c r="AX5">
        <f>SUMIFS(DataRegularSeason20242025!$AA$3:$AA$1315,DataRegularSeason20242025!$B$3:$B$1315, "&lt;=" &amp; AX$1, DataRegularSeason20242025!$D$3:$D$1315, $A5)+SUMIFS(DataRegularSeason20242025!$AB$3:$AB$1315,DataRegularSeason20242025!$B$3:$B$1315, "&lt;=" &amp; AX$1, DataRegularSeason20242025!$E$3:$E$1315, $A5)</f>
        <v>25</v>
      </c>
      <c r="AY5">
        <f>SUMIFS(DataRegularSeason20242025!$AA$3:$AA$1315,DataRegularSeason20242025!$B$3:$B$1315, "&lt;=" &amp; AY$1, DataRegularSeason20242025!$D$3:$D$1315, $A5)+SUMIFS(DataRegularSeason20242025!$AB$3:$AB$1315,DataRegularSeason20242025!$B$3:$B$1315, "&lt;=" &amp; AY$1, DataRegularSeason20242025!$E$3:$E$1315, $A5)</f>
        <v>25</v>
      </c>
      <c r="AZ5">
        <f>SUMIFS(DataRegularSeason20242025!$AA$3:$AA$1315,DataRegularSeason20242025!$B$3:$B$1315, "&lt;=" &amp; AZ$1, DataRegularSeason20242025!$D$3:$D$1315, $A5)+SUMIFS(DataRegularSeason20242025!$AB$3:$AB$1315,DataRegularSeason20242025!$B$3:$B$1315, "&lt;=" &amp; AZ$1, DataRegularSeason20242025!$E$3:$E$1315, $A5)</f>
        <v>25</v>
      </c>
      <c r="BA5">
        <f>SUMIFS(DataRegularSeason20242025!$AA$3:$AA$1315,DataRegularSeason20242025!$B$3:$B$1315, "&lt;=" &amp; BA$1, DataRegularSeason20242025!$D$3:$D$1315, $A5)+SUMIFS(DataRegularSeason20242025!$AB$3:$AB$1315,DataRegularSeason20242025!$B$3:$B$1315, "&lt;=" &amp; BA$1, DataRegularSeason20242025!$E$3:$E$1315, $A5)</f>
        <v>25</v>
      </c>
      <c r="BB5">
        <f>SUMIFS(DataRegularSeason20242025!$AA$3:$AA$1315,DataRegularSeason20242025!$B$3:$B$1315, "&lt;=" &amp; BB$1, DataRegularSeason20242025!$D$3:$D$1315, $A5)+SUMIFS(DataRegularSeason20242025!$AB$3:$AB$1315,DataRegularSeason20242025!$B$3:$B$1315, "&lt;=" &amp; BB$1, DataRegularSeason20242025!$E$3:$E$1315, $A5)</f>
        <v>25</v>
      </c>
      <c r="BC5">
        <f>SUMIFS(DataRegularSeason20242025!$AA$3:$AA$1315,DataRegularSeason20242025!$B$3:$B$1315, "&lt;=" &amp; BC$1, DataRegularSeason20242025!$D$3:$D$1315, $A5)+SUMIFS(DataRegularSeason20242025!$AB$3:$AB$1315,DataRegularSeason20242025!$B$3:$B$1315, "&lt;=" &amp; BC$1, DataRegularSeason20242025!$E$3:$E$1315, $A5)</f>
        <v>25</v>
      </c>
      <c r="BD5">
        <f>SUMIFS(DataRegularSeason20242025!$AA$3:$AA$1315,DataRegularSeason20242025!$B$3:$B$1315, "&lt;=" &amp; BD$1, DataRegularSeason20242025!$D$3:$D$1315, $A5)+SUMIFS(DataRegularSeason20242025!$AB$3:$AB$1315,DataRegularSeason20242025!$B$3:$B$1315, "&lt;=" &amp; BD$1, DataRegularSeason20242025!$E$3:$E$1315, $A5)</f>
        <v>25</v>
      </c>
      <c r="BE5">
        <f>SUMIFS(DataRegularSeason20242025!$AA$3:$AA$1315,DataRegularSeason20242025!$B$3:$B$1315, "&lt;=" &amp; BE$1, DataRegularSeason20242025!$D$3:$D$1315, $A5)+SUMIFS(DataRegularSeason20242025!$AB$3:$AB$1315,DataRegularSeason20242025!$B$3:$B$1315, "&lt;=" &amp; BE$1, DataRegularSeason20242025!$E$3:$E$1315, $A5)</f>
        <v>25</v>
      </c>
      <c r="BF5">
        <f>SUMIFS(DataRegularSeason20242025!$AA$3:$AA$1315,DataRegularSeason20242025!$B$3:$B$1315, "&lt;=" &amp; BF$1, DataRegularSeason20242025!$D$3:$D$1315, $A5)+SUMIFS(DataRegularSeason20242025!$AB$3:$AB$1315,DataRegularSeason20242025!$B$3:$B$1315, "&lt;=" &amp; BF$1, DataRegularSeason20242025!$E$3:$E$1315, $A5)</f>
        <v>25</v>
      </c>
      <c r="BG5">
        <f>SUMIFS(DataRegularSeason20242025!$AA$3:$AA$1315,DataRegularSeason20242025!$B$3:$B$1315, "&lt;=" &amp; BG$1, DataRegularSeason20242025!$D$3:$D$1315, $A5)+SUMIFS(DataRegularSeason20242025!$AB$3:$AB$1315,DataRegularSeason20242025!$B$3:$B$1315, "&lt;=" &amp; BG$1, DataRegularSeason20242025!$E$3:$E$1315, $A5)</f>
        <v>27</v>
      </c>
      <c r="BH5">
        <f>SUMIFS(DataRegularSeason20242025!$AA$3:$AA$1315,DataRegularSeason20242025!$B$3:$B$1315, "&lt;=" &amp; BH$1, DataRegularSeason20242025!$D$3:$D$1315, $A5)+SUMIFS(DataRegularSeason20242025!$AB$3:$AB$1315,DataRegularSeason20242025!$B$3:$B$1315, "&lt;=" &amp; BH$1, DataRegularSeason20242025!$E$3:$E$1315, $A5)</f>
        <v>27</v>
      </c>
      <c r="BI5">
        <f>SUMIFS(DataRegularSeason20242025!$AA$3:$AA$1315,DataRegularSeason20242025!$B$3:$B$1315, "&lt;=" &amp; BI$1, DataRegularSeason20242025!$D$3:$D$1315, $A5)+SUMIFS(DataRegularSeason20242025!$AB$3:$AB$1315,DataRegularSeason20242025!$B$3:$B$1315, "&lt;=" &amp; BI$1, DataRegularSeason20242025!$E$3:$E$1315, $A5)</f>
        <v>29</v>
      </c>
      <c r="BJ5">
        <f>SUMIFS(DataRegularSeason20242025!$AA$3:$AA$1315,DataRegularSeason20242025!$B$3:$B$1315, "&lt;=" &amp; BJ$1, DataRegularSeason20242025!$D$3:$D$1315, $A5)+SUMIFS(DataRegularSeason20242025!$AB$3:$AB$1315,DataRegularSeason20242025!$B$3:$B$1315, "&lt;=" &amp; BJ$1, DataRegularSeason20242025!$E$3:$E$1315, $A5)</f>
        <v>31</v>
      </c>
      <c r="BK5">
        <f>SUMIFS(DataRegularSeason20242025!$AA$3:$AA$1315,DataRegularSeason20242025!$B$3:$B$1315, "&lt;=" &amp; BK$1, DataRegularSeason20242025!$D$3:$D$1315, $A5)+SUMIFS(DataRegularSeason20242025!$AB$3:$AB$1315,DataRegularSeason20242025!$B$3:$B$1315, "&lt;=" &amp; BK$1, DataRegularSeason20242025!$E$3:$E$1315, $A5)</f>
        <v>31</v>
      </c>
      <c r="BL5">
        <f>SUMIFS(DataRegularSeason20242025!$AA$3:$AA$1315,DataRegularSeason20242025!$B$3:$B$1315, "&lt;=" &amp; BL$1, DataRegularSeason20242025!$D$3:$D$1315, $A5)+SUMIFS(DataRegularSeason20242025!$AB$3:$AB$1315,DataRegularSeason20242025!$B$3:$B$1315, "&lt;=" &amp; BL$1, DataRegularSeason20242025!$E$3:$E$1315, $A5)</f>
        <v>31</v>
      </c>
      <c r="BM5">
        <f>SUMIFS(DataRegularSeason20242025!$AA$3:$AA$1315,DataRegularSeason20242025!$B$3:$B$1315, "&lt;=" &amp; BM$1, DataRegularSeason20242025!$D$3:$D$1315, $A5)+SUMIFS(DataRegularSeason20242025!$AB$3:$AB$1315,DataRegularSeason20242025!$B$3:$B$1315, "&lt;=" &amp; BM$1, DataRegularSeason20242025!$E$3:$E$1315, $A5)</f>
        <v>32</v>
      </c>
      <c r="BN5">
        <f>SUMIFS(DataRegularSeason20242025!$AA$3:$AA$1315,DataRegularSeason20242025!$B$3:$B$1315, "&lt;=" &amp; BN$1, DataRegularSeason20242025!$D$3:$D$1315, $A5)+SUMIFS(DataRegularSeason20242025!$AB$3:$AB$1315,DataRegularSeason20242025!$B$3:$B$1315, "&lt;=" &amp; BN$1, DataRegularSeason20242025!$E$3:$E$1315, $A5)</f>
        <v>32</v>
      </c>
      <c r="BO5">
        <f>SUMIFS(DataRegularSeason20242025!$AA$3:$AA$1315,DataRegularSeason20242025!$B$3:$B$1315, "&lt;=" &amp; BO$1, DataRegularSeason20242025!$D$3:$D$1315, $A5)+SUMIFS(DataRegularSeason20242025!$AB$3:$AB$1315,DataRegularSeason20242025!$B$3:$B$1315, "&lt;=" &amp; BO$1, DataRegularSeason20242025!$E$3:$E$1315, $A5)</f>
        <v>32</v>
      </c>
      <c r="BP5">
        <f>SUMIFS(DataRegularSeason20242025!$AA$3:$AA$1315,DataRegularSeason20242025!$B$3:$B$1315, "&lt;=" &amp; BP$1, DataRegularSeason20242025!$D$3:$D$1315, $A5)+SUMIFS(DataRegularSeason20242025!$AB$3:$AB$1315,DataRegularSeason20242025!$B$3:$B$1315, "&lt;=" &amp; BP$1, DataRegularSeason20242025!$E$3:$E$1315, $A5)</f>
        <v>32</v>
      </c>
      <c r="BQ5">
        <f>SUMIFS(DataRegularSeason20242025!$AA$3:$AA$1315,DataRegularSeason20242025!$B$3:$B$1315, "&lt;=" &amp; BQ$1, DataRegularSeason20242025!$D$3:$D$1315, $A5)+SUMIFS(DataRegularSeason20242025!$AB$3:$AB$1315,DataRegularSeason20242025!$B$3:$B$1315, "&lt;=" &amp; BQ$1, DataRegularSeason20242025!$E$3:$E$1315, $A5)</f>
        <v>32</v>
      </c>
      <c r="BR5">
        <f>SUMIFS(DataRegularSeason20242025!$AA$3:$AA$1315,DataRegularSeason20242025!$B$3:$B$1315, "&lt;=" &amp; BR$1, DataRegularSeason20242025!$D$3:$D$1315, $A5)+SUMIFS(DataRegularSeason20242025!$AB$3:$AB$1315,DataRegularSeason20242025!$B$3:$B$1315, "&lt;=" &amp; BR$1, DataRegularSeason20242025!$E$3:$E$1315, $A5)</f>
        <v>32</v>
      </c>
      <c r="BS5">
        <f>SUMIFS(DataRegularSeason20242025!$AA$3:$AA$1315,DataRegularSeason20242025!$B$3:$B$1315, "&lt;=" &amp; BS$1, DataRegularSeason20242025!$D$3:$D$1315, $A5)+SUMIFS(DataRegularSeason20242025!$AB$3:$AB$1315,DataRegularSeason20242025!$B$3:$B$1315, "&lt;=" &amp; BS$1, DataRegularSeason20242025!$E$3:$E$1315, $A5)</f>
        <v>32</v>
      </c>
      <c r="BT5">
        <f>SUMIFS(DataRegularSeason20242025!$AA$3:$AA$1315,DataRegularSeason20242025!$B$3:$B$1315, "&lt;=" &amp; BT$1, DataRegularSeason20242025!$D$3:$D$1315, $A5)+SUMIFS(DataRegularSeason20242025!$AB$3:$AB$1315,DataRegularSeason20242025!$B$3:$B$1315, "&lt;=" &amp; BT$1, DataRegularSeason20242025!$E$3:$E$1315, $A5)</f>
        <v>32</v>
      </c>
      <c r="BU5">
        <f>SUMIFS(DataRegularSeason20242025!$AA$3:$AA$1315,DataRegularSeason20242025!$B$3:$B$1315, "&lt;=" &amp; BU$1, DataRegularSeason20242025!$D$3:$D$1315, $A5)+SUMIFS(DataRegularSeason20242025!$AB$3:$AB$1315,DataRegularSeason20242025!$B$3:$B$1315, "&lt;=" &amp; BU$1, DataRegularSeason20242025!$E$3:$E$1315, $A5)</f>
        <v>32</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21</v>
      </c>
      <c r="BP6">
        <f>SUMIFS(DataRegularSeason20242025!$AA$3:$AA$1315,DataRegularSeason20242025!$B$3:$B$1315, "&lt;=" &amp; BP$1, DataRegularSeason20242025!$D$3:$D$1315, $A6)+SUMIFS(DataRegularSeason20242025!$AB$3:$AB$1315,DataRegularSeason20242025!$B$3:$B$1315, "&lt;=" &amp; BP$1, DataRegularSeason20242025!$E$3:$E$1315, $A6)</f>
        <v>21</v>
      </c>
      <c r="BQ6">
        <f>SUMIFS(DataRegularSeason20242025!$AA$3:$AA$1315,DataRegularSeason20242025!$B$3:$B$1315, "&lt;=" &amp; BQ$1, DataRegularSeason20242025!$D$3:$D$1315, $A6)+SUMIFS(DataRegularSeason20242025!$AB$3:$AB$1315,DataRegularSeason20242025!$B$3:$B$1315, "&lt;=" &amp; BQ$1, DataRegularSeason20242025!$E$3:$E$1315, $A6)</f>
        <v>21</v>
      </c>
      <c r="BR6">
        <f>SUMIFS(DataRegularSeason20242025!$AA$3:$AA$1315,DataRegularSeason20242025!$B$3:$B$1315, "&lt;=" &amp; BR$1, DataRegularSeason20242025!$D$3:$D$1315, $A6)+SUMIFS(DataRegularSeason20242025!$AB$3:$AB$1315,DataRegularSeason20242025!$B$3:$B$1315, "&lt;=" &amp; BR$1, DataRegularSeason20242025!$E$3:$E$1315, $A6)</f>
        <v>21</v>
      </c>
      <c r="BS6">
        <f>SUMIFS(DataRegularSeason20242025!$AA$3:$AA$1315,DataRegularSeason20242025!$B$3:$B$1315, "&lt;=" &amp; BS$1, DataRegularSeason20242025!$D$3:$D$1315, $A6)+SUMIFS(DataRegularSeason20242025!$AB$3:$AB$1315,DataRegularSeason20242025!$B$3:$B$1315, "&lt;=" &amp; BS$1, DataRegularSeason20242025!$E$3:$E$1315, $A6)</f>
        <v>21</v>
      </c>
      <c r="BT6">
        <f>SUMIFS(DataRegularSeason20242025!$AA$3:$AA$1315,DataRegularSeason20242025!$B$3:$B$1315, "&lt;=" &amp; BT$1, DataRegularSeason20242025!$D$3:$D$1315, $A6)+SUMIFS(DataRegularSeason20242025!$AB$3:$AB$1315,DataRegularSeason20242025!$B$3:$B$1315, "&lt;=" &amp; BT$1, DataRegularSeason20242025!$E$3:$E$1315, $A6)</f>
        <v>21</v>
      </c>
      <c r="BU6">
        <f>SUMIFS(DataRegularSeason20242025!$AA$3:$AA$1315,DataRegularSeason20242025!$B$3:$B$1315, "&lt;=" &amp; BU$1, DataRegularSeason20242025!$D$3:$D$1315, $A6)+SUMIFS(DataRegularSeason20242025!$AB$3:$AB$1315,DataRegularSeason20242025!$B$3:$B$1315, "&lt;=" &amp; BU$1, DataRegularSeason20242025!$E$3:$E$1315, $A6)</f>
        <v>21</v>
      </c>
      <c r="BV6">
        <f>SUMIFS(DataRegularSeason20242025!$AA$3:$AA$1315,DataRegularSeason20242025!$B$3:$B$1315, "&lt;=" &amp; BV$1, DataRegularSeason20242025!$D$3:$D$1315, $A6)+SUMIFS(DataRegularSeason20242025!$AB$3:$AB$1315,DataRegularSeason20242025!$B$3:$B$1315, "&lt;=" &amp; BV$1, DataRegularSeason20242025!$E$3:$E$1315, $A6)</f>
        <v>21</v>
      </c>
      <c r="BW6">
        <f>SUMIFS(DataRegularSeason20242025!$AA$3:$AA$1315,DataRegularSeason20242025!$B$3:$B$1315, "&lt;=" &amp; BW$1, DataRegularSeason20242025!$D$3:$D$1315, $A6)+SUMIFS(DataRegularSeason20242025!$AB$3:$AB$1315,DataRegularSeason20242025!$B$3:$B$1315, "&lt;=" &amp; BW$1, DataRegularSeason20242025!$E$3:$E$1315, $A6)</f>
        <v>21</v>
      </c>
      <c r="BX6">
        <f>SUMIFS(DataRegularSeason20242025!$AA$3:$AA$1315,DataRegularSeason20242025!$B$3:$B$1315, "&lt;=" &amp; BX$1, DataRegularSeason20242025!$D$3:$D$1315, $A6)+SUMIFS(DataRegularSeason20242025!$AB$3:$AB$1315,DataRegularSeason20242025!$B$3:$B$1315, "&lt;=" &amp; BX$1, DataRegularSeason20242025!$E$3:$E$1315, $A6)</f>
        <v>21</v>
      </c>
      <c r="BY6">
        <f>SUMIFS(DataRegularSeason20242025!$AA$3:$AA$1315,DataRegularSeason20242025!$B$3:$B$1315, "&lt;=" &amp; BY$1, DataRegularSeason20242025!$D$3:$D$1315, $A6)+SUMIFS(DataRegularSeason20242025!$AB$3:$AB$1315,DataRegularSeason20242025!$B$3:$B$1315, "&lt;=" &amp; BY$1, DataRegularSeason20242025!$E$3:$E$1315, $A6)</f>
        <v>21</v>
      </c>
      <c r="BZ6">
        <f>SUMIFS(DataRegularSeason20242025!$AA$3:$AA$1315,DataRegularSeason20242025!$B$3:$B$1315, "&lt;=" &amp; BZ$1, DataRegularSeason20242025!$D$3:$D$1315, $A6)+SUMIFS(DataRegularSeason20242025!$AB$3:$AB$1315,DataRegularSeason20242025!$B$3:$B$1315, "&lt;=" &amp; BZ$1, DataRegularSeason20242025!$E$3:$E$1315, $A6)</f>
        <v>21</v>
      </c>
      <c r="CA6">
        <f>SUMIFS(DataRegularSeason20242025!$AA$3:$AA$1315,DataRegularSeason20242025!$B$3:$B$1315, "&lt;=" &amp; CA$1, DataRegularSeason20242025!$D$3:$D$1315, $A6)+SUMIFS(DataRegularSeason20242025!$AB$3:$AB$1315,DataRegularSeason20242025!$B$3:$B$1315, "&lt;=" &amp; CA$1, DataRegularSeason20242025!$E$3:$E$1315, $A6)</f>
        <v>21</v>
      </c>
      <c r="CB6">
        <f>SUMIFS(DataRegularSeason20242025!$AA$3:$AA$1315,DataRegularSeason20242025!$B$3:$B$1315, "&lt;=" &amp; CB$1, DataRegularSeason20242025!$D$3:$D$1315, $A6)+SUMIFS(DataRegularSeason20242025!$AB$3:$AB$1315,DataRegularSeason20242025!$B$3:$B$1315, "&lt;=" &amp; CB$1, DataRegularSeason20242025!$E$3:$E$1315, $A6)</f>
        <v>21</v>
      </c>
      <c r="CC6">
        <f>SUMIFS(DataRegularSeason20242025!$AA$3:$AA$1315,DataRegularSeason20242025!$B$3:$B$1315, "&lt;=" &amp; CC$1, DataRegularSeason20242025!$D$3:$D$1315, $A6)+SUMIFS(DataRegularSeason20242025!$AB$3:$AB$1315,DataRegularSeason20242025!$B$3:$B$1315, "&lt;=" &amp; CC$1, DataRegularSeason20242025!$E$3:$E$1315, $A6)</f>
        <v>21</v>
      </c>
      <c r="CD6">
        <f>SUMIFS(DataRegularSeason20242025!$AA$3:$AA$1315,DataRegularSeason20242025!$B$3:$B$1315, "&lt;=" &amp; CD$1, DataRegularSeason20242025!$D$3:$D$1315, $A6)+SUMIFS(DataRegularSeason20242025!$AB$3:$AB$1315,DataRegularSeason20242025!$B$3:$B$1315, "&lt;=" &amp; CD$1, DataRegularSeason20242025!$E$3:$E$1315, $A6)</f>
        <v>21</v>
      </c>
      <c r="CE6">
        <f>SUMIFS(DataRegularSeason20242025!$AA$3:$AA$1315,DataRegularSeason20242025!$B$3:$B$1315, "&lt;=" &amp; CE$1, DataRegularSeason20242025!$D$3:$D$1315, $A6)+SUMIFS(DataRegularSeason20242025!$AB$3:$AB$1315,DataRegularSeason20242025!$B$3:$B$1315, "&lt;=" &amp; CE$1, DataRegularSeason20242025!$E$3:$E$1315, $A6)</f>
        <v>21</v>
      </c>
      <c r="CF6">
        <f>SUMIFS(DataRegularSeason20242025!$AA$3:$AA$1315,DataRegularSeason20242025!$B$3:$B$1315, "&lt;=" &amp; CF$1, DataRegularSeason20242025!$D$3:$D$1315, $A6)+SUMIFS(DataRegularSeason20242025!$AB$3:$AB$1315,DataRegularSeason20242025!$B$3:$B$1315, "&lt;=" &amp; CF$1, DataRegularSeason20242025!$E$3:$E$1315, $A6)</f>
        <v>21</v>
      </c>
      <c r="CG6">
        <f>SUMIFS(DataRegularSeason20242025!$AA$3:$AA$1315,DataRegularSeason20242025!$B$3:$B$1315, "&lt;=" &amp; CG$1, DataRegularSeason20242025!$D$3:$D$1315, $A6)+SUMIFS(DataRegularSeason20242025!$AB$3:$AB$1315,DataRegularSeason20242025!$B$3:$B$1315, "&lt;=" &amp; CG$1, DataRegularSeason20242025!$E$3:$E$1315, $A6)</f>
        <v>21</v>
      </c>
      <c r="CH6">
        <f>SUMIFS(DataRegularSeason20242025!$AA$3:$AA$1315,DataRegularSeason20242025!$B$3:$B$1315, "&lt;=" &amp; CH$1, DataRegularSeason20242025!$D$3:$D$1315, $A6)+SUMIFS(DataRegularSeason20242025!$AB$3:$AB$1315,DataRegularSeason20242025!$B$3:$B$1315, "&lt;=" &amp; CH$1, DataRegularSeason20242025!$E$3:$E$1315, $A6)</f>
        <v>21</v>
      </c>
      <c r="CI6">
        <f>SUMIFS(DataRegularSeason20242025!$AA$3:$AA$1315,DataRegularSeason20242025!$B$3:$B$1315, "&lt;=" &amp; CI$1, DataRegularSeason20242025!$D$3:$D$1315, $A6)+SUMIFS(DataRegularSeason20242025!$AB$3:$AB$1315,DataRegularSeason20242025!$B$3:$B$1315, "&lt;=" &amp; CI$1, DataRegularSeason20242025!$E$3:$E$1315, $A6)</f>
        <v>21</v>
      </c>
      <c r="CJ6">
        <f>SUMIFS(DataRegularSeason20242025!$AA$3:$AA$1315,DataRegularSeason20242025!$B$3:$B$1315, "&lt;=" &amp; CJ$1, DataRegularSeason20242025!$D$3:$D$1315, $A6)+SUMIFS(DataRegularSeason20242025!$AB$3:$AB$1315,DataRegularSeason20242025!$B$3:$B$1315, "&lt;=" &amp; CJ$1, DataRegularSeason20242025!$E$3:$E$1315, $A6)</f>
        <v>21</v>
      </c>
      <c r="CK6">
        <f>SUMIFS(DataRegularSeason20242025!$AA$3:$AA$1315,DataRegularSeason20242025!$B$3:$B$1315, "&lt;=" &amp; CK$1, DataRegularSeason20242025!$D$3:$D$1315, $A6)+SUMIFS(DataRegularSeason20242025!$AB$3:$AB$1315,DataRegularSeason20242025!$B$3:$B$1315, "&lt;=" &amp; CK$1, DataRegularSeason20242025!$E$3:$E$1315, $A6)</f>
        <v>21</v>
      </c>
      <c r="CL6">
        <f>SUMIFS(DataRegularSeason20242025!$AA$3:$AA$1315,DataRegularSeason20242025!$B$3:$B$1315, "&lt;=" &amp; CL$1, DataRegularSeason20242025!$D$3:$D$1315, $A6)+SUMIFS(DataRegularSeason20242025!$AB$3:$AB$1315,DataRegularSeason20242025!$B$3:$B$1315, "&lt;=" &amp; CL$1, DataRegularSeason20242025!$E$3:$E$1315, $A6)</f>
        <v>21</v>
      </c>
      <c r="CM6">
        <f>SUMIFS(DataRegularSeason20242025!$AA$3:$AA$1315,DataRegularSeason20242025!$B$3:$B$1315, "&lt;=" &amp; CM$1, DataRegularSeason20242025!$D$3:$D$1315, $A6)+SUMIFS(DataRegularSeason20242025!$AB$3:$AB$1315,DataRegularSeason20242025!$B$3:$B$1315, "&lt;=" &amp; CM$1, DataRegularSeason20242025!$E$3:$E$1315, $A6)</f>
        <v>21</v>
      </c>
      <c r="CN6">
        <f>SUMIFS(DataRegularSeason20242025!$AA$3:$AA$1315,DataRegularSeason20242025!$B$3:$B$1315, "&lt;=" &amp; CN$1, DataRegularSeason20242025!$D$3:$D$1315, $A6)+SUMIFS(DataRegularSeason20242025!$AB$3:$AB$1315,DataRegularSeason20242025!$B$3:$B$1315, "&lt;=" &amp; CN$1, DataRegularSeason20242025!$E$3:$E$1315, $A6)</f>
        <v>21</v>
      </c>
      <c r="CO6">
        <f>SUMIFS(DataRegularSeason20242025!$AA$3:$AA$1315,DataRegularSeason20242025!$B$3:$B$1315, "&lt;=" &amp; CO$1, DataRegularSeason20242025!$D$3:$D$1315, $A6)+SUMIFS(DataRegularSeason20242025!$AB$3:$AB$1315,DataRegularSeason20242025!$B$3:$B$1315, "&lt;=" &amp; CO$1, DataRegularSeason20242025!$E$3:$E$1315, $A6)</f>
        <v>21</v>
      </c>
      <c r="CP6">
        <f>SUMIFS(DataRegularSeason20242025!$AA$3:$AA$1315,DataRegularSeason20242025!$B$3:$B$1315, "&lt;=" &amp; CP$1, DataRegularSeason20242025!$D$3:$D$1315, $A6)+SUMIFS(DataRegularSeason20242025!$AB$3:$AB$1315,DataRegularSeason20242025!$B$3:$B$1315, "&lt;=" &amp; CP$1, DataRegularSeason20242025!$E$3:$E$1315, $A6)</f>
        <v>21</v>
      </c>
      <c r="CQ6">
        <f>SUMIFS(DataRegularSeason20242025!$AA$3:$AA$1315,DataRegularSeason20242025!$B$3:$B$1315, "&lt;=" &amp; CQ$1, DataRegularSeason20242025!$D$3:$D$1315, $A6)+SUMIFS(DataRegularSeason20242025!$AB$3:$AB$1315,DataRegularSeason20242025!$B$3:$B$1315, "&lt;=" &amp; CQ$1, DataRegularSeason20242025!$E$3:$E$1315, $A6)</f>
        <v>21</v>
      </c>
      <c r="CR6">
        <f>SUMIFS(DataRegularSeason20242025!$AA$3:$AA$1315,DataRegularSeason20242025!$B$3:$B$1315, "&lt;=" &amp; CR$1, DataRegularSeason20242025!$D$3:$D$1315, $A6)+SUMIFS(DataRegularSeason20242025!$AB$3:$AB$1315,DataRegularSeason20242025!$B$3:$B$1315, "&lt;=" &amp; CR$1, DataRegularSeason20242025!$E$3:$E$1315, $A6)</f>
        <v>21</v>
      </c>
      <c r="CS6">
        <f>SUMIFS(DataRegularSeason20242025!$AA$3:$AA$1315,DataRegularSeason20242025!$B$3:$B$1315, "&lt;=" &amp; CS$1, DataRegularSeason20242025!$D$3:$D$1315, $A6)+SUMIFS(DataRegularSeason20242025!$AB$3:$AB$1315,DataRegularSeason20242025!$B$3:$B$1315, "&lt;=" &amp; CS$1, DataRegularSeason20242025!$E$3:$E$1315, $A6)</f>
        <v>21</v>
      </c>
      <c r="CT6">
        <f>SUMIFS(DataRegularSeason20242025!$AA$3:$AA$1315,DataRegularSeason20242025!$B$3:$B$1315, "&lt;=" &amp; CT$1, DataRegularSeason20242025!$D$3:$D$1315, $A6)+SUMIFS(DataRegularSeason20242025!$AB$3:$AB$1315,DataRegularSeason20242025!$B$3:$B$1315, "&lt;=" &amp; CT$1, DataRegularSeason20242025!$E$3:$E$1315, $A6)</f>
        <v>21</v>
      </c>
      <c r="CU6">
        <f>SUMIFS(DataRegularSeason20242025!$AA$3:$AA$1315,DataRegularSeason20242025!$B$3:$B$1315, "&lt;=" &amp; CU$1, DataRegularSeason20242025!$D$3:$D$1315, $A6)+SUMIFS(DataRegularSeason20242025!$AB$3:$AB$1315,DataRegularSeason20242025!$B$3:$B$1315, "&lt;=" &amp; CU$1, DataRegularSeason20242025!$E$3:$E$1315, $A6)</f>
        <v>21</v>
      </c>
      <c r="CV6">
        <f>SUMIFS(DataRegularSeason20242025!$AA$3:$AA$1315,DataRegularSeason20242025!$B$3:$B$1315, "&lt;=" &amp; CV$1, DataRegularSeason20242025!$D$3:$D$1315, $A6)+SUMIFS(DataRegularSeason20242025!$AB$3:$AB$1315,DataRegularSeason20242025!$B$3:$B$1315, "&lt;=" &amp; CV$1, DataRegularSeason20242025!$E$3:$E$1315, $A6)</f>
        <v>21</v>
      </c>
      <c r="CW6">
        <f>SUMIFS(DataRegularSeason20242025!$AA$3:$AA$1315,DataRegularSeason20242025!$B$3:$B$1315, "&lt;=" &amp; CW$1, DataRegularSeason20242025!$D$3:$D$1315, $A6)+SUMIFS(DataRegularSeason20242025!$AB$3:$AB$1315,DataRegularSeason20242025!$B$3:$B$1315, "&lt;=" &amp; CW$1, DataRegularSeason20242025!$E$3:$E$1315, $A6)</f>
        <v>21</v>
      </c>
      <c r="CX6">
        <f>SUMIFS(DataRegularSeason20242025!$AA$3:$AA$1315,DataRegularSeason20242025!$B$3:$B$1315, "&lt;=" &amp; CX$1, DataRegularSeason20242025!$D$3:$D$1315, $A6)+SUMIFS(DataRegularSeason20242025!$AB$3:$AB$1315,DataRegularSeason20242025!$B$3:$B$1315, "&lt;=" &amp; CX$1, DataRegularSeason20242025!$E$3:$E$1315, $A6)</f>
        <v>21</v>
      </c>
      <c r="CY6">
        <f>SUMIFS(DataRegularSeason20242025!$AA$3:$AA$1315,DataRegularSeason20242025!$B$3:$B$1315, "&lt;=" &amp; CY$1, DataRegularSeason20242025!$D$3:$D$1315, $A6)+SUMIFS(DataRegularSeason20242025!$AB$3:$AB$1315,DataRegularSeason20242025!$B$3:$B$1315, "&lt;=" &amp; CY$1, DataRegularSeason20242025!$E$3:$E$1315, $A6)</f>
        <v>21</v>
      </c>
      <c r="CZ6">
        <f>SUMIFS(DataRegularSeason20242025!$AA$3:$AA$1315,DataRegularSeason20242025!$B$3:$B$1315, "&lt;=" &amp; CZ$1, DataRegularSeason20242025!$D$3:$D$1315, $A6)+SUMIFS(DataRegularSeason20242025!$AB$3:$AB$1315,DataRegularSeason20242025!$B$3:$B$1315, "&lt;=" &amp; CZ$1, DataRegularSeason20242025!$E$3:$E$1315, $A6)</f>
        <v>21</v>
      </c>
      <c r="DA6">
        <f>SUMIFS(DataRegularSeason20242025!$AA$3:$AA$1315,DataRegularSeason20242025!$B$3:$B$1315, "&lt;=" &amp; DA$1, DataRegularSeason20242025!$D$3:$D$1315, $A6)+SUMIFS(DataRegularSeason20242025!$AB$3:$AB$1315,DataRegularSeason20242025!$B$3:$B$1315, "&lt;=" &amp; DA$1, DataRegularSeason20242025!$E$3:$E$1315, $A6)</f>
        <v>21</v>
      </c>
      <c r="DB6">
        <f>SUMIFS(DataRegularSeason20242025!$AA$3:$AA$1315,DataRegularSeason20242025!$B$3:$B$1315, "&lt;=" &amp; DB$1, DataRegularSeason20242025!$D$3:$D$1315, $A6)+SUMIFS(DataRegularSeason20242025!$AB$3:$AB$1315,DataRegularSeason20242025!$B$3:$B$1315, "&lt;=" &amp; DB$1, DataRegularSeason20242025!$E$3:$E$1315, $A6)</f>
        <v>21</v>
      </c>
      <c r="DC6">
        <f>SUMIFS(DataRegularSeason20242025!$AA$3:$AA$1315,DataRegularSeason20242025!$B$3:$B$1315, "&lt;=" &amp; DC$1, DataRegularSeason20242025!$D$3:$D$1315, $A6)+SUMIFS(DataRegularSeason20242025!$AB$3:$AB$1315,DataRegularSeason20242025!$B$3:$B$1315, "&lt;=" &amp; DC$1, DataRegularSeason20242025!$E$3:$E$1315, $A6)</f>
        <v>21</v>
      </c>
      <c r="DD6">
        <f>SUMIFS(DataRegularSeason20242025!$AA$3:$AA$1315,DataRegularSeason20242025!$B$3:$B$1315, "&lt;=" &amp; DD$1, DataRegularSeason20242025!$D$3:$D$1315, $A6)+SUMIFS(DataRegularSeason20242025!$AB$3:$AB$1315,DataRegularSeason20242025!$B$3:$B$1315, "&lt;=" &amp; DD$1, DataRegularSeason20242025!$E$3:$E$1315, $A6)</f>
        <v>21</v>
      </c>
      <c r="DE6">
        <f>SUMIFS(DataRegularSeason20242025!$AA$3:$AA$1315,DataRegularSeason20242025!$B$3:$B$1315, "&lt;=" &amp; DE$1, DataRegularSeason20242025!$D$3:$D$1315, $A6)+SUMIFS(DataRegularSeason20242025!$AB$3:$AB$1315,DataRegularSeason20242025!$B$3:$B$1315, "&lt;=" &amp; DE$1, DataRegularSeason20242025!$E$3:$E$1315, $A6)</f>
        <v>21</v>
      </c>
      <c r="DF6">
        <f>SUMIFS(DataRegularSeason20242025!$AA$3:$AA$1315,DataRegularSeason20242025!$B$3:$B$1315, "&lt;=" &amp; DF$1, DataRegularSeason20242025!$D$3:$D$1315, $A6)+SUMIFS(DataRegularSeason20242025!$AB$3:$AB$1315,DataRegularSeason20242025!$B$3:$B$1315, "&lt;=" &amp; DF$1, DataRegularSeason20242025!$E$3:$E$1315, $A6)</f>
        <v>21</v>
      </c>
      <c r="DG6">
        <f>SUMIFS(DataRegularSeason20242025!$AA$3:$AA$1315,DataRegularSeason20242025!$B$3:$B$1315, "&lt;=" &amp; DG$1, DataRegularSeason20242025!$D$3:$D$1315, $A6)+SUMIFS(DataRegularSeason20242025!$AB$3:$AB$1315,DataRegularSeason20242025!$B$3:$B$1315, "&lt;=" &amp; DG$1, DataRegularSeason20242025!$E$3:$E$1315, $A6)</f>
        <v>21</v>
      </c>
      <c r="DH6">
        <f>SUMIFS(DataRegularSeason20242025!$AA$3:$AA$1315,DataRegularSeason20242025!$B$3:$B$1315, "&lt;=" &amp; DH$1, DataRegularSeason20242025!$D$3:$D$1315, $A6)+SUMIFS(DataRegularSeason20242025!$AB$3:$AB$1315,DataRegularSeason20242025!$B$3:$B$1315, "&lt;=" &amp; DH$1, DataRegularSeason20242025!$E$3:$E$1315, $A6)</f>
        <v>21</v>
      </c>
      <c r="DI6">
        <f>SUMIFS(DataRegularSeason20242025!$AA$3:$AA$1315,DataRegularSeason20242025!$B$3:$B$1315, "&lt;=" &amp; DI$1, DataRegularSeason20242025!$D$3:$D$1315, $A6)+SUMIFS(DataRegularSeason20242025!$AB$3:$AB$1315,DataRegularSeason20242025!$B$3:$B$1315, "&lt;=" &amp; DI$1, DataRegularSeason20242025!$E$3:$E$1315, $A6)</f>
        <v>21</v>
      </c>
      <c r="DJ6">
        <f>SUMIFS(DataRegularSeason20242025!$AA$3:$AA$1315,DataRegularSeason20242025!$B$3:$B$1315, "&lt;=" &amp; DJ$1, DataRegularSeason20242025!$D$3:$D$1315, $A6)+SUMIFS(DataRegularSeason20242025!$AB$3:$AB$1315,DataRegularSeason20242025!$B$3:$B$1315, "&lt;=" &amp; DJ$1, DataRegularSeason20242025!$E$3:$E$1315, $A6)</f>
        <v>21</v>
      </c>
      <c r="DK6">
        <f>SUMIFS(DataRegularSeason20242025!$AA$3:$AA$1315,DataRegularSeason20242025!$B$3:$B$1315, "&lt;=" &amp; DK$1, DataRegularSeason20242025!$D$3:$D$1315, $A6)+SUMIFS(DataRegularSeason20242025!$AB$3:$AB$1315,DataRegularSeason20242025!$B$3:$B$1315, "&lt;=" &amp; DK$1, DataRegularSeason20242025!$E$3:$E$1315, $A6)</f>
        <v>21</v>
      </c>
      <c r="DL6">
        <f>SUMIFS(DataRegularSeason20242025!$AA$3:$AA$1315,DataRegularSeason20242025!$B$3:$B$1315, "&lt;=" &amp; DL$1, DataRegularSeason20242025!$D$3:$D$1315, $A6)+SUMIFS(DataRegularSeason20242025!$AB$3:$AB$1315,DataRegularSeason20242025!$B$3:$B$1315, "&lt;=" &amp; DL$1, DataRegularSeason20242025!$E$3:$E$1315, $A6)</f>
        <v>21</v>
      </c>
      <c r="DM6">
        <f>SUMIFS(DataRegularSeason20242025!$AA$3:$AA$1315,DataRegularSeason20242025!$B$3:$B$1315, "&lt;=" &amp; DM$1, DataRegularSeason20242025!$D$3:$D$1315, $A6)+SUMIFS(DataRegularSeason20242025!$AB$3:$AB$1315,DataRegularSeason20242025!$B$3:$B$1315, "&lt;=" &amp; DM$1, DataRegularSeason20242025!$E$3:$E$1315, $A6)</f>
        <v>21</v>
      </c>
      <c r="DN6">
        <f>SUMIFS(DataRegularSeason20242025!$AA$3:$AA$1315,DataRegularSeason20242025!$B$3:$B$1315, "&lt;=" &amp; DN$1, DataRegularSeason20242025!$D$3:$D$1315, $A6)+SUMIFS(DataRegularSeason20242025!$AB$3:$AB$1315,DataRegularSeason20242025!$B$3:$B$1315, "&lt;=" &amp; DN$1, DataRegularSeason20242025!$E$3:$E$1315, $A6)</f>
        <v>21</v>
      </c>
      <c r="DO6">
        <f>SUMIFS(DataRegularSeason20242025!$AA$3:$AA$1315,DataRegularSeason20242025!$B$3:$B$1315, "&lt;=" &amp; DO$1, DataRegularSeason20242025!$D$3:$D$1315, $A6)+SUMIFS(DataRegularSeason20242025!$AB$3:$AB$1315,DataRegularSeason20242025!$B$3:$B$1315, "&lt;=" &amp; DO$1, DataRegularSeason20242025!$E$3:$E$1315, $A6)</f>
        <v>21</v>
      </c>
      <c r="DP6">
        <f>SUMIFS(DataRegularSeason20242025!$AA$3:$AA$1315,DataRegularSeason20242025!$B$3:$B$1315, "&lt;=" &amp; DP$1, DataRegularSeason20242025!$D$3:$D$1315, $A6)+SUMIFS(DataRegularSeason20242025!$AB$3:$AB$1315,DataRegularSeason20242025!$B$3:$B$1315, "&lt;=" &amp; DP$1, DataRegularSeason20242025!$E$3:$E$1315, $A6)</f>
        <v>21</v>
      </c>
      <c r="DQ6">
        <f>SUMIFS(DataRegularSeason20242025!$AA$3:$AA$1315,DataRegularSeason20242025!$B$3:$B$1315, "&lt;=" &amp; DQ$1, DataRegularSeason20242025!$D$3:$D$1315, $A6)+SUMIFS(DataRegularSeason20242025!$AB$3:$AB$1315,DataRegularSeason20242025!$B$3:$B$1315, "&lt;=" &amp; DQ$1, DataRegularSeason20242025!$E$3:$E$1315, $A6)</f>
        <v>21</v>
      </c>
      <c r="DR6">
        <f>SUMIFS(DataRegularSeason20242025!$AA$3:$AA$1315,DataRegularSeason20242025!$B$3:$B$1315, "&lt;=" &amp; DR$1, DataRegularSeason20242025!$D$3:$D$1315, $A6)+SUMIFS(DataRegularSeason20242025!$AB$3:$AB$1315,DataRegularSeason20242025!$B$3:$B$1315, "&lt;=" &amp; DR$1, DataRegularSeason20242025!$E$3:$E$1315, $A6)</f>
        <v>21</v>
      </c>
      <c r="DS6">
        <f>SUMIFS(DataRegularSeason20242025!$AA$3:$AA$1315,DataRegularSeason20242025!$B$3:$B$1315, "&lt;=" &amp; DS$1, DataRegularSeason20242025!$D$3:$D$1315, $A6)+SUMIFS(DataRegularSeason20242025!$AB$3:$AB$1315,DataRegularSeason20242025!$B$3:$B$1315, "&lt;=" &amp; DS$1, DataRegularSeason20242025!$E$3:$E$1315, $A6)</f>
        <v>21</v>
      </c>
      <c r="DT6">
        <f>SUMIFS(DataRegularSeason20242025!$AA$3:$AA$1315,DataRegularSeason20242025!$B$3:$B$1315, "&lt;=" &amp; DT$1, DataRegularSeason20242025!$D$3:$D$1315, $A6)+SUMIFS(DataRegularSeason20242025!$AB$3:$AB$1315,DataRegularSeason20242025!$B$3:$B$1315, "&lt;=" &amp; DT$1, DataRegularSeason20242025!$E$3:$E$1315, $A6)</f>
        <v>21</v>
      </c>
      <c r="DU6">
        <f>SUMIFS(DataRegularSeason20242025!$AA$3:$AA$1315,DataRegularSeason20242025!$B$3:$B$1315, "&lt;=" &amp; DU$1, DataRegularSeason20242025!$D$3:$D$1315, $A6)+SUMIFS(DataRegularSeason20242025!$AB$3:$AB$1315,DataRegularSeason20242025!$B$3:$B$1315, "&lt;=" &amp; DU$1, DataRegularSeason20242025!$E$3:$E$1315, $A6)</f>
        <v>21</v>
      </c>
      <c r="DV6">
        <f>SUMIFS(DataRegularSeason20242025!$AA$3:$AA$1315,DataRegularSeason20242025!$B$3:$B$1315, "&lt;=" &amp; DV$1, DataRegularSeason20242025!$D$3:$D$1315, $A6)+SUMIFS(DataRegularSeason20242025!$AB$3:$AB$1315,DataRegularSeason20242025!$B$3:$B$1315, "&lt;=" &amp; DV$1, DataRegularSeason20242025!$E$3:$E$1315, $A6)</f>
        <v>21</v>
      </c>
      <c r="DW6">
        <f>SUMIFS(DataRegularSeason20242025!$AA$3:$AA$1315,DataRegularSeason20242025!$B$3:$B$1315, "&lt;=" &amp; DW$1, DataRegularSeason20242025!$D$3:$D$1315, $A6)+SUMIFS(DataRegularSeason20242025!$AB$3:$AB$1315,DataRegularSeason20242025!$B$3:$B$1315, "&lt;=" &amp; DW$1, DataRegularSeason20242025!$E$3:$E$1315, $A6)</f>
        <v>21</v>
      </c>
      <c r="DX6">
        <f>SUMIFS(DataRegularSeason20242025!$AA$3:$AA$1315,DataRegularSeason20242025!$B$3:$B$1315, "&lt;=" &amp; DX$1, DataRegularSeason20242025!$D$3:$D$1315, $A6)+SUMIFS(DataRegularSeason20242025!$AB$3:$AB$1315,DataRegularSeason20242025!$B$3:$B$1315, "&lt;=" &amp; DX$1, DataRegularSeason20242025!$E$3:$E$1315, $A6)</f>
        <v>21</v>
      </c>
      <c r="DY6">
        <f>SUMIFS(DataRegularSeason20242025!$AA$3:$AA$1315,DataRegularSeason20242025!$B$3:$B$1315, "&lt;=" &amp; DY$1, DataRegularSeason20242025!$D$3:$D$1315, $A6)+SUMIFS(DataRegularSeason20242025!$AB$3:$AB$1315,DataRegularSeason20242025!$B$3:$B$1315, "&lt;=" &amp; DY$1, DataRegularSeason20242025!$E$3:$E$1315, $A6)</f>
        <v>21</v>
      </c>
      <c r="DZ6">
        <f>SUMIFS(DataRegularSeason20242025!$AA$3:$AA$1315,DataRegularSeason20242025!$B$3:$B$1315, "&lt;=" &amp; DZ$1, DataRegularSeason20242025!$D$3:$D$1315, $A6)+SUMIFS(DataRegularSeason20242025!$AB$3:$AB$1315,DataRegularSeason20242025!$B$3:$B$1315, "&lt;=" &amp; DZ$1, DataRegularSeason20242025!$E$3:$E$1315, $A6)</f>
        <v>21</v>
      </c>
      <c r="EA6">
        <f>SUMIFS(DataRegularSeason20242025!$AA$3:$AA$1315,DataRegularSeason20242025!$B$3:$B$1315, "&lt;=" &amp; EA$1, DataRegularSeason20242025!$D$3:$D$1315, $A6)+SUMIFS(DataRegularSeason20242025!$AB$3:$AB$1315,DataRegularSeason20242025!$B$3:$B$1315, "&lt;=" &amp; EA$1, DataRegularSeason20242025!$E$3:$E$1315, $A6)</f>
        <v>21</v>
      </c>
      <c r="EB6">
        <f>SUMIFS(DataRegularSeason20242025!$AA$3:$AA$1315,DataRegularSeason20242025!$B$3:$B$1315, "&lt;=" &amp; EB$1, DataRegularSeason20242025!$D$3:$D$1315, $A6)+SUMIFS(DataRegularSeason20242025!$AB$3:$AB$1315,DataRegularSeason20242025!$B$3:$B$1315, "&lt;=" &amp; EB$1, DataRegularSeason20242025!$E$3:$E$1315, $A6)</f>
        <v>21</v>
      </c>
      <c r="EC6">
        <f>SUMIFS(DataRegularSeason20242025!$AA$3:$AA$1315,DataRegularSeason20242025!$B$3:$B$1315, "&lt;=" &amp; EC$1, DataRegularSeason20242025!$D$3:$D$1315, $A6)+SUMIFS(DataRegularSeason20242025!$AB$3:$AB$1315,DataRegularSeason20242025!$B$3:$B$1315, "&lt;=" &amp; EC$1, DataRegularSeason20242025!$E$3:$E$1315, $A6)</f>
        <v>21</v>
      </c>
      <c r="ED6">
        <f>SUMIFS(DataRegularSeason20242025!$AA$3:$AA$1315,DataRegularSeason20242025!$B$3:$B$1315, "&lt;=" &amp; ED$1, DataRegularSeason20242025!$D$3:$D$1315, $A6)+SUMIFS(DataRegularSeason20242025!$AB$3:$AB$1315,DataRegularSeason20242025!$B$3:$B$1315, "&lt;=" &amp; ED$1, DataRegularSeason20242025!$E$3:$E$1315, $A6)</f>
        <v>21</v>
      </c>
      <c r="EE6">
        <f>SUMIFS(DataRegularSeason20242025!$AA$3:$AA$1315,DataRegularSeason20242025!$B$3:$B$1315, "&lt;=" &amp; EE$1, DataRegularSeason20242025!$D$3:$D$1315, $A6)+SUMIFS(DataRegularSeason20242025!$AB$3:$AB$1315,DataRegularSeason20242025!$B$3:$B$1315, "&lt;=" &amp; EE$1, DataRegularSeason20242025!$E$3:$E$1315, $A6)</f>
        <v>21</v>
      </c>
      <c r="EF6">
        <f>SUMIFS(DataRegularSeason20242025!$AA$3:$AA$1315,DataRegularSeason20242025!$B$3:$B$1315, "&lt;=" &amp; EF$1, DataRegularSeason20242025!$D$3:$D$1315, $A6)+SUMIFS(DataRegularSeason20242025!$AB$3:$AB$1315,DataRegularSeason20242025!$B$3:$B$1315, "&lt;=" &amp; EF$1, DataRegularSeason20242025!$E$3:$E$1315, $A6)</f>
        <v>21</v>
      </c>
      <c r="EG6">
        <f>SUMIFS(DataRegularSeason20242025!$AA$3:$AA$1315,DataRegularSeason20242025!$B$3:$B$1315, "&lt;=" &amp; EG$1, DataRegularSeason20242025!$D$3:$D$1315, $A6)+SUMIFS(DataRegularSeason20242025!$AB$3:$AB$1315,DataRegularSeason20242025!$B$3:$B$1315, "&lt;=" &amp; EG$1, DataRegularSeason20242025!$E$3:$E$1315, $A6)</f>
        <v>21</v>
      </c>
      <c r="EH6">
        <f>SUMIFS(DataRegularSeason20242025!$AA$3:$AA$1315,DataRegularSeason20242025!$B$3:$B$1315, "&lt;=" &amp; EH$1, DataRegularSeason20242025!$D$3:$D$1315, $A6)+SUMIFS(DataRegularSeason20242025!$AB$3:$AB$1315,DataRegularSeason20242025!$B$3:$B$1315, "&lt;=" &amp; EH$1, DataRegularSeason20242025!$E$3:$E$1315, $A6)</f>
        <v>21</v>
      </c>
      <c r="EI6">
        <f>SUMIFS(DataRegularSeason20242025!$AA$3:$AA$1315,DataRegularSeason20242025!$B$3:$B$1315, "&lt;=" &amp; EI$1, DataRegularSeason20242025!$D$3:$D$1315, $A6)+SUMIFS(DataRegularSeason20242025!$AB$3:$AB$1315,DataRegularSeason20242025!$B$3:$B$1315, "&lt;=" &amp; EI$1, DataRegularSeason20242025!$E$3:$E$1315, $A6)</f>
        <v>21</v>
      </c>
      <c r="EJ6">
        <f>SUMIFS(DataRegularSeason20242025!$AA$3:$AA$1315,DataRegularSeason20242025!$B$3:$B$1315, "&lt;=" &amp; EJ$1, DataRegularSeason20242025!$D$3:$D$1315, $A6)+SUMIFS(DataRegularSeason20242025!$AB$3:$AB$1315,DataRegularSeason20242025!$B$3:$B$1315, "&lt;=" &amp; EJ$1, DataRegularSeason20242025!$E$3:$E$1315, $A6)</f>
        <v>21</v>
      </c>
      <c r="EK6">
        <f>SUMIFS(DataRegularSeason20242025!$AA$3:$AA$1315,DataRegularSeason20242025!$B$3:$B$1315, "&lt;=" &amp; EK$1, DataRegularSeason20242025!$D$3:$D$1315, $A6)+SUMIFS(DataRegularSeason20242025!$AB$3:$AB$1315,DataRegularSeason20242025!$B$3:$B$1315, "&lt;=" &amp; EK$1, DataRegularSeason20242025!$E$3:$E$1315, $A6)</f>
        <v>21</v>
      </c>
      <c r="EL6">
        <f>SUMIFS(DataRegularSeason20242025!$AA$3:$AA$1315,DataRegularSeason20242025!$B$3:$B$1315, "&lt;=" &amp; EL$1, DataRegularSeason20242025!$D$3:$D$1315, $A6)+SUMIFS(DataRegularSeason20242025!$AB$3:$AB$1315,DataRegularSeason20242025!$B$3:$B$1315, "&lt;=" &amp; EL$1, DataRegularSeason20242025!$E$3:$E$1315, $A6)</f>
        <v>21</v>
      </c>
      <c r="EM6">
        <f>SUMIFS(DataRegularSeason20242025!$AA$3:$AA$1315,DataRegularSeason20242025!$B$3:$B$1315, "&lt;=" &amp; EM$1, DataRegularSeason20242025!$D$3:$D$1315, $A6)+SUMIFS(DataRegularSeason20242025!$AB$3:$AB$1315,DataRegularSeason20242025!$B$3:$B$1315, "&lt;=" &amp; EM$1, DataRegularSeason20242025!$E$3:$E$1315, $A6)</f>
        <v>21</v>
      </c>
      <c r="EN6">
        <f>SUMIFS(DataRegularSeason20242025!$AA$3:$AA$1315,DataRegularSeason20242025!$B$3:$B$1315, "&lt;=" &amp; EN$1, DataRegularSeason20242025!$D$3:$D$1315, $A6)+SUMIFS(DataRegularSeason20242025!$AB$3:$AB$1315,DataRegularSeason20242025!$B$3:$B$1315, "&lt;=" &amp; EN$1, DataRegularSeason20242025!$E$3:$E$1315, $A6)</f>
        <v>21</v>
      </c>
      <c r="EO6">
        <f>SUMIFS(DataRegularSeason20242025!$AA$3:$AA$1315,DataRegularSeason20242025!$B$3:$B$1315, "&lt;=" &amp; EO$1, DataRegularSeason20242025!$D$3:$D$1315, $A6)+SUMIFS(DataRegularSeason20242025!$AB$3:$AB$1315,DataRegularSeason20242025!$B$3:$B$1315, "&lt;=" &amp; EO$1, DataRegularSeason20242025!$E$3:$E$1315, $A6)</f>
        <v>21</v>
      </c>
      <c r="EP6">
        <f>SUMIFS(DataRegularSeason20242025!$AA$3:$AA$1315,DataRegularSeason20242025!$B$3:$B$1315, "&lt;=" &amp; EP$1, DataRegularSeason20242025!$D$3:$D$1315, $A6)+SUMIFS(DataRegularSeason20242025!$AB$3:$AB$1315,DataRegularSeason20242025!$B$3:$B$1315, "&lt;=" &amp; EP$1, DataRegularSeason20242025!$E$3:$E$1315, $A6)</f>
        <v>21</v>
      </c>
      <c r="EQ6">
        <f>SUMIFS(DataRegularSeason20242025!$AA$3:$AA$1315,DataRegularSeason20242025!$B$3:$B$1315, "&lt;=" &amp; EQ$1, DataRegularSeason20242025!$D$3:$D$1315, $A6)+SUMIFS(DataRegularSeason20242025!$AB$3:$AB$1315,DataRegularSeason20242025!$B$3:$B$1315, "&lt;=" &amp; EQ$1, DataRegularSeason20242025!$E$3:$E$1315, $A6)</f>
        <v>21</v>
      </c>
      <c r="ER6">
        <f>SUMIFS(DataRegularSeason20242025!$AA$3:$AA$1315,DataRegularSeason20242025!$B$3:$B$1315, "&lt;=" &amp; ER$1, DataRegularSeason20242025!$D$3:$D$1315, $A6)+SUMIFS(DataRegularSeason20242025!$AB$3:$AB$1315,DataRegularSeason20242025!$B$3:$B$1315, "&lt;=" &amp; ER$1, DataRegularSeason20242025!$E$3:$E$1315, $A6)</f>
        <v>21</v>
      </c>
      <c r="ES6">
        <f>SUMIFS(DataRegularSeason20242025!$AA$3:$AA$1315,DataRegularSeason20242025!$B$3:$B$1315, "&lt;=" &amp; ES$1, DataRegularSeason20242025!$D$3:$D$1315, $A6)+SUMIFS(DataRegularSeason20242025!$AB$3:$AB$1315,DataRegularSeason20242025!$B$3:$B$1315, "&lt;=" &amp; ES$1, DataRegularSeason20242025!$E$3:$E$1315, $A6)</f>
        <v>21</v>
      </c>
      <c r="ET6">
        <f>SUMIFS(DataRegularSeason20242025!$AA$3:$AA$1315,DataRegularSeason20242025!$B$3:$B$1315, "&lt;=" &amp; ET$1, DataRegularSeason20242025!$D$3:$D$1315, $A6)+SUMIFS(DataRegularSeason20242025!$AB$3:$AB$1315,DataRegularSeason20242025!$B$3:$B$1315, "&lt;=" &amp; ET$1, DataRegularSeason20242025!$E$3:$E$1315, $A6)</f>
        <v>21</v>
      </c>
      <c r="EU6">
        <f>SUMIFS(DataRegularSeason20242025!$AA$3:$AA$1315,DataRegularSeason20242025!$B$3:$B$1315, "&lt;=" &amp; EU$1, DataRegularSeason20242025!$D$3:$D$1315, $A6)+SUMIFS(DataRegularSeason20242025!$AB$3:$AB$1315,DataRegularSeason20242025!$B$3:$B$1315, "&lt;=" &amp; EU$1, DataRegularSeason20242025!$E$3:$E$1315, $A6)</f>
        <v>21</v>
      </c>
      <c r="EV6">
        <f>SUMIFS(DataRegularSeason20242025!$AA$3:$AA$1315,DataRegularSeason20242025!$B$3:$B$1315, "&lt;=" &amp; EV$1, DataRegularSeason20242025!$D$3:$D$1315, $A6)+SUMIFS(DataRegularSeason20242025!$AB$3:$AB$1315,DataRegularSeason20242025!$B$3:$B$1315, "&lt;=" &amp; EV$1, DataRegularSeason20242025!$E$3:$E$1315, $A6)</f>
        <v>21</v>
      </c>
      <c r="EW6">
        <f>SUMIFS(DataRegularSeason20242025!$AA$3:$AA$1315,DataRegularSeason20242025!$B$3:$B$1315, "&lt;=" &amp; EW$1, DataRegularSeason20242025!$D$3:$D$1315, $A6)+SUMIFS(DataRegularSeason20242025!$AB$3:$AB$1315,DataRegularSeason20242025!$B$3:$B$1315, "&lt;=" &amp; EW$1, DataRegularSeason20242025!$E$3:$E$1315, $A6)</f>
        <v>21</v>
      </c>
      <c r="EX6">
        <f>SUMIFS(DataRegularSeason20242025!$AA$3:$AA$1315,DataRegularSeason20242025!$B$3:$B$1315, "&lt;=" &amp; EX$1, DataRegularSeason20242025!$D$3:$D$1315, $A6)+SUMIFS(DataRegularSeason20242025!$AB$3:$AB$1315,DataRegularSeason20242025!$B$3:$B$1315, "&lt;=" &amp; EX$1, DataRegularSeason20242025!$E$3:$E$1315, $A6)</f>
        <v>21</v>
      </c>
      <c r="EY6">
        <f>SUMIFS(DataRegularSeason20242025!$AA$3:$AA$1315,DataRegularSeason20242025!$B$3:$B$1315, "&lt;=" &amp; EY$1, DataRegularSeason20242025!$D$3:$D$1315, $A6)+SUMIFS(DataRegularSeason20242025!$AB$3:$AB$1315,DataRegularSeason20242025!$B$3:$B$1315, "&lt;=" &amp; EY$1, DataRegularSeason20242025!$E$3:$E$1315, $A6)</f>
        <v>21</v>
      </c>
      <c r="EZ6">
        <f>SUMIFS(DataRegularSeason20242025!$AA$3:$AA$1315,DataRegularSeason20242025!$B$3:$B$1315, "&lt;=" &amp; EZ$1, DataRegularSeason20242025!$D$3:$D$1315, $A6)+SUMIFS(DataRegularSeason20242025!$AB$3:$AB$1315,DataRegularSeason20242025!$B$3:$B$1315, "&lt;=" &amp; EZ$1, DataRegularSeason20242025!$E$3:$E$1315, $A6)</f>
        <v>21</v>
      </c>
      <c r="FA6">
        <f>SUMIFS(DataRegularSeason20242025!$AA$3:$AA$1315,DataRegularSeason20242025!$B$3:$B$1315, "&lt;=" &amp; FA$1, DataRegularSeason20242025!$D$3:$D$1315, $A6)+SUMIFS(DataRegularSeason20242025!$AB$3:$AB$1315,DataRegularSeason20242025!$B$3:$B$1315, "&lt;=" &amp; FA$1, DataRegularSeason20242025!$E$3:$E$1315, $A6)</f>
        <v>21</v>
      </c>
      <c r="FB6">
        <f>SUMIFS(DataRegularSeason20242025!$AA$3:$AA$1315,DataRegularSeason20242025!$B$3:$B$1315, "&lt;=" &amp; FB$1, DataRegularSeason20242025!$D$3:$D$1315, $A6)+SUMIFS(DataRegularSeason20242025!$AB$3:$AB$1315,DataRegularSeason20242025!$B$3:$B$1315, "&lt;=" &amp; FB$1, DataRegularSeason20242025!$E$3:$E$1315, $A6)</f>
        <v>21</v>
      </c>
      <c r="FC6">
        <f>SUMIFS(DataRegularSeason20242025!$AA$3:$AA$1315,DataRegularSeason20242025!$B$3:$B$1315, "&lt;=" &amp; FC$1, DataRegularSeason20242025!$D$3:$D$1315, $A6)+SUMIFS(DataRegularSeason20242025!$AB$3:$AB$1315,DataRegularSeason20242025!$B$3:$B$1315, "&lt;=" &amp; FC$1, DataRegularSeason20242025!$E$3:$E$1315, $A6)</f>
        <v>21</v>
      </c>
      <c r="FD6">
        <f>SUMIFS(DataRegularSeason20242025!$AA$3:$AA$1315,DataRegularSeason20242025!$B$3:$B$1315, "&lt;=" &amp; FD$1, DataRegularSeason20242025!$D$3:$D$1315, $A6)+SUMIFS(DataRegularSeason20242025!$AB$3:$AB$1315,DataRegularSeason20242025!$B$3:$B$1315, "&lt;=" &amp; FD$1, DataRegularSeason20242025!$E$3:$E$1315, $A6)</f>
        <v>21</v>
      </c>
      <c r="FE6">
        <f>SUMIFS(DataRegularSeason20242025!$AA$3:$AA$1315,DataRegularSeason20242025!$B$3:$B$1315, "&lt;=" &amp; FE$1, DataRegularSeason20242025!$D$3:$D$1315, $A6)+SUMIFS(DataRegularSeason20242025!$AB$3:$AB$1315,DataRegularSeason20242025!$B$3:$B$1315, "&lt;=" &amp; FE$1, DataRegularSeason20242025!$E$3:$E$1315, $A6)</f>
        <v>21</v>
      </c>
      <c r="FF6">
        <f>SUMIFS(DataRegularSeason20242025!$AA$3:$AA$1315,DataRegularSeason20242025!$B$3:$B$1315, "&lt;=" &amp; FF$1, DataRegularSeason20242025!$D$3:$D$1315, $A6)+SUMIFS(DataRegularSeason20242025!$AB$3:$AB$1315,DataRegularSeason20242025!$B$3:$B$1315, "&lt;=" &amp; FF$1, DataRegularSeason20242025!$E$3:$E$1315, $A6)</f>
        <v>21</v>
      </c>
      <c r="FG6">
        <f>SUMIFS(DataRegularSeason20242025!$AA$3:$AA$1315,DataRegularSeason20242025!$B$3:$B$1315, "&lt;=" &amp; FG$1, DataRegularSeason20242025!$D$3:$D$1315, $A6)+SUMIFS(DataRegularSeason20242025!$AB$3:$AB$1315,DataRegularSeason20242025!$B$3:$B$1315, "&lt;=" &amp; FG$1, DataRegularSeason20242025!$E$3:$E$1315, $A6)</f>
        <v>21</v>
      </c>
      <c r="FH6">
        <f>SUMIFS(DataRegularSeason20242025!$AA$3:$AA$1315,DataRegularSeason20242025!$B$3:$B$1315, "&lt;=" &amp; FH$1, DataRegularSeason20242025!$D$3:$D$1315, $A6)+SUMIFS(DataRegularSeason20242025!$AB$3:$AB$1315,DataRegularSeason20242025!$B$3:$B$1315, "&lt;=" &amp; FH$1, DataRegularSeason20242025!$E$3:$E$1315, $A6)</f>
        <v>21</v>
      </c>
      <c r="FI6">
        <f>SUMIFS(DataRegularSeason20242025!$AA$3:$AA$1315,DataRegularSeason20242025!$B$3:$B$1315, "&lt;=" &amp; FI$1, DataRegularSeason20242025!$D$3:$D$1315, $A6)+SUMIFS(DataRegularSeason20242025!$AB$3:$AB$1315,DataRegularSeason20242025!$B$3:$B$1315, "&lt;=" &amp; FI$1, DataRegularSeason20242025!$E$3:$E$1315, $A6)</f>
        <v>21</v>
      </c>
      <c r="FJ6">
        <f>SUMIFS(DataRegularSeason20242025!$AA$3:$AA$1315,DataRegularSeason20242025!$B$3:$B$1315, "&lt;=" &amp; FJ$1, DataRegularSeason20242025!$D$3:$D$1315, $A6)+SUMIFS(DataRegularSeason20242025!$AB$3:$AB$1315,DataRegularSeason20242025!$B$3:$B$1315, "&lt;=" &amp; FJ$1, DataRegularSeason20242025!$E$3:$E$1315, $A6)</f>
        <v>21</v>
      </c>
      <c r="FK6">
        <f>SUMIFS(DataRegularSeason20242025!$AA$3:$AA$1315,DataRegularSeason20242025!$B$3:$B$1315, "&lt;=" &amp; FK$1, DataRegularSeason20242025!$D$3:$D$1315, $A6)+SUMIFS(DataRegularSeason20242025!$AB$3:$AB$1315,DataRegularSeason20242025!$B$3:$B$1315, "&lt;=" &amp; FK$1, DataRegularSeason20242025!$E$3:$E$1315, $A6)</f>
        <v>21</v>
      </c>
      <c r="FL6">
        <f>SUMIFS(DataRegularSeason20242025!$AA$3:$AA$1315,DataRegularSeason20242025!$B$3:$B$1315, "&lt;=" &amp; FL$1, DataRegularSeason20242025!$D$3:$D$1315, $A6)+SUMIFS(DataRegularSeason20242025!$AB$3:$AB$1315,DataRegularSeason20242025!$B$3:$B$1315, "&lt;=" &amp; FL$1, DataRegularSeason20242025!$E$3:$E$1315, $A6)</f>
        <v>21</v>
      </c>
      <c r="FM6">
        <f>SUMIFS(DataRegularSeason20242025!$AA$3:$AA$1315,DataRegularSeason20242025!$B$3:$B$1315, "&lt;=" &amp; FM$1, DataRegularSeason20242025!$D$3:$D$1315, $A6)+SUMIFS(DataRegularSeason20242025!$AB$3:$AB$1315,DataRegularSeason20242025!$B$3:$B$1315, "&lt;=" &amp; FM$1, DataRegularSeason20242025!$E$3:$E$1315, $A6)</f>
        <v>21</v>
      </c>
      <c r="FN6">
        <f>SUMIFS(DataRegularSeason20242025!$AA$3:$AA$1315,DataRegularSeason20242025!$B$3:$B$1315, "&lt;=" &amp; FN$1, DataRegularSeason20242025!$D$3:$D$1315, $A6)+SUMIFS(DataRegularSeason20242025!$AB$3:$AB$1315,DataRegularSeason20242025!$B$3:$B$1315, "&lt;=" &amp; FN$1, DataRegularSeason20242025!$E$3:$E$1315, $A6)</f>
        <v>21</v>
      </c>
      <c r="FO6">
        <f>SUMIFS(DataRegularSeason20242025!$AA$3:$AA$1315,DataRegularSeason20242025!$B$3:$B$1315, "&lt;=" &amp; FO$1, DataRegularSeason20242025!$D$3:$D$1315, $A6)+SUMIFS(DataRegularSeason20242025!$AB$3:$AB$1315,DataRegularSeason20242025!$B$3:$B$1315, "&lt;=" &amp; FO$1, DataRegularSeason20242025!$E$3:$E$1315, $A6)</f>
        <v>21</v>
      </c>
      <c r="FP6">
        <f>SUMIFS(DataRegularSeason20242025!$AA$3:$AA$1315,DataRegularSeason20242025!$B$3:$B$1315, "&lt;=" &amp; FP$1, DataRegularSeason20242025!$D$3:$D$1315, $A6)+SUMIFS(DataRegularSeason20242025!$AB$3:$AB$1315,DataRegularSeason20242025!$B$3:$B$1315, "&lt;=" &amp; FP$1, DataRegularSeason20242025!$E$3:$E$1315, $A6)</f>
        <v>21</v>
      </c>
      <c r="FQ6">
        <f>SUMIFS(DataRegularSeason20242025!$AA$3:$AA$1315,DataRegularSeason20242025!$B$3:$B$1315, "&lt;=" &amp; FQ$1, DataRegularSeason20242025!$D$3:$D$1315, $A6)+SUMIFS(DataRegularSeason20242025!$AB$3:$AB$1315,DataRegularSeason20242025!$B$3:$B$1315, "&lt;=" &amp; FQ$1, DataRegularSeason20242025!$E$3:$E$1315, $A6)</f>
        <v>21</v>
      </c>
      <c r="FR6">
        <f>SUMIFS(DataRegularSeason20242025!$AA$3:$AA$1315,DataRegularSeason20242025!$B$3:$B$1315, "&lt;=" &amp; FR$1, DataRegularSeason20242025!$D$3:$D$1315, $A6)+SUMIFS(DataRegularSeason20242025!$AB$3:$AB$1315,DataRegularSeason20242025!$B$3:$B$1315, "&lt;=" &amp; FR$1, DataRegularSeason20242025!$E$3:$E$1315, $A6)</f>
        <v>21</v>
      </c>
      <c r="FS6">
        <f>SUMIFS(DataRegularSeason20242025!$AA$3:$AA$1315,DataRegularSeason20242025!$B$3:$B$1315, "&lt;=" &amp; FS$1, DataRegularSeason20242025!$D$3:$D$1315, $A6)+SUMIFS(DataRegularSeason20242025!$AB$3:$AB$1315,DataRegularSeason20242025!$B$3:$B$1315, "&lt;=" &amp; FS$1, DataRegularSeason20242025!$E$3:$E$1315, $A6)</f>
        <v>21</v>
      </c>
      <c r="FT6">
        <f>SUMIFS(DataRegularSeason20242025!$AA$3:$AA$1315,DataRegularSeason20242025!$B$3:$B$1315, "&lt;=" &amp; FT$1, DataRegularSeason20242025!$D$3:$D$1315, $A6)+SUMIFS(DataRegularSeason20242025!$AB$3:$AB$1315,DataRegularSeason20242025!$B$3:$B$1315, "&lt;=" &amp; FT$1, DataRegularSeason20242025!$E$3:$E$1315, $A6)</f>
        <v>21</v>
      </c>
      <c r="FU6">
        <f>SUMIFS(DataRegularSeason20242025!$AA$3:$AA$1315,DataRegularSeason20242025!$B$3:$B$1315, "&lt;=" &amp; FU$1, DataRegularSeason20242025!$D$3:$D$1315, $A6)+SUMIFS(DataRegularSeason20242025!$AB$3:$AB$1315,DataRegularSeason20242025!$B$3:$B$1315, "&lt;=" &amp; FU$1, DataRegularSeason20242025!$E$3:$E$1315, $A6)</f>
        <v>21</v>
      </c>
      <c r="FV6">
        <f>SUMIFS(DataRegularSeason20242025!$AA$3:$AA$1315,DataRegularSeason20242025!$B$3:$B$1315, "&lt;=" &amp; FV$1, DataRegularSeason20242025!$D$3:$D$1315, $A6)+SUMIFS(DataRegularSeason20242025!$AB$3:$AB$1315,DataRegularSeason20242025!$B$3:$B$1315, "&lt;=" &amp; FV$1, DataRegularSeason20242025!$E$3:$E$1315, $A6)</f>
        <v>21</v>
      </c>
      <c r="FW6">
        <f>SUMIFS(DataRegularSeason20242025!$AA$3:$AA$1315,DataRegularSeason20242025!$B$3:$B$1315, "&lt;=" &amp; FW$1, DataRegularSeason20242025!$D$3:$D$1315, $A6)+SUMIFS(DataRegularSeason20242025!$AB$3:$AB$1315,DataRegularSeason20242025!$B$3:$B$1315, "&lt;=" &amp; FW$1, DataRegularSeason20242025!$E$3:$E$1315, $A6)</f>
        <v>21</v>
      </c>
      <c r="FX6">
        <f>SUMIFS(DataRegularSeason20242025!$AA$3:$AA$1315,DataRegularSeason20242025!$B$3:$B$1315, "&lt;=" &amp; FX$1, DataRegularSeason20242025!$D$3:$D$1315, $A6)+SUMIFS(DataRegularSeason20242025!$AB$3:$AB$1315,DataRegularSeason20242025!$B$3:$B$1315, "&lt;=" &amp; FX$1, DataRegularSeason20242025!$E$3:$E$1315, $A6)</f>
        <v>21</v>
      </c>
      <c r="FY6">
        <f>SUMIFS(DataRegularSeason20242025!$AA$3:$AA$1315,DataRegularSeason20242025!$B$3:$B$1315, "&lt;=" &amp; FY$1, DataRegularSeason20242025!$D$3:$D$1315, $A6)+SUMIFS(DataRegularSeason20242025!$AB$3:$AB$1315,DataRegularSeason20242025!$B$3:$B$1315, "&lt;=" &amp; FY$1, DataRegularSeason20242025!$E$3:$E$1315, $A6)</f>
        <v>21</v>
      </c>
      <c r="FZ6">
        <f>SUMIFS(DataRegularSeason20242025!$AA$3:$AA$1315,DataRegularSeason20242025!$B$3:$B$1315, "&lt;=" &amp; FZ$1, DataRegularSeason20242025!$D$3:$D$1315, $A6)+SUMIFS(DataRegularSeason20242025!$AB$3:$AB$1315,DataRegularSeason20242025!$B$3:$B$1315, "&lt;=" &amp; FZ$1, DataRegularSeason20242025!$E$3:$E$1315, $A6)</f>
        <v>21</v>
      </c>
      <c r="GA6">
        <f>SUMIFS(DataRegularSeason20242025!$AA$3:$AA$1315,DataRegularSeason20242025!$B$3:$B$1315, "&lt;=" &amp; GA$1, DataRegularSeason20242025!$D$3:$D$1315, $A6)+SUMIFS(DataRegularSeason20242025!$AB$3:$AB$1315,DataRegularSeason20242025!$B$3:$B$1315, "&lt;=" &amp; GA$1, DataRegularSeason20242025!$E$3:$E$1315, $A6)</f>
        <v>21</v>
      </c>
      <c r="GB6">
        <f>SUMIFS(DataRegularSeason20242025!$AA$3:$AA$1315,DataRegularSeason20242025!$B$3:$B$1315, "&lt;=" &amp; GB$1, DataRegularSeason20242025!$D$3:$D$1315, $A6)+SUMIFS(DataRegularSeason20242025!$AB$3:$AB$1315,DataRegularSeason20242025!$B$3:$B$1315, "&lt;=" &amp; GB$1, DataRegularSeason20242025!$E$3:$E$1315, $A6)</f>
        <v>21</v>
      </c>
      <c r="GC6">
        <f>SUMIFS(DataRegularSeason20242025!$AA$3:$AA$1315,DataRegularSeason20242025!$B$3:$B$1315, "&lt;=" &amp; GC$1, DataRegularSeason20242025!$D$3:$D$1315, $A6)+SUMIFS(DataRegularSeason20242025!$AB$3:$AB$1315,DataRegularSeason20242025!$B$3:$B$1315, "&lt;=" &amp; GC$1, DataRegularSeason20242025!$E$3:$E$1315, $A6)</f>
        <v>21</v>
      </c>
      <c r="GD6">
        <f>SUMIFS(DataRegularSeason20242025!$AA$3:$AA$1315,DataRegularSeason20242025!$B$3:$B$1315, "&lt;=" &amp; GD$1, DataRegularSeason20242025!$D$3:$D$1315, $A6)+SUMIFS(DataRegularSeason20242025!$AB$3:$AB$1315,DataRegularSeason20242025!$B$3:$B$1315, "&lt;=" &amp; GD$1, DataRegularSeason20242025!$E$3:$E$1315, $A6)</f>
        <v>21</v>
      </c>
      <c r="GE6">
        <f>SUMIFS(DataRegularSeason20242025!$AA$3:$AA$1315,DataRegularSeason20242025!$B$3:$B$1315, "&lt;=" &amp; GE$1, DataRegularSeason20242025!$D$3:$D$1315, $A6)+SUMIFS(DataRegularSeason20242025!$AB$3:$AB$1315,DataRegularSeason20242025!$B$3:$B$1315, "&lt;=" &amp; GE$1, DataRegularSeason20242025!$E$3:$E$1315, $A6)</f>
        <v>21</v>
      </c>
      <c r="GF6">
        <f>SUMIFS(DataRegularSeason20242025!$AA$3:$AA$1315,DataRegularSeason20242025!$B$3:$B$1315, "&lt;=" &amp; GF$1, DataRegularSeason20242025!$D$3:$D$1315, $A6)+SUMIFS(DataRegularSeason20242025!$AB$3:$AB$1315,DataRegularSeason20242025!$B$3:$B$1315, "&lt;=" &amp; GF$1, DataRegularSeason20242025!$E$3:$E$1315, $A6)</f>
        <v>21</v>
      </c>
      <c r="GG6">
        <f>SUMIFS(DataRegularSeason20242025!$AA$3:$AA$1315,DataRegularSeason20242025!$B$3:$B$1315, "&lt;=" &amp; GG$1, DataRegularSeason20242025!$D$3:$D$1315, $A6)+SUMIFS(DataRegularSeason20242025!$AB$3:$AB$1315,DataRegularSeason20242025!$B$3:$B$1315, "&lt;=" &amp; GG$1, DataRegularSeason20242025!$E$3:$E$1315, $A6)</f>
        <v>21</v>
      </c>
      <c r="GH6">
        <f>SUMIFS(DataRegularSeason20242025!$AA$3:$AA$1315,DataRegularSeason20242025!$B$3:$B$1315, "&lt;=" &amp; GH$1, DataRegularSeason20242025!$D$3:$D$1315, $A6)+SUMIFS(DataRegularSeason20242025!$AB$3:$AB$1315,DataRegularSeason20242025!$B$3:$B$1315, "&lt;=" &amp; GH$1, DataRegularSeason20242025!$E$3:$E$1315, $A6)</f>
        <v>21</v>
      </c>
      <c r="GI6">
        <f>SUMIFS(DataRegularSeason20242025!$AA$3:$AA$1315,DataRegularSeason20242025!$B$3:$B$1315, "&lt;=" &amp; GI$1, DataRegularSeason20242025!$D$3:$D$1315, $A6)+SUMIFS(DataRegularSeason20242025!$AB$3:$AB$1315,DataRegularSeason20242025!$B$3:$B$1315, "&lt;=" &amp; GI$1, DataRegularSeason20242025!$E$3:$E$1315, $A6)</f>
        <v>21</v>
      </c>
      <c r="GJ6">
        <f>SUMIFS(DataRegularSeason20242025!$AA$3:$AA$1315,DataRegularSeason20242025!$B$3:$B$1315, "&lt;=" &amp; GJ$1, DataRegularSeason20242025!$D$3:$D$1315, $A6)+SUMIFS(DataRegularSeason20242025!$AB$3:$AB$1315,DataRegularSeason20242025!$B$3:$B$1315, "&lt;=" &amp; GJ$1, DataRegularSeason20242025!$E$3:$E$1315, $A6)</f>
        <v>21</v>
      </c>
      <c r="GK6">
        <f>SUMIFS(DataRegularSeason20242025!$AA$3:$AA$1315,DataRegularSeason20242025!$B$3:$B$1315, "&lt;=" &amp; GK$1, DataRegularSeason20242025!$D$3:$D$1315, $A6)+SUMIFS(DataRegularSeason20242025!$AB$3:$AB$1315,DataRegularSeason20242025!$B$3:$B$1315, "&lt;=" &amp; GK$1, DataRegularSeason20242025!$E$3:$E$1315, $A6)</f>
        <v>21</v>
      </c>
      <c r="GL6">
        <f>SUMIFS(DataRegularSeason20242025!$AA$3:$AA$1315,DataRegularSeason20242025!$B$3:$B$1315, "&lt;=" &amp; GL$1, DataRegularSeason20242025!$D$3:$D$1315, $A6)+SUMIFS(DataRegularSeason20242025!$AB$3:$AB$1315,DataRegularSeason20242025!$B$3:$B$1315, "&lt;=" &amp; GL$1, DataRegularSeason20242025!$E$3:$E$1315, $A6)</f>
        <v>21</v>
      </c>
      <c r="GM6">
        <f>SUMIFS(DataRegularSeason20242025!$AA$3:$AA$1315,DataRegularSeason20242025!$B$3:$B$1315, "&lt;=" &amp; GM$1, DataRegularSeason20242025!$D$3:$D$1315, $A6)+SUMIFS(DataRegularSeason20242025!$AB$3:$AB$1315,DataRegularSeason20242025!$B$3:$B$1315, "&lt;=" &amp; GM$1, DataRegularSeason20242025!$E$3:$E$1315, $A6)</f>
        <v>21</v>
      </c>
      <c r="GN6">
        <f>SUMIFS(DataRegularSeason20242025!$AA$3:$AA$1315,DataRegularSeason20242025!$B$3:$B$1315, "&lt;=" &amp; GN$1, DataRegularSeason20242025!$D$3:$D$1315, $A6)+SUMIFS(DataRegularSeason20242025!$AB$3:$AB$1315,DataRegularSeason20242025!$B$3:$B$1315, "&lt;=" &amp; GN$1, DataRegularSeason20242025!$E$3:$E$1315, $A6)</f>
        <v>21</v>
      </c>
      <c r="GO6">
        <f>SUMIFS(DataRegularSeason20242025!$AA$3:$AA$1315,DataRegularSeason20242025!$B$3:$B$1315, "&lt;=" &amp; GO$1, DataRegularSeason20242025!$D$3:$D$1315, $A6)+SUMIFS(DataRegularSeason20242025!$AB$3:$AB$1315,DataRegularSeason20242025!$B$3:$B$1315, "&lt;=" &amp; GO$1, DataRegularSeason20242025!$E$3:$E$1315, $A6)</f>
        <v>21</v>
      </c>
      <c r="GP6">
        <f>SUMIFS(DataRegularSeason20242025!$AA$3:$AA$1315,DataRegularSeason20242025!$B$3:$B$1315, "&lt;=" &amp; GP$1, DataRegularSeason20242025!$D$3:$D$1315, $A6)+SUMIFS(DataRegularSeason20242025!$AB$3:$AB$1315,DataRegularSeason20242025!$B$3:$B$1315, "&lt;=" &amp; GP$1, DataRegularSeason20242025!$E$3:$E$1315, $A6)</f>
        <v>21</v>
      </c>
      <c r="GQ6">
        <f>SUMIFS(DataRegularSeason20242025!$AA$3:$AA$1315,DataRegularSeason20242025!$B$3:$B$1315, "&lt;=" &amp; GQ$1, DataRegularSeason20242025!$D$3:$D$1315, $A6)+SUMIFS(DataRegularSeason20242025!$AB$3:$AB$1315,DataRegularSeason20242025!$B$3:$B$1315, "&lt;=" &amp; GQ$1, DataRegularSeason20242025!$E$3:$E$1315, $A6)</f>
        <v>21</v>
      </c>
      <c r="GR6">
        <f>SUMIFS(DataRegularSeason20242025!$AA$3:$AA$1315,DataRegularSeason20242025!$B$3:$B$1315, "&lt;=" &amp; GR$1, DataRegularSeason20242025!$D$3:$D$1315, $A6)+SUMIFS(DataRegularSeason20242025!$AB$3:$AB$1315,DataRegularSeason20242025!$B$3:$B$1315, "&lt;=" &amp; GR$1, DataRegularSeason20242025!$E$3:$E$1315, $A6)</f>
        <v>21</v>
      </c>
      <c r="GS6">
        <f>SUMIFS(DataRegularSeason20242025!$AA$3:$AA$1315,DataRegularSeason20242025!$B$3:$B$1315, "&lt;=" &amp; GS$1, DataRegularSeason20242025!$D$3:$D$1315, $A6)+SUMIFS(DataRegularSeason20242025!$AB$3:$AB$1315,DataRegularSeason20242025!$B$3:$B$1315, "&lt;=" &amp; GS$1, DataRegularSeason20242025!$E$3:$E$1315, $A6)</f>
        <v>21</v>
      </c>
      <c r="GT6">
        <f>SUMIFS(DataRegularSeason20242025!$AA$3:$AA$1315,DataRegularSeason20242025!$B$3:$B$1315, "&lt;=" &amp; GT$1, DataRegularSeason20242025!$D$3:$D$1315, $A6)+SUMIFS(DataRegularSeason20242025!$AB$3:$AB$1315,DataRegularSeason20242025!$B$3:$B$1315, "&lt;=" &amp; GT$1, DataRegularSeason20242025!$E$3:$E$1315, $A6)</f>
        <v>21</v>
      </c>
      <c r="GU6">
        <f>SUMIFS(DataRegularSeason20242025!$AA$3:$AA$1315,DataRegularSeason20242025!$B$3:$B$1315, "&lt;=" &amp; GU$1, DataRegularSeason20242025!$D$3:$D$1315, $A6)+SUMIFS(DataRegularSeason20242025!$AB$3:$AB$1315,DataRegularSeason20242025!$B$3:$B$1315, "&lt;=" &amp; GU$1, DataRegularSeason20242025!$E$3:$E$1315, $A6)</f>
        <v>21</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43</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12</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14</v>
      </c>
      <c r="AF8">
        <f>SUMIFS(DataRegularSeason20242025!$AA$3:$AA$1315,DataRegularSeason20242025!$B$3:$B$1315, "&lt;=" &amp; AF$1, DataRegularSeason20242025!$D$3:$D$1315, $A8)+SUMIFS(DataRegularSeason20242025!$AB$3:$AB$1315,DataRegularSeason20242025!$B$3:$B$1315, "&lt;=" &amp; AF$1, DataRegularSeason20242025!$E$3:$E$1315, $A8)</f>
        <v>14</v>
      </c>
      <c r="AG8">
        <f>SUMIFS(DataRegularSeason20242025!$AA$3:$AA$1315,DataRegularSeason20242025!$B$3:$B$1315, "&lt;=" &amp; AG$1, DataRegularSeason20242025!$D$3:$D$1315, $A8)+SUMIFS(DataRegularSeason20242025!$AB$3:$AB$1315,DataRegularSeason20242025!$B$3:$B$1315, "&lt;=" &amp; AG$1, DataRegularSeason20242025!$E$3:$E$1315, $A8)</f>
        <v>14</v>
      </c>
      <c r="AH8">
        <f>SUMIFS(DataRegularSeason20242025!$AA$3:$AA$1315,DataRegularSeason20242025!$B$3:$B$1315, "&lt;=" &amp; AH$1, DataRegularSeason20242025!$D$3:$D$1315, $A8)+SUMIFS(DataRegularSeason20242025!$AB$3:$AB$1315,DataRegularSeason20242025!$B$3:$B$1315, "&lt;=" &amp; AH$1, DataRegularSeason20242025!$E$3:$E$1315, $A8)</f>
        <v>14</v>
      </c>
      <c r="AI8">
        <f>SUMIFS(DataRegularSeason20242025!$AA$3:$AA$1315,DataRegularSeason20242025!$B$3:$B$1315, "&lt;=" &amp; AI$1, DataRegularSeason20242025!$D$3:$D$1315, $A8)+SUMIFS(DataRegularSeason20242025!$AB$3:$AB$1315,DataRegularSeason20242025!$B$3:$B$1315, "&lt;=" &amp; AI$1, DataRegularSeason20242025!$E$3:$E$1315, $A8)</f>
        <v>14</v>
      </c>
      <c r="AJ8">
        <f>SUMIFS(DataRegularSeason20242025!$AA$3:$AA$1315,DataRegularSeason20242025!$B$3:$B$1315, "&lt;=" &amp; AJ$1, DataRegularSeason20242025!$D$3:$D$1315, $A8)+SUMIFS(DataRegularSeason20242025!$AB$3:$AB$1315,DataRegularSeason20242025!$B$3:$B$1315, "&lt;=" &amp; AJ$1, DataRegularSeason20242025!$E$3:$E$1315, $A8)</f>
        <v>14</v>
      </c>
      <c r="AK8">
        <f>SUMIFS(DataRegularSeason20242025!$AA$3:$AA$1315,DataRegularSeason20242025!$B$3:$B$1315, "&lt;=" &amp; AK$1, DataRegularSeason20242025!$D$3:$D$1315, $A8)+SUMIFS(DataRegularSeason20242025!$AB$3:$AB$1315,DataRegularSeason20242025!$B$3:$B$1315, "&lt;=" &amp; AK$1, DataRegularSeason20242025!$E$3:$E$1315, $A8)</f>
        <v>14</v>
      </c>
      <c r="AL8">
        <f>SUMIFS(DataRegularSeason20242025!$AA$3:$AA$1315,DataRegularSeason20242025!$B$3:$B$1315, "&lt;=" &amp; AL$1, DataRegularSeason20242025!$D$3:$D$1315, $A8)+SUMIFS(DataRegularSeason20242025!$AB$3:$AB$1315,DataRegularSeason20242025!$B$3:$B$1315, "&lt;=" &amp; AL$1, DataRegularSeason20242025!$E$3:$E$1315, $A8)</f>
        <v>14</v>
      </c>
      <c r="AM8">
        <f>SUMIFS(DataRegularSeason20242025!$AA$3:$AA$1315,DataRegularSeason20242025!$B$3:$B$1315, "&lt;=" &amp; AM$1, DataRegularSeason20242025!$D$3:$D$1315, $A8)+SUMIFS(DataRegularSeason20242025!$AB$3:$AB$1315,DataRegularSeason20242025!$B$3:$B$1315, "&lt;=" &amp; AM$1, DataRegularSeason20242025!$E$3:$E$1315, $A8)</f>
        <v>15</v>
      </c>
      <c r="AN8">
        <f>SUMIFS(DataRegularSeason20242025!$AA$3:$AA$1315,DataRegularSeason20242025!$B$3:$B$1315, "&lt;=" &amp; AN$1, DataRegularSeason20242025!$D$3:$D$1315, $A8)+SUMIFS(DataRegularSeason20242025!$AB$3:$AB$1315,DataRegularSeason20242025!$B$3:$B$1315, "&lt;=" &amp; AN$1, DataRegularSeason20242025!$E$3:$E$1315, $A8)</f>
        <v>15</v>
      </c>
      <c r="AO8">
        <f>SUMIFS(DataRegularSeason20242025!$AA$3:$AA$1315,DataRegularSeason20242025!$B$3:$B$1315, "&lt;=" &amp; AO$1, DataRegularSeason20242025!$D$3:$D$1315, $A8)+SUMIFS(DataRegularSeason20242025!$AB$3:$AB$1315,DataRegularSeason20242025!$B$3:$B$1315, "&lt;=" &amp; AO$1, DataRegularSeason20242025!$E$3:$E$1315, $A8)</f>
        <v>15</v>
      </c>
      <c r="AP8">
        <f>SUMIFS(DataRegularSeason20242025!$AA$3:$AA$1315,DataRegularSeason20242025!$B$3:$B$1315, "&lt;=" &amp; AP$1, DataRegularSeason20242025!$D$3:$D$1315, $A8)+SUMIFS(DataRegularSeason20242025!$AB$3:$AB$1315,DataRegularSeason20242025!$B$3:$B$1315, "&lt;=" &amp; AP$1, DataRegularSeason20242025!$E$3:$E$1315, $A8)</f>
        <v>15</v>
      </c>
      <c r="AQ8">
        <f>SUMIFS(DataRegularSeason20242025!$AA$3:$AA$1315,DataRegularSeason20242025!$B$3:$B$1315, "&lt;=" &amp; AQ$1, DataRegularSeason20242025!$D$3:$D$1315, $A8)+SUMIFS(DataRegularSeason20242025!$AB$3:$AB$1315,DataRegularSeason20242025!$B$3:$B$1315, "&lt;=" &amp; AQ$1, DataRegularSeason20242025!$E$3:$E$1315, $A8)</f>
        <v>15</v>
      </c>
      <c r="AR8">
        <f>SUMIFS(DataRegularSeason20242025!$AA$3:$AA$1315,DataRegularSeason20242025!$B$3:$B$1315, "&lt;=" &amp; AR$1, DataRegularSeason20242025!$D$3:$D$1315, $A8)+SUMIFS(DataRegularSeason20242025!$AB$3:$AB$1315,DataRegularSeason20242025!$B$3:$B$1315, "&lt;=" &amp; AR$1, DataRegularSeason20242025!$E$3:$E$1315, $A8)</f>
        <v>15</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19</v>
      </c>
      <c r="AW8">
        <f>SUMIFS(DataRegularSeason20242025!$AA$3:$AA$1315,DataRegularSeason20242025!$B$3:$B$1315, "&lt;=" &amp; AW$1, DataRegularSeason20242025!$D$3:$D$1315, $A8)+SUMIFS(DataRegularSeason20242025!$AB$3:$AB$1315,DataRegularSeason20242025!$B$3:$B$1315, "&lt;=" &amp; AW$1, DataRegularSeason20242025!$E$3:$E$1315, $A8)</f>
        <v>19</v>
      </c>
      <c r="AX8">
        <f>SUMIFS(DataRegularSeason20242025!$AA$3:$AA$1315,DataRegularSeason20242025!$B$3:$B$1315, "&lt;=" &amp; AX$1, DataRegularSeason20242025!$D$3:$D$1315, $A8)+SUMIFS(DataRegularSeason20242025!$AB$3:$AB$1315,DataRegularSeason20242025!$B$3:$B$1315, "&lt;=" &amp; AX$1, DataRegularSeason20242025!$E$3:$E$1315, $A8)</f>
        <v>19</v>
      </c>
      <c r="AY8">
        <f>SUMIFS(DataRegularSeason20242025!$AA$3:$AA$1315,DataRegularSeason20242025!$B$3:$B$1315, "&lt;=" &amp; AY$1, DataRegularSeason20242025!$D$3:$D$1315, $A8)+SUMIFS(DataRegularSeason20242025!$AB$3:$AB$1315,DataRegularSeason20242025!$B$3:$B$1315, "&lt;=" &amp; AY$1, DataRegularSeason20242025!$E$3:$E$1315, $A8)</f>
        <v>21</v>
      </c>
      <c r="AZ8">
        <f>SUMIFS(DataRegularSeason20242025!$AA$3:$AA$1315,DataRegularSeason20242025!$B$3:$B$1315, "&lt;=" &amp; AZ$1, DataRegularSeason20242025!$D$3:$D$1315, $A8)+SUMIFS(DataRegularSeason20242025!$AB$3:$AB$1315,DataRegularSeason20242025!$B$3:$B$1315, "&lt;=" &amp; AZ$1, DataRegularSeason20242025!$E$3:$E$1315, $A8)</f>
        <v>21</v>
      </c>
      <c r="BA8">
        <f>SUMIFS(DataRegularSeason20242025!$AA$3:$AA$1315,DataRegularSeason20242025!$B$3:$B$1315, "&lt;=" &amp; BA$1, DataRegularSeason20242025!$D$3:$D$1315, $A8)+SUMIFS(DataRegularSeason20242025!$AB$3:$AB$1315,DataRegularSeason20242025!$B$3:$B$1315, "&lt;=" &amp; BA$1, DataRegularSeason20242025!$E$3:$E$1315, $A8)</f>
        <v>22</v>
      </c>
      <c r="BB8">
        <f>SUMIFS(DataRegularSeason20242025!$AA$3:$AA$1315,DataRegularSeason20242025!$B$3:$B$1315, "&lt;=" &amp; BB$1, DataRegularSeason20242025!$D$3:$D$1315, $A8)+SUMIFS(DataRegularSeason20242025!$AB$3:$AB$1315,DataRegularSeason20242025!$B$3:$B$1315, "&lt;=" &amp; BB$1, DataRegularSeason20242025!$E$3:$E$1315, $A8)</f>
        <v>22</v>
      </c>
      <c r="BC8">
        <f>SUMIFS(DataRegularSeason20242025!$AA$3:$AA$1315,DataRegularSeason20242025!$B$3:$B$1315, "&lt;=" &amp; BC$1, DataRegularSeason20242025!$D$3:$D$1315, $A8)+SUMIFS(DataRegularSeason20242025!$AB$3:$AB$1315,DataRegularSeason20242025!$B$3:$B$1315, "&lt;=" &amp; BC$1, DataRegularSeason20242025!$E$3:$E$1315, $A8)</f>
        <v>22</v>
      </c>
      <c r="BD8">
        <f>SUMIFS(DataRegularSeason20242025!$AA$3:$AA$1315,DataRegularSeason20242025!$B$3:$B$1315, "&lt;=" &amp; BD$1, DataRegularSeason20242025!$D$3:$D$1315, $A8)+SUMIFS(DataRegularSeason20242025!$AB$3:$AB$1315,DataRegularSeason20242025!$B$3:$B$1315, "&lt;=" &amp; BD$1, DataRegularSeason20242025!$E$3:$E$1315, $A8)</f>
        <v>22</v>
      </c>
      <c r="BE8">
        <f>SUMIFS(DataRegularSeason20242025!$AA$3:$AA$1315,DataRegularSeason20242025!$B$3:$B$1315, "&lt;=" &amp; BE$1, DataRegularSeason20242025!$D$3:$D$1315, $A8)+SUMIFS(DataRegularSeason20242025!$AB$3:$AB$1315,DataRegularSeason20242025!$B$3:$B$1315, "&lt;=" &amp; BE$1, DataRegularSeason20242025!$E$3:$E$1315, $A8)</f>
        <v>24</v>
      </c>
      <c r="BF8">
        <f>SUMIFS(DataRegularSeason20242025!$AA$3:$AA$1315,DataRegularSeason20242025!$B$3:$B$1315, "&lt;=" &amp; BF$1, DataRegularSeason20242025!$D$3:$D$1315, $A8)+SUMIFS(DataRegularSeason20242025!$AB$3:$AB$1315,DataRegularSeason20242025!$B$3:$B$1315, "&lt;=" &amp; BF$1, DataRegularSeason20242025!$E$3:$E$1315, $A8)</f>
        <v>24</v>
      </c>
      <c r="BG8">
        <f>SUMIFS(DataRegularSeason20242025!$AA$3:$AA$1315,DataRegularSeason20242025!$B$3:$B$1315, "&lt;=" &amp; BG$1, DataRegularSeason20242025!$D$3:$D$1315, $A8)+SUMIFS(DataRegularSeason20242025!$AB$3:$AB$1315,DataRegularSeason20242025!$B$3:$B$1315, "&lt;=" &amp; BG$1, DataRegularSeason20242025!$E$3:$E$1315, $A8)</f>
        <v>24</v>
      </c>
      <c r="BH8">
        <f>SUMIFS(DataRegularSeason20242025!$AA$3:$AA$1315,DataRegularSeason20242025!$B$3:$B$1315, "&lt;=" &amp; BH$1, DataRegularSeason20242025!$D$3:$D$1315, $A8)+SUMIFS(DataRegularSeason20242025!$AB$3:$AB$1315,DataRegularSeason20242025!$B$3:$B$1315, "&lt;=" &amp; BH$1, DataRegularSeason20242025!$E$3:$E$1315, $A8)</f>
        <v>24</v>
      </c>
      <c r="BI8">
        <f>SUMIFS(DataRegularSeason20242025!$AA$3:$AA$1315,DataRegularSeason20242025!$B$3:$B$1315, "&lt;=" &amp; BI$1, DataRegularSeason20242025!$D$3:$D$1315, $A8)+SUMIFS(DataRegularSeason20242025!$AB$3:$AB$1315,DataRegularSeason20242025!$B$3:$B$1315, "&lt;=" &amp; BI$1, DataRegularSeason20242025!$E$3:$E$1315, $A8)</f>
        <v>26</v>
      </c>
      <c r="BJ8">
        <f>SUMIFS(DataRegularSeason20242025!$AA$3:$AA$1315,DataRegularSeason20242025!$B$3:$B$1315, "&lt;=" &amp; BJ$1, DataRegularSeason20242025!$D$3:$D$1315, $A8)+SUMIFS(DataRegularSeason20242025!$AB$3:$AB$1315,DataRegularSeason20242025!$B$3:$B$1315, "&lt;=" &amp; BJ$1, DataRegularSeason20242025!$E$3:$E$1315, $A8)</f>
        <v>26</v>
      </c>
      <c r="BK8">
        <f>SUMIFS(DataRegularSeason20242025!$AA$3:$AA$1315,DataRegularSeason20242025!$B$3:$B$1315, "&lt;=" &amp; BK$1, DataRegularSeason20242025!$D$3:$D$1315, $A8)+SUMIFS(DataRegularSeason20242025!$AB$3:$AB$1315,DataRegularSeason20242025!$B$3:$B$1315, "&lt;=" &amp; BK$1, DataRegularSeason20242025!$E$3:$E$1315, $A8)</f>
        <v>26</v>
      </c>
      <c r="BL8">
        <f>SUMIFS(DataRegularSeason20242025!$AA$3:$AA$1315,DataRegularSeason20242025!$B$3:$B$1315, "&lt;=" &amp; BL$1, DataRegularSeason20242025!$D$3:$D$1315, $A8)+SUMIFS(DataRegularSeason20242025!$AB$3:$AB$1315,DataRegularSeason20242025!$B$3:$B$1315, "&lt;=" &amp; BL$1, DataRegularSeason20242025!$E$3:$E$1315, $A8)</f>
        <v>26</v>
      </c>
      <c r="BM8">
        <f>SUMIFS(DataRegularSeason20242025!$AA$3:$AA$1315,DataRegularSeason20242025!$B$3:$B$1315, "&lt;=" &amp; BM$1, DataRegularSeason20242025!$D$3:$D$1315, $A8)+SUMIFS(DataRegularSeason20242025!$AB$3:$AB$1315,DataRegularSeason20242025!$B$3:$B$1315, "&lt;=" &amp; BM$1, DataRegularSeason20242025!$E$3:$E$1315, $A8)</f>
        <v>26</v>
      </c>
      <c r="BN8">
        <f>SUMIFS(DataRegularSeason20242025!$AA$3:$AA$1315,DataRegularSeason20242025!$B$3:$B$1315, "&lt;=" &amp; BN$1, DataRegularSeason20242025!$D$3:$D$1315, $A8)+SUMIFS(DataRegularSeason20242025!$AB$3:$AB$1315,DataRegularSeason20242025!$B$3:$B$1315, "&lt;=" &amp; BN$1, DataRegularSeason20242025!$E$3:$E$1315, $A8)</f>
        <v>26</v>
      </c>
      <c r="BO8">
        <f>SUMIFS(DataRegularSeason20242025!$AA$3:$AA$1315,DataRegularSeason20242025!$B$3:$B$1315, "&lt;=" &amp; BO$1, DataRegularSeason20242025!$D$3:$D$1315, $A8)+SUMIFS(DataRegularSeason20242025!$AB$3:$AB$1315,DataRegularSeason20242025!$B$3:$B$1315, "&lt;=" &amp; BO$1, DataRegularSeason20242025!$E$3:$E$1315, $A8)</f>
        <v>26</v>
      </c>
      <c r="BP8">
        <f>SUMIFS(DataRegularSeason20242025!$AA$3:$AA$1315,DataRegularSeason20242025!$B$3:$B$1315, "&lt;=" &amp; BP$1, DataRegularSeason20242025!$D$3:$D$1315, $A8)+SUMIFS(DataRegularSeason20242025!$AB$3:$AB$1315,DataRegularSeason20242025!$B$3:$B$1315, "&lt;=" &amp; BP$1, DataRegularSeason20242025!$E$3:$E$1315, $A8)</f>
        <v>26</v>
      </c>
      <c r="BQ8">
        <f>SUMIFS(DataRegularSeason20242025!$AA$3:$AA$1315,DataRegularSeason20242025!$B$3:$B$1315, "&lt;=" &amp; BQ$1, DataRegularSeason20242025!$D$3:$D$1315, $A8)+SUMIFS(DataRegularSeason20242025!$AB$3:$AB$1315,DataRegularSeason20242025!$B$3:$B$1315, "&lt;=" &amp; BQ$1, DataRegularSeason20242025!$E$3:$E$1315, $A8)</f>
        <v>26</v>
      </c>
      <c r="BR8">
        <f>SUMIFS(DataRegularSeason20242025!$AA$3:$AA$1315,DataRegularSeason20242025!$B$3:$B$1315, "&lt;=" &amp; BR$1, DataRegularSeason20242025!$D$3:$D$1315, $A8)+SUMIFS(DataRegularSeason20242025!$AB$3:$AB$1315,DataRegularSeason20242025!$B$3:$B$1315, "&lt;=" &amp; BR$1, DataRegularSeason20242025!$E$3:$E$1315, $A8)</f>
        <v>26</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18</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6</v>
      </c>
      <c r="R9">
        <f>SUMIFS(DataRegularSeason20242025!$AA$3:$AA$1315,DataRegularSeason20242025!$B$3:$B$1315, "&lt;=" &amp; R$1, DataRegularSeason20242025!$D$3:$D$1315, $A9)+SUMIFS(DataRegularSeason20242025!$AB$3:$AB$1315,DataRegularSeason20242025!$B$3:$B$1315, "&lt;=" &amp; R$1, DataRegularSeason20242025!$E$3:$E$1315, $A9)</f>
        <v>6</v>
      </c>
      <c r="S9">
        <f>SUMIFS(DataRegularSeason20242025!$AA$3:$AA$1315,DataRegularSeason20242025!$B$3:$B$1315, "&lt;=" &amp; S$1, DataRegularSeason20242025!$D$3:$D$1315, $A9)+SUMIFS(DataRegularSeason20242025!$AB$3:$AB$1315,DataRegularSeason20242025!$B$3:$B$1315, "&lt;=" &amp; S$1, DataRegularSeason20242025!$E$3:$E$1315, $A9)</f>
        <v>6</v>
      </c>
      <c r="T9">
        <f>SUMIFS(DataRegularSeason20242025!$AA$3:$AA$1315,DataRegularSeason20242025!$B$3:$B$1315, "&lt;=" &amp; T$1, DataRegularSeason20242025!$D$3:$D$1315, $A9)+SUMIFS(DataRegularSeason20242025!$AB$3:$AB$1315,DataRegularSeason20242025!$B$3:$B$1315, "&lt;=" &amp; T$1, DataRegularSeason20242025!$E$3:$E$1315, $A9)</f>
        <v>6</v>
      </c>
      <c r="U9">
        <f>SUMIFS(DataRegularSeason20242025!$AA$3:$AA$1315,DataRegularSeason20242025!$B$3:$B$1315, "&lt;=" &amp; U$1, DataRegularSeason20242025!$D$3:$D$1315, $A9)+SUMIFS(DataRegularSeason20242025!$AB$3:$AB$1315,DataRegularSeason20242025!$B$3:$B$1315, "&lt;=" &amp; U$1, DataRegularSeason20242025!$E$3:$E$1315, $A9)</f>
        <v>6</v>
      </c>
      <c r="V9">
        <f>SUMIFS(DataRegularSeason20242025!$AA$3:$AA$1315,DataRegularSeason20242025!$B$3:$B$1315, "&lt;=" &amp; V$1, DataRegularSeason20242025!$D$3:$D$1315, $A9)+SUMIFS(DataRegularSeason20242025!$AB$3:$AB$1315,DataRegularSeason20242025!$B$3:$B$1315, "&lt;=" &amp; V$1, DataRegularSeason20242025!$E$3:$E$1315, $A9)</f>
        <v>8</v>
      </c>
      <c r="W9">
        <f>SUMIFS(DataRegularSeason20242025!$AA$3:$AA$1315,DataRegularSeason20242025!$B$3:$B$1315, "&lt;=" &amp; W$1, DataRegularSeason20242025!$D$3:$D$1315, $A9)+SUMIFS(DataRegularSeason20242025!$AB$3:$AB$1315,DataRegularSeason20242025!$B$3:$B$1315, "&lt;=" &amp; W$1, DataRegularSeason20242025!$E$3:$E$1315, $A9)</f>
        <v>8</v>
      </c>
      <c r="X9">
        <f>SUMIFS(DataRegularSeason20242025!$AA$3:$AA$1315,DataRegularSeason20242025!$B$3:$B$1315, "&lt;=" &amp; X$1, DataRegularSeason20242025!$D$3:$D$1315, $A9)+SUMIFS(DataRegularSeason20242025!$AB$3:$AB$1315,DataRegularSeason20242025!$B$3:$B$1315, "&lt;=" &amp; X$1, DataRegularSeason20242025!$E$3:$E$1315, $A9)</f>
        <v>8</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11</v>
      </c>
      <c r="AD9">
        <f>SUMIFS(DataRegularSeason20242025!$AA$3:$AA$1315,DataRegularSeason20242025!$B$3:$B$1315, "&lt;=" &amp; AD$1, DataRegularSeason20242025!$D$3:$D$1315, $A9)+SUMIFS(DataRegularSeason20242025!$AB$3:$AB$1315,DataRegularSeason20242025!$B$3:$B$1315, "&lt;=" &amp; AD$1, DataRegularSeason20242025!$E$3:$E$1315, $A9)</f>
        <v>11</v>
      </c>
      <c r="AE9">
        <f>SUMIFS(DataRegularSeason20242025!$AA$3:$AA$1315,DataRegularSeason20242025!$B$3:$B$1315, "&lt;=" &amp; AE$1, DataRegularSeason20242025!$D$3:$D$1315, $A9)+SUMIFS(DataRegularSeason20242025!$AB$3:$AB$1315,DataRegularSeason20242025!$B$3:$B$1315, "&lt;=" &amp; AE$1, DataRegularSeason20242025!$E$3:$E$1315, $A9)</f>
        <v>11</v>
      </c>
      <c r="AF9">
        <f>SUMIFS(DataRegularSeason20242025!$AA$3:$AA$1315,DataRegularSeason20242025!$B$3:$B$1315, "&lt;=" &amp; AF$1, DataRegularSeason20242025!$D$3:$D$1315, $A9)+SUMIFS(DataRegularSeason20242025!$AB$3:$AB$1315,DataRegularSeason20242025!$B$3:$B$1315, "&lt;=" &amp; AF$1, DataRegularSeason20242025!$E$3:$E$1315, $A9)</f>
        <v>13</v>
      </c>
      <c r="AG9">
        <f>SUMIFS(DataRegularSeason20242025!$AA$3:$AA$1315,DataRegularSeason20242025!$B$3:$B$1315, "&lt;=" &amp; AG$1, DataRegularSeason20242025!$D$3:$D$1315, $A9)+SUMIFS(DataRegularSeason20242025!$AB$3:$AB$1315,DataRegularSeason20242025!$B$3:$B$1315, "&lt;=" &amp; AG$1, DataRegularSeason20242025!$E$3:$E$1315, $A9)</f>
        <v>13</v>
      </c>
      <c r="AH9">
        <f>SUMIFS(DataRegularSeason20242025!$AA$3:$AA$1315,DataRegularSeason20242025!$B$3:$B$1315, "&lt;=" &amp; AH$1, DataRegularSeason20242025!$D$3:$D$1315, $A9)+SUMIFS(DataRegularSeason20242025!$AB$3:$AB$1315,DataRegularSeason20242025!$B$3:$B$1315, "&lt;=" &amp; AH$1, DataRegularSeason20242025!$E$3:$E$1315, $A9)</f>
        <v>13</v>
      </c>
      <c r="AI9">
        <f>SUMIFS(DataRegularSeason20242025!$AA$3:$AA$1315,DataRegularSeason20242025!$B$3:$B$1315, "&lt;=" &amp; AI$1, DataRegularSeason20242025!$D$3:$D$1315, $A9)+SUMIFS(DataRegularSeason20242025!$AB$3:$AB$1315,DataRegularSeason20242025!$B$3:$B$1315, "&lt;=" &amp; AI$1, DataRegularSeason20242025!$E$3:$E$1315, $A9)</f>
        <v>14</v>
      </c>
      <c r="AJ9">
        <f>SUMIFS(DataRegularSeason20242025!$AA$3:$AA$1315,DataRegularSeason20242025!$B$3:$B$1315, "&lt;=" &amp; AJ$1, DataRegularSeason20242025!$D$3:$D$1315, $A9)+SUMIFS(DataRegularSeason20242025!$AB$3:$AB$1315,DataRegularSeason20242025!$B$3:$B$1315, "&lt;=" &amp; AJ$1, DataRegularSeason20242025!$E$3:$E$1315, $A9)</f>
        <v>14</v>
      </c>
      <c r="AK9">
        <f>SUMIFS(DataRegularSeason20242025!$AA$3:$AA$1315,DataRegularSeason20242025!$B$3:$B$1315, "&lt;=" &amp; AK$1, DataRegularSeason20242025!$D$3:$D$1315, $A9)+SUMIFS(DataRegularSeason20242025!$AB$3:$AB$1315,DataRegularSeason20242025!$B$3:$B$1315, "&lt;=" &amp; AK$1, DataRegularSeason20242025!$E$3:$E$1315, $A9)</f>
        <v>16</v>
      </c>
      <c r="AL9">
        <f>SUMIFS(DataRegularSeason20242025!$AA$3:$AA$1315,DataRegularSeason20242025!$B$3:$B$1315, "&lt;=" &amp; AL$1, DataRegularSeason20242025!$D$3:$D$1315, $A9)+SUMIFS(DataRegularSeason20242025!$AB$3:$AB$1315,DataRegularSeason20242025!$B$3:$B$1315, "&lt;=" &amp; AL$1, DataRegularSeason20242025!$E$3:$E$1315, $A9)</f>
        <v>16</v>
      </c>
      <c r="AM9">
        <f>SUMIFS(DataRegularSeason20242025!$AA$3:$AA$1315,DataRegularSeason20242025!$B$3:$B$1315, "&lt;=" &amp; AM$1, DataRegularSeason20242025!$D$3:$D$1315, $A9)+SUMIFS(DataRegularSeason20242025!$AB$3:$AB$1315,DataRegularSeason20242025!$B$3:$B$1315, "&lt;=" &amp; AM$1, DataRegularSeason20242025!$E$3:$E$1315, $A9)</f>
        <v>16</v>
      </c>
      <c r="AN9">
        <f>SUMIFS(DataRegularSeason20242025!$AA$3:$AA$1315,DataRegularSeason20242025!$B$3:$B$1315, "&lt;=" &amp; AN$1, DataRegularSeason20242025!$D$3:$D$1315, $A9)+SUMIFS(DataRegularSeason20242025!$AB$3:$AB$1315,DataRegularSeason20242025!$B$3:$B$1315, "&lt;=" &amp; AN$1, DataRegularSeason20242025!$E$3:$E$1315, $A9)</f>
        <v>18</v>
      </c>
      <c r="AO9">
        <f>SUMIFS(DataRegularSeason20242025!$AA$3:$AA$1315,DataRegularSeason20242025!$B$3:$B$1315, "&lt;=" &amp; AO$1, DataRegularSeason20242025!$D$3:$D$1315, $A9)+SUMIFS(DataRegularSeason20242025!$AB$3:$AB$1315,DataRegularSeason20242025!$B$3:$B$1315, "&lt;=" &amp; AO$1, DataRegularSeason20242025!$E$3:$E$1315, $A9)</f>
        <v>20</v>
      </c>
      <c r="AP9">
        <f>SUMIFS(DataRegularSeason20242025!$AA$3:$AA$1315,DataRegularSeason20242025!$B$3:$B$1315, "&lt;=" &amp; AP$1, DataRegularSeason20242025!$D$3:$D$1315, $A9)+SUMIFS(DataRegularSeason20242025!$AB$3:$AB$1315,DataRegularSeason20242025!$B$3:$B$1315, "&lt;=" &amp; AP$1, DataRegularSeason20242025!$E$3:$E$1315, $A9)</f>
        <v>20</v>
      </c>
      <c r="AQ9">
        <f>SUMIFS(DataRegularSeason20242025!$AA$3:$AA$1315,DataRegularSeason20242025!$B$3:$B$1315, "&lt;=" &amp; AQ$1, DataRegularSeason20242025!$D$3:$D$1315, $A9)+SUMIFS(DataRegularSeason20242025!$AB$3:$AB$1315,DataRegularSeason20242025!$B$3:$B$1315, "&lt;=" &amp; AQ$1, DataRegularSeason20242025!$E$3:$E$1315, $A9)</f>
        <v>20</v>
      </c>
      <c r="AR9">
        <f>SUMIFS(DataRegularSeason20242025!$AA$3:$AA$1315,DataRegularSeason20242025!$B$3:$B$1315, "&lt;=" &amp; AR$1, DataRegularSeason20242025!$D$3:$D$1315, $A9)+SUMIFS(DataRegularSeason20242025!$AB$3:$AB$1315,DataRegularSeason20242025!$B$3:$B$1315, "&lt;=" &amp; AR$1, DataRegularSeason20242025!$E$3:$E$1315, $A9)</f>
        <v>20</v>
      </c>
      <c r="AS9">
        <f>SUMIFS(DataRegularSeason20242025!$AA$3:$AA$1315,DataRegularSeason20242025!$B$3:$B$1315, "&lt;=" &amp; AS$1, DataRegularSeason20242025!$D$3:$D$1315, $A9)+SUMIFS(DataRegularSeason20242025!$AB$3:$AB$1315,DataRegularSeason20242025!$B$3:$B$1315, "&lt;=" &amp; AS$1, DataRegularSeason20242025!$E$3:$E$1315, $A9)</f>
        <v>22</v>
      </c>
      <c r="AT9">
        <f>SUMIFS(DataRegularSeason20242025!$AA$3:$AA$1315,DataRegularSeason20242025!$B$3:$B$1315, "&lt;=" &amp; AT$1, DataRegularSeason20242025!$D$3:$D$1315, $A9)+SUMIFS(DataRegularSeason20242025!$AB$3:$AB$1315,DataRegularSeason20242025!$B$3:$B$1315, "&lt;=" &amp; AT$1, DataRegularSeason20242025!$E$3:$E$1315, $A9)</f>
        <v>22</v>
      </c>
      <c r="AU9">
        <f>SUMIFS(DataRegularSeason20242025!$AA$3:$AA$1315,DataRegularSeason20242025!$B$3:$B$1315, "&lt;=" &amp; AU$1, DataRegularSeason20242025!$D$3:$D$1315, $A9)+SUMIFS(DataRegularSeason20242025!$AB$3:$AB$1315,DataRegularSeason20242025!$B$3:$B$1315, "&lt;=" &amp; AU$1, DataRegularSeason20242025!$E$3:$E$1315, $A9)</f>
        <v>22</v>
      </c>
      <c r="AV9">
        <f>SUMIFS(DataRegularSeason20242025!$AA$3:$AA$1315,DataRegularSeason20242025!$B$3:$B$1315, "&lt;=" &amp; AV$1, DataRegularSeason20242025!$D$3:$D$1315, $A9)+SUMIFS(DataRegularSeason20242025!$AB$3:$AB$1315,DataRegularSeason20242025!$B$3:$B$1315, "&lt;=" &amp; AV$1, DataRegularSeason20242025!$E$3:$E$1315, $A9)</f>
        <v>24</v>
      </c>
      <c r="AW9">
        <f>SUMIFS(DataRegularSeason20242025!$AA$3:$AA$1315,DataRegularSeason20242025!$B$3:$B$1315, "&lt;=" &amp; AW$1, DataRegularSeason20242025!$D$3:$D$1315, $A9)+SUMIFS(DataRegularSeason20242025!$AB$3:$AB$1315,DataRegularSeason20242025!$B$3:$B$1315, "&lt;=" &amp; AW$1, DataRegularSeason20242025!$E$3:$E$1315, $A9)</f>
        <v>24</v>
      </c>
      <c r="AX9">
        <f>SUMIFS(DataRegularSeason20242025!$AA$3:$AA$1315,DataRegularSeason20242025!$B$3:$B$1315, "&lt;=" &amp; AX$1, DataRegularSeason20242025!$D$3:$D$1315, $A9)+SUMIFS(DataRegularSeason20242025!$AB$3:$AB$1315,DataRegularSeason20242025!$B$3:$B$1315, "&lt;=" &amp; AX$1, DataRegularSeason20242025!$E$3:$E$1315, $A9)</f>
        <v>24</v>
      </c>
      <c r="AY9">
        <f>SUMIFS(DataRegularSeason20242025!$AA$3:$AA$1315,DataRegularSeason20242025!$B$3:$B$1315, "&lt;=" &amp; AY$1, DataRegularSeason20242025!$D$3:$D$1315, $A9)+SUMIFS(DataRegularSeason20242025!$AB$3:$AB$1315,DataRegularSeason20242025!$B$3:$B$1315, "&lt;=" &amp; AY$1, DataRegularSeason20242025!$E$3:$E$1315, $A9)</f>
        <v>24</v>
      </c>
      <c r="AZ9">
        <f>SUMIFS(DataRegularSeason20242025!$AA$3:$AA$1315,DataRegularSeason20242025!$B$3:$B$1315, "&lt;=" &amp; AZ$1, DataRegularSeason20242025!$D$3:$D$1315, $A9)+SUMIFS(DataRegularSeason20242025!$AB$3:$AB$1315,DataRegularSeason20242025!$B$3:$B$1315, "&lt;=" &amp; AZ$1, DataRegularSeason20242025!$E$3:$E$1315, $A9)</f>
        <v>26</v>
      </c>
      <c r="BA9">
        <f>SUMIFS(DataRegularSeason20242025!$AA$3:$AA$1315,DataRegularSeason20242025!$B$3:$B$1315, "&lt;=" &amp; BA$1, DataRegularSeason20242025!$D$3:$D$1315, $A9)+SUMIFS(DataRegularSeason20242025!$AB$3:$AB$1315,DataRegularSeason20242025!$B$3:$B$1315, "&lt;=" &amp; BA$1, DataRegularSeason20242025!$E$3:$E$1315, $A9)</f>
        <v>26</v>
      </c>
      <c r="BB9">
        <f>SUMIFS(DataRegularSeason20242025!$AA$3:$AA$1315,DataRegularSeason20242025!$B$3:$B$1315, "&lt;=" &amp; BB$1, DataRegularSeason20242025!$D$3:$D$1315, $A9)+SUMIFS(DataRegularSeason20242025!$AB$3:$AB$1315,DataRegularSeason20242025!$B$3:$B$1315, "&lt;=" &amp; BB$1, DataRegularSeason20242025!$E$3:$E$1315, $A9)</f>
        <v>26</v>
      </c>
      <c r="BC9">
        <f>SUMIFS(DataRegularSeason20242025!$AA$3:$AA$1315,DataRegularSeason20242025!$B$3:$B$1315, "&lt;=" &amp; BC$1, DataRegularSeason20242025!$D$3:$D$1315, $A9)+SUMIFS(DataRegularSeason20242025!$AB$3:$AB$1315,DataRegularSeason20242025!$B$3:$B$1315, "&lt;=" &amp; BC$1, DataRegularSeason20242025!$E$3:$E$1315, $A9)</f>
        <v>26</v>
      </c>
      <c r="BD9">
        <f>SUMIFS(DataRegularSeason20242025!$AA$3:$AA$1315,DataRegularSeason20242025!$B$3:$B$1315, "&lt;=" &amp; BD$1, DataRegularSeason20242025!$D$3:$D$1315, $A9)+SUMIFS(DataRegularSeason20242025!$AB$3:$AB$1315,DataRegularSeason20242025!$B$3:$B$1315, "&lt;=" &amp; BD$1, DataRegularSeason20242025!$E$3:$E$1315, $A9)</f>
        <v>28</v>
      </c>
      <c r="BE9">
        <f>SUMIFS(DataRegularSeason20242025!$AA$3:$AA$1315,DataRegularSeason20242025!$B$3:$B$1315, "&lt;=" &amp; BE$1, DataRegularSeason20242025!$D$3:$D$1315, $A9)+SUMIFS(DataRegularSeason20242025!$AB$3:$AB$1315,DataRegularSeason20242025!$B$3:$B$1315, "&lt;=" &amp; BE$1, DataRegularSeason20242025!$E$3:$E$1315, $A9)</f>
        <v>28</v>
      </c>
      <c r="BF9">
        <f>SUMIFS(DataRegularSeason20242025!$AA$3:$AA$1315,DataRegularSeason20242025!$B$3:$B$1315, "&lt;=" &amp; BF$1, DataRegularSeason20242025!$D$3:$D$1315, $A9)+SUMIFS(DataRegularSeason20242025!$AB$3:$AB$1315,DataRegularSeason20242025!$B$3:$B$1315, "&lt;=" &amp; BF$1, DataRegularSeason20242025!$E$3:$E$1315, $A9)</f>
        <v>28</v>
      </c>
      <c r="BG9">
        <f>SUMIFS(DataRegularSeason20242025!$AA$3:$AA$1315,DataRegularSeason20242025!$B$3:$B$1315, "&lt;=" &amp; BG$1, DataRegularSeason20242025!$D$3:$D$1315, $A9)+SUMIFS(DataRegularSeason20242025!$AB$3:$AB$1315,DataRegularSeason20242025!$B$3:$B$1315, "&lt;=" &amp; BG$1, DataRegularSeason20242025!$E$3:$E$1315, $A9)</f>
        <v>28</v>
      </c>
      <c r="BH9">
        <f>SUMIFS(DataRegularSeason20242025!$AA$3:$AA$1315,DataRegularSeason20242025!$B$3:$B$1315, "&lt;=" &amp; BH$1, DataRegularSeason20242025!$D$3:$D$1315, $A9)+SUMIFS(DataRegularSeason20242025!$AB$3:$AB$1315,DataRegularSeason20242025!$B$3:$B$1315, "&lt;=" &amp; BH$1, DataRegularSeason20242025!$E$3:$E$1315, $A9)</f>
        <v>28</v>
      </c>
      <c r="BI9">
        <f>SUMIFS(DataRegularSeason20242025!$AA$3:$AA$1315,DataRegularSeason20242025!$B$3:$B$1315, "&lt;=" &amp; BI$1, DataRegularSeason20242025!$D$3:$D$1315, $A9)+SUMIFS(DataRegularSeason20242025!$AB$3:$AB$1315,DataRegularSeason20242025!$B$3:$B$1315, "&lt;=" &amp; BI$1, DataRegularSeason20242025!$E$3:$E$1315, $A9)</f>
        <v>28</v>
      </c>
      <c r="BJ9">
        <f>SUMIFS(DataRegularSeason20242025!$AA$3:$AA$1315,DataRegularSeason20242025!$B$3:$B$1315, "&lt;=" &amp; BJ$1, DataRegularSeason20242025!$D$3:$D$1315, $A9)+SUMIFS(DataRegularSeason20242025!$AB$3:$AB$1315,DataRegularSeason20242025!$B$3:$B$1315, "&lt;=" &amp; BJ$1, DataRegularSeason20242025!$E$3:$E$1315, $A9)</f>
        <v>30</v>
      </c>
      <c r="BK9">
        <f>SUMIFS(DataRegularSeason20242025!$AA$3:$AA$1315,DataRegularSeason20242025!$B$3:$B$1315, "&lt;=" &amp; BK$1, DataRegularSeason20242025!$D$3:$D$1315, $A9)+SUMIFS(DataRegularSeason20242025!$AB$3:$AB$1315,DataRegularSeason20242025!$B$3:$B$1315, "&lt;=" &amp; BK$1, DataRegularSeason20242025!$E$3:$E$1315, $A9)</f>
        <v>30</v>
      </c>
      <c r="BL9">
        <f>SUMIFS(DataRegularSeason20242025!$AA$3:$AA$1315,DataRegularSeason20242025!$B$3:$B$1315, "&lt;=" &amp; BL$1, DataRegularSeason20242025!$D$3:$D$1315, $A9)+SUMIFS(DataRegularSeason20242025!$AB$3:$AB$1315,DataRegularSeason20242025!$B$3:$B$1315, "&lt;=" &amp; BL$1, DataRegularSeason20242025!$E$3:$E$1315, $A9)</f>
        <v>32</v>
      </c>
      <c r="BM9">
        <f>SUMIFS(DataRegularSeason20242025!$AA$3:$AA$1315,DataRegularSeason20242025!$B$3:$B$1315, "&lt;=" &amp; BM$1, DataRegularSeason20242025!$D$3:$D$1315, $A9)+SUMIFS(DataRegularSeason20242025!$AB$3:$AB$1315,DataRegularSeason20242025!$B$3:$B$1315, "&lt;=" &amp; BM$1, DataRegularSeason20242025!$E$3:$E$1315, $A9)</f>
        <v>32</v>
      </c>
      <c r="BN9">
        <f>SUMIFS(DataRegularSeason20242025!$AA$3:$AA$1315,DataRegularSeason20242025!$B$3:$B$1315, "&lt;=" &amp; BN$1, DataRegularSeason20242025!$D$3:$D$1315, $A9)+SUMIFS(DataRegularSeason20242025!$AB$3:$AB$1315,DataRegularSeason20242025!$B$3:$B$1315, "&lt;=" &amp; BN$1, DataRegularSeason20242025!$E$3:$E$1315, $A9)</f>
        <v>34</v>
      </c>
      <c r="BO9">
        <f>SUMIFS(DataRegularSeason20242025!$AA$3:$AA$1315,DataRegularSeason20242025!$B$3:$B$1315, "&lt;=" &amp; BO$1, DataRegularSeason20242025!$D$3:$D$1315, $A9)+SUMIFS(DataRegularSeason20242025!$AB$3:$AB$1315,DataRegularSeason20242025!$B$3:$B$1315, "&lt;=" &amp; BO$1, DataRegularSeason20242025!$E$3:$E$1315, $A9)</f>
        <v>34</v>
      </c>
      <c r="BP9">
        <f>SUMIFS(DataRegularSeason20242025!$AA$3:$AA$1315,DataRegularSeason20242025!$B$3:$B$1315, "&lt;=" &amp; BP$1, DataRegularSeason20242025!$D$3:$D$1315, $A9)+SUMIFS(DataRegularSeason20242025!$AB$3:$AB$1315,DataRegularSeason20242025!$B$3:$B$1315, "&lt;=" &amp; BP$1, DataRegularSeason20242025!$E$3:$E$1315, $A9)</f>
        <v>34</v>
      </c>
      <c r="BQ9">
        <f>SUMIFS(DataRegularSeason20242025!$AA$3:$AA$1315,DataRegularSeason20242025!$B$3:$B$1315, "&lt;=" &amp; BQ$1, DataRegularSeason20242025!$D$3:$D$1315, $A9)+SUMIFS(DataRegularSeason20242025!$AB$3:$AB$1315,DataRegularSeason20242025!$B$3:$B$1315, "&lt;=" &amp; BQ$1, DataRegularSeason20242025!$E$3:$E$1315, $A9)</f>
        <v>34</v>
      </c>
      <c r="BR9">
        <f>SUMIFS(DataRegularSeason20242025!$AA$3:$AA$1315,DataRegularSeason20242025!$B$3:$B$1315, "&lt;=" &amp; BR$1, DataRegularSeason20242025!$D$3:$D$1315, $A9)+SUMIFS(DataRegularSeason20242025!$AB$3:$AB$1315,DataRegularSeason20242025!$B$3:$B$1315, "&lt;=" &amp; BR$1, DataRegularSeason20242025!$E$3:$E$1315, $A9)</f>
        <v>34</v>
      </c>
      <c r="BS9">
        <f>SUMIFS(DataRegularSeason20242025!$AA$3:$AA$1315,DataRegularSeason20242025!$B$3:$B$1315, "&lt;=" &amp; BS$1, DataRegularSeason20242025!$D$3:$D$1315, $A9)+SUMIFS(DataRegularSeason20242025!$AB$3:$AB$1315,DataRegularSeason20242025!$B$3:$B$1315, "&lt;=" &amp; BS$1, DataRegularSeason20242025!$E$3:$E$1315, $A9)</f>
        <v>34</v>
      </c>
      <c r="BT9">
        <f>SUMIFS(DataRegularSeason20242025!$AA$3:$AA$1315,DataRegularSeason20242025!$B$3:$B$1315, "&lt;=" &amp; BT$1, DataRegularSeason20242025!$D$3:$D$1315, $A9)+SUMIFS(DataRegularSeason20242025!$AB$3:$AB$1315,DataRegularSeason20242025!$B$3:$B$1315, "&lt;=" &amp; BT$1, DataRegularSeason20242025!$E$3:$E$1315, $A9)</f>
        <v>34</v>
      </c>
      <c r="BU9">
        <f>SUMIFS(DataRegularSeason20242025!$AA$3:$AA$1315,DataRegularSeason20242025!$B$3:$B$1315, "&lt;=" &amp; BU$1, DataRegularSeason20242025!$D$3:$D$1315, $A9)+SUMIFS(DataRegularSeason20242025!$AB$3:$AB$1315,DataRegularSeason20242025!$B$3:$B$1315, "&lt;=" &amp; BU$1, DataRegularSeason20242025!$E$3:$E$1315, $A9)</f>
        <v>34</v>
      </c>
      <c r="BV9">
        <f>SUMIFS(DataRegularSeason20242025!$AA$3:$AA$1315,DataRegularSeason20242025!$B$3:$B$1315, "&lt;=" &amp; BV$1, DataRegularSeason20242025!$D$3:$D$1315, $A9)+SUMIFS(DataRegularSeason20242025!$AB$3:$AB$1315,DataRegularSeason20242025!$B$3:$B$1315, "&lt;=" &amp; BV$1, DataRegularSeason20242025!$E$3:$E$1315, $A9)</f>
        <v>34</v>
      </c>
      <c r="BW9">
        <f>SUMIFS(DataRegularSeason20242025!$AA$3:$AA$1315,DataRegularSeason20242025!$B$3:$B$1315, "&lt;=" &amp; BW$1, DataRegularSeason20242025!$D$3:$D$1315, $A9)+SUMIFS(DataRegularSeason20242025!$AB$3:$AB$1315,DataRegularSeason20242025!$B$3:$B$1315, "&lt;=" &amp; BW$1, DataRegularSeason20242025!$E$3:$E$1315, $A9)</f>
        <v>34</v>
      </c>
      <c r="BX9">
        <f>SUMIFS(DataRegularSeason20242025!$AA$3:$AA$1315,DataRegularSeason20242025!$B$3:$B$1315, "&lt;=" &amp; BX$1, DataRegularSeason20242025!$D$3:$D$1315, $A9)+SUMIFS(DataRegularSeason20242025!$AB$3:$AB$1315,DataRegularSeason20242025!$B$3:$B$1315, "&lt;=" &amp; BX$1, DataRegularSeason20242025!$E$3:$E$1315, $A9)</f>
        <v>34</v>
      </c>
      <c r="BY9">
        <f>SUMIFS(DataRegularSeason20242025!$AA$3:$AA$1315,DataRegularSeason20242025!$B$3:$B$1315, "&lt;=" &amp; BY$1, DataRegularSeason20242025!$D$3:$D$1315, $A9)+SUMIFS(DataRegularSeason20242025!$AB$3:$AB$1315,DataRegularSeason20242025!$B$3:$B$1315, "&lt;=" &amp; BY$1, DataRegularSeason20242025!$E$3:$E$1315, $A9)</f>
        <v>34</v>
      </c>
      <c r="BZ9">
        <f>SUMIFS(DataRegularSeason20242025!$AA$3:$AA$1315,DataRegularSeason20242025!$B$3:$B$1315, "&lt;=" &amp; BZ$1, DataRegularSeason20242025!$D$3:$D$1315, $A9)+SUMIFS(DataRegularSeason20242025!$AB$3:$AB$1315,DataRegularSeason20242025!$B$3:$B$1315, "&lt;=" &amp; BZ$1, DataRegularSeason20242025!$E$3:$E$1315, $A9)</f>
        <v>34</v>
      </c>
      <c r="CA9">
        <f>SUMIFS(DataRegularSeason20242025!$AA$3:$AA$1315,DataRegularSeason20242025!$B$3:$B$1315, "&lt;=" &amp; CA$1, DataRegularSeason20242025!$D$3:$D$1315, $A9)+SUMIFS(DataRegularSeason20242025!$AB$3:$AB$1315,DataRegularSeason20242025!$B$3:$B$1315, "&lt;=" &amp; CA$1, DataRegularSeason20242025!$E$3:$E$1315, $A9)</f>
        <v>34</v>
      </c>
      <c r="CB9">
        <f>SUMIFS(DataRegularSeason20242025!$AA$3:$AA$1315,DataRegularSeason20242025!$B$3:$B$1315, "&lt;=" &amp; CB$1, DataRegularSeason20242025!$D$3:$D$1315, $A9)+SUMIFS(DataRegularSeason20242025!$AB$3:$AB$1315,DataRegularSeason20242025!$B$3:$B$1315, "&lt;=" &amp; CB$1, DataRegularSeason20242025!$E$3:$E$1315, $A9)</f>
        <v>34</v>
      </c>
      <c r="CC9">
        <f>SUMIFS(DataRegularSeason20242025!$AA$3:$AA$1315,DataRegularSeason20242025!$B$3:$B$1315, "&lt;=" &amp; CC$1, DataRegularSeason20242025!$D$3:$D$1315, $A9)+SUMIFS(DataRegularSeason20242025!$AB$3:$AB$1315,DataRegularSeason20242025!$B$3:$B$1315, "&lt;=" &amp; CC$1, DataRegularSeason20242025!$E$3:$E$1315, $A9)</f>
        <v>34</v>
      </c>
      <c r="CD9">
        <f>SUMIFS(DataRegularSeason20242025!$AA$3:$AA$1315,DataRegularSeason20242025!$B$3:$B$1315, "&lt;=" &amp; CD$1, DataRegularSeason20242025!$D$3:$D$1315, $A9)+SUMIFS(DataRegularSeason20242025!$AB$3:$AB$1315,DataRegularSeason20242025!$B$3:$B$1315, "&lt;=" &amp; CD$1, DataRegularSeason20242025!$E$3:$E$1315, $A9)</f>
        <v>34</v>
      </c>
      <c r="CE9">
        <f>SUMIFS(DataRegularSeason20242025!$AA$3:$AA$1315,DataRegularSeason20242025!$B$3:$B$1315, "&lt;=" &amp; CE$1, DataRegularSeason20242025!$D$3:$D$1315, $A9)+SUMIFS(DataRegularSeason20242025!$AB$3:$AB$1315,DataRegularSeason20242025!$B$3:$B$1315, "&lt;=" &amp; CE$1, DataRegularSeason20242025!$E$3:$E$1315, $A9)</f>
        <v>34</v>
      </c>
      <c r="CF9">
        <f>SUMIFS(DataRegularSeason20242025!$AA$3:$AA$1315,DataRegularSeason20242025!$B$3:$B$1315, "&lt;=" &amp; CF$1, DataRegularSeason20242025!$D$3:$D$1315, $A9)+SUMIFS(DataRegularSeason20242025!$AB$3:$AB$1315,DataRegularSeason20242025!$B$3:$B$1315, "&lt;=" &amp; CF$1, DataRegularSeason20242025!$E$3:$E$1315, $A9)</f>
        <v>34</v>
      </c>
      <c r="CG9">
        <f>SUMIFS(DataRegularSeason20242025!$AA$3:$AA$1315,DataRegularSeason20242025!$B$3:$B$1315, "&lt;=" &amp; CG$1, DataRegularSeason20242025!$D$3:$D$1315, $A9)+SUMIFS(DataRegularSeason20242025!$AB$3:$AB$1315,DataRegularSeason20242025!$B$3:$B$1315, "&lt;=" &amp; CG$1, DataRegularSeason20242025!$E$3:$E$1315, $A9)</f>
        <v>34</v>
      </c>
      <c r="CH9">
        <f>SUMIFS(DataRegularSeason20242025!$AA$3:$AA$1315,DataRegularSeason20242025!$B$3:$B$1315, "&lt;=" &amp; CH$1, DataRegularSeason20242025!$D$3:$D$1315, $A9)+SUMIFS(DataRegularSeason20242025!$AB$3:$AB$1315,DataRegularSeason20242025!$B$3:$B$1315, "&lt;=" &amp; CH$1, DataRegularSeason20242025!$E$3:$E$1315, $A9)</f>
        <v>34</v>
      </c>
      <c r="CI9">
        <f>SUMIFS(DataRegularSeason20242025!$AA$3:$AA$1315,DataRegularSeason20242025!$B$3:$B$1315, "&lt;=" &amp; CI$1, DataRegularSeason20242025!$D$3:$D$1315, $A9)+SUMIFS(DataRegularSeason20242025!$AB$3:$AB$1315,DataRegularSeason20242025!$B$3:$B$1315, "&lt;=" &amp; CI$1, DataRegularSeason20242025!$E$3:$E$1315, $A9)</f>
        <v>34</v>
      </c>
      <c r="CJ9">
        <f>SUMIFS(DataRegularSeason20242025!$AA$3:$AA$1315,DataRegularSeason20242025!$B$3:$B$1315, "&lt;=" &amp; CJ$1, DataRegularSeason20242025!$D$3:$D$1315, $A9)+SUMIFS(DataRegularSeason20242025!$AB$3:$AB$1315,DataRegularSeason20242025!$B$3:$B$1315, "&lt;=" &amp; CJ$1, DataRegularSeason20242025!$E$3:$E$1315, $A9)</f>
        <v>34</v>
      </c>
      <c r="CK9">
        <f>SUMIFS(DataRegularSeason20242025!$AA$3:$AA$1315,DataRegularSeason20242025!$B$3:$B$1315, "&lt;=" &amp; CK$1, DataRegularSeason20242025!$D$3:$D$1315, $A9)+SUMIFS(DataRegularSeason20242025!$AB$3:$AB$1315,DataRegularSeason20242025!$B$3:$B$1315, "&lt;=" &amp; CK$1, DataRegularSeason20242025!$E$3:$E$1315, $A9)</f>
        <v>34</v>
      </c>
      <c r="CL9">
        <f>SUMIFS(DataRegularSeason20242025!$AA$3:$AA$1315,DataRegularSeason20242025!$B$3:$B$1315, "&lt;=" &amp; CL$1, DataRegularSeason20242025!$D$3:$D$1315, $A9)+SUMIFS(DataRegularSeason20242025!$AB$3:$AB$1315,DataRegularSeason20242025!$B$3:$B$1315, "&lt;=" &amp; CL$1, DataRegularSeason20242025!$E$3:$E$1315, $A9)</f>
        <v>34</v>
      </c>
      <c r="CM9">
        <f>SUMIFS(DataRegularSeason20242025!$AA$3:$AA$1315,DataRegularSeason20242025!$B$3:$B$1315, "&lt;=" &amp; CM$1, DataRegularSeason20242025!$D$3:$D$1315, $A9)+SUMIFS(DataRegularSeason20242025!$AB$3:$AB$1315,DataRegularSeason20242025!$B$3:$B$1315, "&lt;=" &amp; CM$1, DataRegularSeason20242025!$E$3:$E$1315, $A9)</f>
        <v>34</v>
      </c>
      <c r="CN9">
        <f>SUMIFS(DataRegularSeason20242025!$AA$3:$AA$1315,DataRegularSeason20242025!$B$3:$B$1315, "&lt;=" &amp; CN$1, DataRegularSeason20242025!$D$3:$D$1315, $A9)+SUMIFS(DataRegularSeason20242025!$AB$3:$AB$1315,DataRegularSeason20242025!$B$3:$B$1315, "&lt;=" &amp; CN$1, DataRegularSeason20242025!$E$3:$E$1315, $A9)</f>
        <v>34</v>
      </c>
      <c r="CO9">
        <f>SUMIFS(DataRegularSeason20242025!$AA$3:$AA$1315,DataRegularSeason20242025!$B$3:$B$1315, "&lt;=" &amp; CO$1, DataRegularSeason20242025!$D$3:$D$1315, $A9)+SUMIFS(DataRegularSeason20242025!$AB$3:$AB$1315,DataRegularSeason20242025!$B$3:$B$1315, "&lt;=" &amp; CO$1, DataRegularSeason20242025!$E$3:$E$1315, $A9)</f>
        <v>34</v>
      </c>
      <c r="CP9">
        <f>SUMIFS(DataRegularSeason20242025!$AA$3:$AA$1315,DataRegularSeason20242025!$B$3:$B$1315, "&lt;=" &amp; CP$1, DataRegularSeason20242025!$D$3:$D$1315, $A9)+SUMIFS(DataRegularSeason20242025!$AB$3:$AB$1315,DataRegularSeason20242025!$B$3:$B$1315, "&lt;=" &amp; CP$1, DataRegularSeason20242025!$E$3:$E$1315, $A9)</f>
        <v>34</v>
      </c>
      <c r="CQ9">
        <f>SUMIFS(DataRegularSeason20242025!$AA$3:$AA$1315,DataRegularSeason20242025!$B$3:$B$1315, "&lt;=" &amp; CQ$1, DataRegularSeason20242025!$D$3:$D$1315, $A9)+SUMIFS(DataRegularSeason20242025!$AB$3:$AB$1315,DataRegularSeason20242025!$B$3:$B$1315, "&lt;=" &amp; CQ$1, DataRegularSeason20242025!$E$3:$E$1315, $A9)</f>
        <v>34</v>
      </c>
      <c r="CR9">
        <f>SUMIFS(DataRegularSeason20242025!$AA$3:$AA$1315,DataRegularSeason20242025!$B$3:$B$1315, "&lt;=" &amp; CR$1, DataRegularSeason20242025!$D$3:$D$1315, $A9)+SUMIFS(DataRegularSeason20242025!$AB$3:$AB$1315,DataRegularSeason20242025!$B$3:$B$1315, "&lt;=" &amp; CR$1, DataRegularSeason20242025!$E$3:$E$1315, $A9)</f>
        <v>34</v>
      </c>
      <c r="CS9">
        <f>SUMIFS(DataRegularSeason20242025!$AA$3:$AA$1315,DataRegularSeason20242025!$B$3:$B$1315, "&lt;=" &amp; CS$1, DataRegularSeason20242025!$D$3:$D$1315, $A9)+SUMIFS(DataRegularSeason20242025!$AB$3:$AB$1315,DataRegularSeason20242025!$B$3:$B$1315, "&lt;=" &amp; CS$1, DataRegularSeason20242025!$E$3:$E$1315, $A9)</f>
        <v>34</v>
      </c>
      <c r="CT9">
        <f>SUMIFS(DataRegularSeason20242025!$AA$3:$AA$1315,DataRegularSeason20242025!$B$3:$B$1315, "&lt;=" &amp; CT$1, DataRegularSeason20242025!$D$3:$D$1315, $A9)+SUMIFS(DataRegularSeason20242025!$AB$3:$AB$1315,DataRegularSeason20242025!$B$3:$B$1315, "&lt;=" &amp; CT$1, DataRegularSeason20242025!$E$3:$E$1315, $A9)</f>
        <v>34</v>
      </c>
      <c r="CU9">
        <f>SUMIFS(DataRegularSeason20242025!$AA$3:$AA$1315,DataRegularSeason20242025!$B$3:$B$1315, "&lt;=" &amp; CU$1, DataRegularSeason20242025!$D$3:$D$1315, $A9)+SUMIFS(DataRegularSeason20242025!$AB$3:$AB$1315,DataRegularSeason20242025!$B$3:$B$1315, "&lt;=" &amp; CU$1, DataRegularSeason20242025!$E$3:$E$1315, $A9)</f>
        <v>34</v>
      </c>
      <c r="CV9">
        <f>SUMIFS(DataRegularSeason20242025!$AA$3:$AA$1315,DataRegularSeason20242025!$B$3:$B$1315, "&lt;=" &amp; CV$1, DataRegularSeason20242025!$D$3:$D$1315, $A9)+SUMIFS(DataRegularSeason20242025!$AB$3:$AB$1315,DataRegularSeason20242025!$B$3:$B$1315, "&lt;=" &amp; CV$1, DataRegularSeason20242025!$E$3:$E$1315, $A9)</f>
        <v>34</v>
      </c>
      <c r="CW9">
        <f>SUMIFS(DataRegularSeason20242025!$AA$3:$AA$1315,DataRegularSeason20242025!$B$3:$B$1315, "&lt;=" &amp; CW$1, DataRegularSeason20242025!$D$3:$D$1315, $A9)+SUMIFS(DataRegularSeason20242025!$AB$3:$AB$1315,DataRegularSeason20242025!$B$3:$B$1315, "&lt;=" &amp; CW$1, DataRegularSeason20242025!$E$3:$E$1315, $A9)</f>
        <v>34</v>
      </c>
      <c r="CX9">
        <f>SUMIFS(DataRegularSeason20242025!$AA$3:$AA$1315,DataRegularSeason20242025!$B$3:$B$1315, "&lt;=" &amp; CX$1, DataRegularSeason20242025!$D$3:$D$1315, $A9)+SUMIFS(DataRegularSeason20242025!$AB$3:$AB$1315,DataRegularSeason20242025!$B$3:$B$1315, "&lt;=" &amp; CX$1, DataRegularSeason20242025!$E$3:$E$1315, $A9)</f>
        <v>34</v>
      </c>
      <c r="CY9">
        <f>SUMIFS(DataRegularSeason20242025!$AA$3:$AA$1315,DataRegularSeason20242025!$B$3:$B$1315, "&lt;=" &amp; CY$1, DataRegularSeason20242025!$D$3:$D$1315, $A9)+SUMIFS(DataRegularSeason20242025!$AB$3:$AB$1315,DataRegularSeason20242025!$B$3:$B$1315, "&lt;=" &amp; CY$1, DataRegularSeason20242025!$E$3:$E$1315, $A9)</f>
        <v>34</v>
      </c>
      <c r="CZ9">
        <f>SUMIFS(DataRegularSeason20242025!$AA$3:$AA$1315,DataRegularSeason20242025!$B$3:$B$1315, "&lt;=" &amp; CZ$1, DataRegularSeason20242025!$D$3:$D$1315, $A9)+SUMIFS(DataRegularSeason20242025!$AB$3:$AB$1315,DataRegularSeason20242025!$B$3:$B$1315, "&lt;=" &amp; CZ$1, DataRegularSeason20242025!$E$3:$E$1315, $A9)</f>
        <v>34</v>
      </c>
      <c r="DA9">
        <f>SUMIFS(DataRegularSeason20242025!$AA$3:$AA$1315,DataRegularSeason20242025!$B$3:$B$1315, "&lt;=" &amp; DA$1, DataRegularSeason20242025!$D$3:$D$1315, $A9)+SUMIFS(DataRegularSeason20242025!$AB$3:$AB$1315,DataRegularSeason20242025!$B$3:$B$1315, "&lt;=" &amp; DA$1, DataRegularSeason20242025!$E$3:$E$1315, $A9)</f>
        <v>34</v>
      </c>
      <c r="DB9">
        <f>SUMIFS(DataRegularSeason20242025!$AA$3:$AA$1315,DataRegularSeason20242025!$B$3:$B$1315, "&lt;=" &amp; DB$1, DataRegularSeason20242025!$D$3:$D$1315, $A9)+SUMIFS(DataRegularSeason20242025!$AB$3:$AB$1315,DataRegularSeason20242025!$B$3:$B$1315, "&lt;=" &amp; DB$1, DataRegularSeason20242025!$E$3:$E$1315, $A9)</f>
        <v>34</v>
      </c>
      <c r="DC9">
        <f>SUMIFS(DataRegularSeason20242025!$AA$3:$AA$1315,DataRegularSeason20242025!$B$3:$B$1315, "&lt;=" &amp; DC$1, DataRegularSeason20242025!$D$3:$D$1315, $A9)+SUMIFS(DataRegularSeason20242025!$AB$3:$AB$1315,DataRegularSeason20242025!$B$3:$B$1315, "&lt;=" &amp; DC$1, DataRegularSeason20242025!$E$3:$E$1315, $A9)</f>
        <v>34</v>
      </c>
      <c r="DD9">
        <f>SUMIFS(DataRegularSeason20242025!$AA$3:$AA$1315,DataRegularSeason20242025!$B$3:$B$1315, "&lt;=" &amp; DD$1, DataRegularSeason20242025!$D$3:$D$1315, $A9)+SUMIFS(DataRegularSeason20242025!$AB$3:$AB$1315,DataRegularSeason20242025!$B$3:$B$1315, "&lt;=" &amp; DD$1, DataRegularSeason20242025!$E$3:$E$1315, $A9)</f>
        <v>34</v>
      </c>
      <c r="DE9">
        <f>SUMIFS(DataRegularSeason20242025!$AA$3:$AA$1315,DataRegularSeason20242025!$B$3:$B$1315, "&lt;=" &amp; DE$1, DataRegularSeason20242025!$D$3:$D$1315, $A9)+SUMIFS(DataRegularSeason20242025!$AB$3:$AB$1315,DataRegularSeason20242025!$B$3:$B$1315, "&lt;=" &amp; DE$1, DataRegularSeason20242025!$E$3:$E$1315, $A9)</f>
        <v>34</v>
      </c>
      <c r="DF9">
        <f>SUMIFS(DataRegularSeason20242025!$AA$3:$AA$1315,DataRegularSeason20242025!$B$3:$B$1315, "&lt;=" &amp; DF$1, DataRegularSeason20242025!$D$3:$D$1315, $A9)+SUMIFS(DataRegularSeason20242025!$AB$3:$AB$1315,DataRegularSeason20242025!$B$3:$B$1315, "&lt;=" &amp; DF$1, DataRegularSeason20242025!$E$3:$E$1315, $A9)</f>
        <v>34</v>
      </c>
      <c r="DG9">
        <f>SUMIFS(DataRegularSeason20242025!$AA$3:$AA$1315,DataRegularSeason20242025!$B$3:$B$1315, "&lt;=" &amp; DG$1, DataRegularSeason20242025!$D$3:$D$1315, $A9)+SUMIFS(DataRegularSeason20242025!$AB$3:$AB$1315,DataRegularSeason20242025!$B$3:$B$1315, "&lt;=" &amp; DG$1, DataRegularSeason20242025!$E$3:$E$1315, $A9)</f>
        <v>34</v>
      </c>
      <c r="DH9">
        <f>SUMIFS(DataRegularSeason20242025!$AA$3:$AA$1315,DataRegularSeason20242025!$B$3:$B$1315, "&lt;=" &amp; DH$1, DataRegularSeason20242025!$D$3:$D$1315, $A9)+SUMIFS(DataRegularSeason20242025!$AB$3:$AB$1315,DataRegularSeason20242025!$B$3:$B$1315, "&lt;=" &amp; DH$1, DataRegularSeason20242025!$E$3:$E$1315, $A9)</f>
        <v>34</v>
      </c>
      <c r="DI9">
        <f>SUMIFS(DataRegularSeason20242025!$AA$3:$AA$1315,DataRegularSeason20242025!$B$3:$B$1315, "&lt;=" &amp; DI$1, DataRegularSeason20242025!$D$3:$D$1315, $A9)+SUMIFS(DataRegularSeason20242025!$AB$3:$AB$1315,DataRegularSeason20242025!$B$3:$B$1315, "&lt;=" &amp; DI$1, DataRegularSeason20242025!$E$3:$E$1315, $A9)</f>
        <v>34</v>
      </c>
      <c r="DJ9">
        <f>SUMIFS(DataRegularSeason20242025!$AA$3:$AA$1315,DataRegularSeason20242025!$B$3:$B$1315, "&lt;=" &amp; DJ$1, DataRegularSeason20242025!$D$3:$D$1315, $A9)+SUMIFS(DataRegularSeason20242025!$AB$3:$AB$1315,DataRegularSeason20242025!$B$3:$B$1315, "&lt;=" &amp; DJ$1, DataRegularSeason20242025!$E$3:$E$1315, $A9)</f>
        <v>34</v>
      </c>
      <c r="DK9">
        <f>SUMIFS(DataRegularSeason20242025!$AA$3:$AA$1315,DataRegularSeason20242025!$B$3:$B$1315, "&lt;=" &amp; DK$1, DataRegularSeason20242025!$D$3:$D$1315, $A9)+SUMIFS(DataRegularSeason20242025!$AB$3:$AB$1315,DataRegularSeason20242025!$B$3:$B$1315, "&lt;=" &amp; DK$1, DataRegularSeason20242025!$E$3:$E$1315, $A9)</f>
        <v>34</v>
      </c>
      <c r="DL9">
        <f>SUMIFS(DataRegularSeason20242025!$AA$3:$AA$1315,DataRegularSeason20242025!$B$3:$B$1315, "&lt;=" &amp; DL$1, DataRegularSeason20242025!$D$3:$D$1315, $A9)+SUMIFS(DataRegularSeason20242025!$AB$3:$AB$1315,DataRegularSeason20242025!$B$3:$B$1315, "&lt;=" &amp; DL$1, DataRegularSeason20242025!$E$3:$E$1315, $A9)</f>
        <v>34</v>
      </c>
      <c r="DM9">
        <f>SUMIFS(DataRegularSeason20242025!$AA$3:$AA$1315,DataRegularSeason20242025!$B$3:$B$1315, "&lt;=" &amp; DM$1, DataRegularSeason20242025!$D$3:$D$1315, $A9)+SUMIFS(DataRegularSeason20242025!$AB$3:$AB$1315,DataRegularSeason20242025!$B$3:$B$1315, "&lt;=" &amp; DM$1, DataRegularSeason20242025!$E$3:$E$1315, $A9)</f>
        <v>34</v>
      </c>
      <c r="DN9">
        <f>SUMIFS(DataRegularSeason20242025!$AA$3:$AA$1315,DataRegularSeason20242025!$B$3:$B$1315, "&lt;=" &amp; DN$1, DataRegularSeason20242025!$D$3:$D$1315, $A9)+SUMIFS(DataRegularSeason20242025!$AB$3:$AB$1315,DataRegularSeason20242025!$B$3:$B$1315, "&lt;=" &amp; DN$1, DataRegularSeason20242025!$E$3:$E$1315, $A9)</f>
        <v>34</v>
      </c>
      <c r="DO9">
        <f>SUMIFS(DataRegularSeason20242025!$AA$3:$AA$1315,DataRegularSeason20242025!$B$3:$B$1315, "&lt;=" &amp; DO$1, DataRegularSeason20242025!$D$3:$D$1315, $A9)+SUMIFS(DataRegularSeason20242025!$AB$3:$AB$1315,DataRegularSeason20242025!$B$3:$B$1315, "&lt;=" &amp; DO$1, DataRegularSeason20242025!$E$3:$E$1315, $A9)</f>
        <v>34</v>
      </c>
      <c r="DP9">
        <f>SUMIFS(DataRegularSeason20242025!$AA$3:$AA$1315,DataRegularSeason20242025!$B$3:$B$1315, "&lt;=" &amp; DP$1, DataRegularSeason20242025!$D$3:$D$1315, $A9)+SUMIFS(DataRegularSeason20242025!$AB$3:$AB$1315,DataRegularSeason20242025!$B$3:$B$1315, "&lt;=" &amp; DP$1, DataRegularSeason20242025!$E$3:$E$1315, $A9)</f>
        <v>34</v>
      </c>
      <c r="DQ9">
        <f>SUMIFS(DataRegularSeason20242025!$AA$3:$AA$1315,DataRegularSeason20242025!$B$3:$B$1315, "&lt;=" &amp; DQ$1, DataRegularSeason20242025!$D$3:$D$1315, $A9)+SUMIFS(DataRegularSeason20242025!$AB$3:$AB$1315,DataRegularSeason20242025!$B$3:$B$1315, "&lt;=" &amp; DQ$1, DataRegularSeason20242025!$E$3:$E$1315, $A9)</f>
        <v>34</v>
      </c>
      <c r="DR9">
        <f>SUMIFS(DataRegularSeason20242025!$AA$3:$AA$1315,DataRegularSeason20242025!$B$3:$B$1315, "&lt;=" &amp; DR$1, DataRegularSeason20242025!$D$3:$D$1315, $A9)+SUMIFS(DataRegularSeason20242025!$AB$3:$AB$1315,DataRegularSeason20242025!$B$3:$B$1315, "&lt;=" &amp; DR$1, DataRegularSeason20242025!$E$3:$E$1315, $A9)</f>
        <v>34</v>
      </c>
      <c r="DS9">
        <f>SUMIFS(DataRegularSeason20242025!$AA$3:$AA$1315,DataRegularSeason20242025!$B$3:$B$1315, "&lt;=" &amp; DS$1, DataRegularSeason20242025!$D$3:$D$1315, $A9)+SUMIFS(DataRegularSeason20242025!$AB$3:$AB$1315,DataRegularSeason20242025!$B$3:$B$1315, "&lt;=" &amp; DS$1, DataRegularSeason20242025!$E$3:$E$1315, $A9)</f>
        <v>34</v>
      </c>
      <c r="DT9">
        <f>SUMIFS(DataRegularSeason20242025!$AA$3:$AA$1315,DataRegularSeason20242025!$B$3:$B$1315, "&lt;=" &amp; DT$1, DataRegularSeason20242025!$D$3:$D$1315, $A9)+SUMIFS(DataRegularSeason20242025!$AB$3:$AB$1315,DataRegularSeason20242025!$B$3:$B$1315, "&lt;=" &amp; DT$1, DataRegularSeason20242025!$E$3:$E$1315, $A9)</f>
        <v>34</v>
      </c>
      <c r="DU9">
        <f>SUMIFS(DataRegularSeason20242025!$AA$3:$AA$1315,DataRegularSeason20242025!$B$3:$B$1315, "&lt;=" &amp; DU$1, DataRegularSeason20242025!$D$3:$D$1315, $A9)+SUMIFS(DataRegularSeason20242025!$AB$3:$AB$1315,DataRegularSeason20242025!$B$3:$B$1315, "&lt;=" &amp; DU$1, DataRegularSeason20242025!$E$3:$E$1315, $A9)</f>
        <v>34</v>
      </c>
      <c r="DV9">
        <f>SUMIFS(DataRegularSeason20242025!$AA$3:$AA$1315,DataRegularSeason20242025!$B$3:$B$1315, "&lt;=" &amp; DV$1, DataRegularSeason20242025!$D$3:$D$1315, $A9)+SUMIFS(DataRegularSeason20242025!$AB$3:$AB$1315,DataRegularSeason20242025!$B$3:$B$1315, "&lt;=" &amp; DV$1, DataRegularSeason20242025!$E$3:$E$1315, $A9)</f>
        <v>34</v>
      </c>
      <c r="DW9">
        <f>SUMIFS(DataRegularSeason20242025!$AA$3:$AA$1315,DataRegularSeason20242025!$B$3:$B$1315, "&lt;=" &amp; DW$1, DataRegularSeason20242025!$D$3:$D$1315, $A9)+SUMIFS(DataRegularSeason20242025!$AB$3:$AB$1315,DataRegularSeason20242025!$B$3:$B$1315, "&lt;=" &amp; DW$1, DataRegularSeason20242025!$E$3:$E$1315, $A9)</f>
        <v>34</v>
      </c>
      <c r="DX9">
        <f>SUMIFS(DataRegularSeason20242025!$AA$3:$AA$1315,DataRegularSeason20242025!$B$3:$B$1315, "&lt;=" &amp; DX$1, DataRegularSeason20242025!$D$3:$D$1315, $A9)+SUMIFS(DataRegularSeason20242025!$AB$3:$AB$1315,DataRegularSeason20242025!$B$3:$B$1315, "&lt;=" &amp; DX$1, DataRegularSeason20242025!$E$3:$E$1315, $A9)</f>
        <v>34</v>
      </c>
      <c r="DY9">
        <f>SUMIFS(DataRegularSeason20242025!$AA$3:$AA$1315,DataRegularSeason20242025!$B$3:$B$1315, "&lt;=" &amp; DY$1, DataRegularSeason20242025!$D$3:$D$1315, $A9)+SUMIFS(DataRegularSeason20242025!$AB$3:$AB$1315,DataRegularSeason20242025!$B$3:$B$1315, "&lt;=" &amp; DY$1, DataRegularSeason20242025!$E$3:$E$1315, $A9)</f>
        <v>34</v>
      </c>
      <c r="DZ9">
        <f>SUMIFS(DataRegularSeason20242025!$AA$3:$AA$1315,DataRegularSeason20242025!$B$3:$B$1315, "&lt;=" &amp; DZ$1, DataRegularSeason20242025!$D$3:$D$1315, $A9)+SUMIFS(DataRegularSeason20242025!$AB$3:$AB$1315,DataRegularSeason20242025!$B$3:$B$1315, "&lt;=" &amp; DZ$1, DataRegularSeason20242025!$E$3:$E$1315, $A9)</f>
        <v>34</v>
      </c>
      <c r="EA9">
        <f>SUMIFS(DataRegularSeason20242025!$AA$3:$AA$1315,DataRegularSeason20242025!$B$3:$B$1315, "&lt;=" &amp; EA$1, DataRegularSeason20242025!$D$3:$D$1315, $A9)+SUMIFS(DataRegularSeason20242025!$AB$3:$AB$1315,DataRegularSeason20242025!$B$3:$B$1315, "&lt;=" &amp; EA$1, DataRegularSeason20242025!$E$3:$E$1315, $A9)</f>
        <v>34</v>
      </c>
      <c r="EB9">
        <f>SUMIFS(DataRegularSeason20242025!$AA$3:$AA$1315,DataRegularSeason20242025!$B$3:$B$1315, "&lt;=" &amp; EB$1, DataRegularSeason20242025!$D$3:$D$1315, $A9)+SUMIFS(DataRegularSeason20242025!$AB$3:$AB$1315,DataRegularSeason20242025!$B$3:$B$1315, "&lt;=" &amp; EB$1, DataRegularSeason20242025!$E$3:$E$1315, $A9)</f>
        <v>34</v>
      </c>
      <c r="EC9">
        <f>SUMIFS(DataRegularSeason20242025!$AA$3:$AA$1315,DataRegularSeason20242025!$B$3:$B$1315, "&lt;=" &amp; EC$1, DataRegularSeason20242025!$D$3:$D$1315, $A9)+SUMIFS(DataRegularSeason20242025!$AB$3:$AB$1315,DataRegularSeason20242025!$B$3:$B$1315, "&lt;=" &amp; EC$1, DataRegularSeason20242025!$E$3:$E$1315, $A9)</f>
        <v>34</v>
      </c>
      <c r="ED9">
        <f>SUMIFS(DataRegularSeason20242025!$AA$3:$AA$1315,DataRegularSeason20242025!$B$3:$B$1315, "&lt;=" &amp; ED$1, DataRegularSeason20242025!$D$3:$D$1315, $A9)+SUMIFS(DataRegularSeason20242025!$AB$3:$AB$1315,DataRegularSeason20242025!$B$3:$B$1315, "&lt;=" &amp; ED$1, DataRegularSeason20242025!$E$3:$E$1315, $A9)</f>
        <v>34</v>
      </c>
      <c r="EE9">
        <f>SUMIFS(DataRegularSeason20242025!$AA$3:$AA$1315,DataRegularSeason20242025!$B$3:$B$1315, "&lt;=" &amp; EE$1, DataRegularSeason20242025!$D$3:$D$1315, $A9)+SUMIFS(DataRegularSeason20242025!$AB$3:$AB$1315,DataRegularSeason20242025!$B$3:$B$1315, "&lt;=" &amp; EE$1, DataRegularSeason20242025!$E$3:$E$1315, $A9)</f>
        <v>34</v>
      </c>
      <c r="EF9">
        <f>SUMIFS(DataRegularSeason20242025!$AA$3:$AA$1315,DataRegularSeason20242025!$B$3:$B$1315, "&lt;=" &amp; EF$1, DataRegularSeason20242025!$D$3:$D$1315, $A9)+SUMIFS(DataRegularSeason20242025!$AB$3:$AB$1315,DataRegularSeason20242025!$B$3:$B$1315, "&lt;=" &amp; EF$1, DataRegularSeason20242025!$E$3:$E$1315, $A9)</f>
        <v>34</v>
      </c>
      <c r="EG9">
        <f>SUMIFS(DataRegularSeason20242025!$AA$3:$AA$1315,DataRegularSeason20242025!$B$3:$B$1315, "&lt;=" &amp; EG$1, DataRegularSeason20242025!$D$3:$D$1315, $A9)+SUMIFS(DataRegularSeason20242025!$AB$3:$AB$1315,DataRegularSeason20242025!$B$3:$B$1315, "&lt;=" &amp; EG$1, DataRegularSeason20242025!$E$3:$E$1315, $A9)</f>
        <v>34</v>
      </c>
      <c r="EH9">
        <f>SUMIFS(DataRegularSeason20242025!$AA$3:$AA$1315,DataRegularSeason20242025!$B$3:$B$1315, "&lt;=" &amp; EH$1, DataRegularSeason20242025!$D$3:$D$1315, $A9)+SUMIFS(DataRegularSeason20242025!$AB$3:$AB$1315,DataRegularSeason20242025!$B$3:$B$1315, "&lt;=" &amp; EH$1, DataRegularSeason20242025!$E$3:$E$1315, $A9)</f>
        <v>34</v>
      </c>
      <c r="EI9">
        <f>SUMIFS(DataRegularSeason20242025!$AA$3:$AA$1315,DataRegularSeason20242025!$B$3:$B$1315, "&lt;=" &amp; EI$1, DataRegularSeason20242025!$D$3:$D$1315, $A9)+SUMIFS(DataRegularSeason20242025!$AB$3:$AB$1315,DataRegularSeason20242025!$B$3:$B$1315, "&lt;=" &amp; EI$1, DataRegularSeason20242025!$E$3:$E$1315, $A9)</f>
        <v>34</v>
      </c>
      <c r="EJ9">
        <f>SUMIFS(DataRegularSeason20242025!$AA$3:$AA$1315,DataRegularSeason20242025!$B$3:$B$1315, "&lt;=" &amp; EJ$1, DataRegularSeason20242025!$D$3:$D$1315, $A9)+SUMIFS(DataRegularSeason20242025!$AB$3:$AB$1315,DataRegularSeason20242025!$B$3:$B$1315, "&lt;=" &amp; EJ$1, DataRegularSeason20242025!$E$3:$E$1315, $A9)</f>
        <v>34</v>
      </c>
      <c r="EK9">
        <f>SUMIFS(DataRegularSeason20242025!$AA$3:$AA$1315,DataRegularSeason20242025!$B$3:$B$1315, "&lt;=" &amp; EK$1, DataRegularSeason20242025!$D$3:$D$1315, $A9)+SUMIFS(DataRegularSeason20242025!$AB$3:$AB$1315,DataRegularSeason20242025!$B$3:$B$1315, "&lt;=" &amp; EK$1, DataRegularSeason20242025!$E$3:$E$1315, $A9)</f>
        <v>34</v>
      </c>
      <c r="EL9">
        <f>SUMIFS(DataRegularSeason20242025!$AA$3:$AA$1315,DataRegularSeason20242025!$B$3:$B$1315, "&lt;=" &amp; EL$1, DataRegularSeason20242025!$D$3:$D$1315, $A9)+SUMIFS(DataRegularSeason20242025!$AB$3:$AB$1315,DataRegularSeason20242025!$B$3:$B$1315, "&lt;=" &amp; EL$1, DataRegularSeason20242025!$E$3:$E$1315, $A9)</f>
        <v>34</v>
      </c>
      <c r="EM9">
        <f>SUMIFS(DataRegularSeason20242025!$AA$3:$AA$1315,DataRegularSeason20242025!$B$3:$B$1315, "&lt;=" &amp; EM$1, DataRegularSeason20242025!$D$3:$D$1315, $A9)+SUMIFS(DataRegularSeason20242025!$AB$3:$AB$1315,DataRegularSeason20242025!$B$3:$B$1315, "&lt;=" &amp; EM$1, DataRegularSeason20242025!$E$3:$E$1315, $A9)</f>
        <v>34</v>
      </c>
      <c r="EN9">
        <f>SUMIFS(DataRegularSeason20242025!$AA$3:$AA$1315,DataRegularSeason20242025!$B$3:$B$1315, "&lt;=" &amp; EN$1, DataRegularSeason20242025!$D$3:$D$1315, $A9)+SUMIFS(DataRegularSeason20242025!$AB$3:$AB$1315,DataRegularSeason20242025!$B$3:$B$1315, "&lt;=" &amp; EN$1, DataRegularSeason20242025!$E$3:$E$1315, $A9)</f>
        <v>34</v>
      </c>
      <c r="EO9">
        <f>SUMIFS(DataRegularSeason20242025!$AA$3:$AA$1315,DataRegularSeason20242025!$B$3:$B$1315, "&lt;=" &amp; EO$1, DataRegularSeason20242025!$D$3:$D$1315, $A9)+SUMIFS(DataRegularSeason20242025!$AB$3:$AB$1315,DataRegularSeason20242025!$B$3:$B$1315, "&lt;=" &amp; EO$1, DataRegularSeason20242025!$E$3:$E$1315, $A9)</f>
        <v>34</v>
      </c>
      <c r="EP9">
        <f>SUMIFS(DataRegularSeason20242025!$AA$3:$AA$1315,DataRegularSeason20242025!$B$3:$B$1315, "&lt;=" &amp; EP$1, DataRegularSeason20242025!$D$3:$D$1315, $A9)+SUMIFS(DataRegularSeason20242025!$AB$3:$AB$1315,DataRegularSeason20242025!$B$3:$B$1315, "&lt;=" &amp; EP$1, DataRegularSeason20242025!$E$3:$E$1315, $A9)</f>
        <v>34</v>
      </c>
      <c r="EQ9">
        <f>SUMIFS(DataRegularSeason20242025!$AA$3:$AA$1315,DataRegularSeason20242025!$B$3:$B$1315, "&lt;=" &amp; EQ$1, DataRegularSeason20242025!$D$3:$D$1315, $A9)+SUMIFS(DataRegularSeason20242025!$AB$3:$AB$1315,DataRegularSeason20242025!$B$3:$B$1315, "&lt;=" &amp; EQ$1, DataRegularSeason20242025!$E$3:$E$1315, $A9)</f>
        <v>34</v>
      </c>
      <c r="ER9">
        <f>SUMIFS(DataRegularSeason20242025!$AA$3:$AA$1315,DataRegularSeason20242025!$B$3:$B$1315, "&lt;=" &amp; ER$1, DataRegularSeason20242025!$D$3:$D$1315, $A9)+SUMIFS(DataRegularSeason20242025!$AB$3:$AB$1315,DataRegularSeason20242025!$B$3:$B$1315, "&lt;=" &amp; ER$1, DataRegularSeason20242025!$E$3:$E$1315, $A9)</f>
        <v>34</v>
      </c>
      <c r="ES9">
        <f>SUMIFS(DataRegularSeason20242025!$AA$3:$AA$1315,DataRegularSeason20242025!$B$3:$B$1315, "&lt;=" &amp; ES$1, DataRegularSeason20242025!$D$3:$D$1315, $A9)+SUMIFS(DataRegularSeason20242025!$AB$3:$AB$1315,DataRegularSeason20242025!$B$3:$B$1315, "&lt;=" &amp; ES$1, DataRegularSeason20242025!$E$3:$E$1315, $A9)</f>
        <v>34</v>
      </c>
      <c r="ET9">
        <f>SUMIFS(DataRegularSeason20242025!$AA$3:$AA$1315,DataRegularSeason20242025!$B$3:$B$1315, "&lt;=" &amp; ET$1, DataRegularSeason20242025!$D$3:$D$1315, $A9)+SUMIFS(DataRegularSeason20242025!$AB$3:$AB$1315,DataRegularSeason20242025!$B$3:$B$1315, "&lt;=" &amp; ET$1, DataRegularSeason20242025!$E$3:$E$1315, $A9)</f>
        <v>34</v>
      </c>
      <c r="EU9">
        <f>SUMIFS(DataRegularSeason20242025!$AA$3:$AA$1315,DataRegularSeason20242025!$B$3:$B$1315, "&lt;=" &amp; EU$1, DataRegularSeason20242025!$D$3:$D$1315, $A9)+SUMIFS(DataRegularSeason20242025!$AB$3:$AB$1315,DataRegularSeason20242025!$B$3:$B$1315, "&lt;=" &amp; EU$1, DataRegularSeason20242025!$E$3:$E$1315, $A9)</f>
        <v>34</v>
      </c>
      <c r="EV9">
        <f>SUMIFS(DataRegularSeason20242025!$AA$3:$AA$1315,DataRegularSeason20242025!$B$3:$B$1315, "&lt;=" &amp; EV$1, DataRegularSeason20242025!$D$3:$D$1315, $A9)+SUMIFS(DataRegularSeason20242025!$AB$3:$AB$1315,DataRegularSeason20242025!$B$3:$B$1315, "&lt;=" &amp; EV$1, DataRegularSeason20242025!$E$3:$E$1315, $A9)</f>
        <v>34</v>
      </c>
      <c r="EW9">
        <f>SUMIFS(DataRegularSeason20242025!$AA$3:$AA$1315,DataRegularSeason20242025!$B$3:$B$1315, "&lt;=" &amp; EW$1, DataRegularSeason20242025!$D$3:$D$1315, $A9)+SUMIFS(DataRegularSeason20242025!$AB$3:$AB$1315,DataRegularSeason20242025!$B$3:$B$1315, "&lt;=" &amp; EW$1, DataRegularSeason20242025!$E$3:$E$1315, $A9)</f>
        <v>34</v>
      </c>
      <c r="EX9">
        <f>SUMIFS(DataRegularSeason20242025!$AA$3:$AA$1315,DataRegularSeason20242025!$B$3:$B$1315, "&lt;=" &amp; EX$1, DataRegularSeason20242025!$D$3:$D$1315, $A9)+SUMIFS(DataRegularSeason20242025!$AB$3:$AB$1315,DataRegularSeason20242025!$B$3:$B$1315, "&lt;=" &amp; EX$1, DataRegularSeason20242025!$E$3:$E$1315, $A9)</f>
        <v>34</v>
      </c>
      <c r="EY9">
        <f>SUMIFS(DataRegularSeason20242025!$AA$3:$AA$1315,DataRegularSeason20242025!$B$3:$B$1315, "&lt;=" &amp; EY$1, DataRegularSeason20242025!$D$3:$D$1315, $A9)+SUMIFS(DataRegularSeason20242025!$AB$3:$AB$1315,DataRegularSeason20242025!$B$3:$B$1315, "&lt;=" &amp; EY$1, DataRegularSeason20242025!$E$3:$E$1315, $A9)</f>
        <v>34</v>
      </c>
      <c r="EZ9">
        <f>SUMIFS(DataRegularSeason20242025!$AA$3:$AA$1315,DataRegularSeason20242025!$B$3:$B$1315, "&lt;=" &amp; EZ$1, DataRegularSeason20242025!$D$3:$D$1315, $A9)+SUMIFS(DataRegularSeason20242025!$AB$3:$AB$1315,DataRegularSeason20242025!$B$3:$B$1315, "&lt;=" &amp; EZ$1, DataRegularSeason20242025!$E$3:$E$1315, $A9)</f>
        <v>34</v>
      </c>
      <c r="FA9">
        <f>SUMIFS(DataRegularSeason20242025!$AA$3:$AA$1315,DataRegularSeason20242025!$B$3:$B$1315, "&lt;=" &amp; FA$1, DataRegularSeason20242025!$D$3:$D$1315, $A9)+SUMIFS(DataRegularSeason20242025!$AB$3:$AB$1315,DataRegularSeason20242025!$B$3:$B$1315, "&lt;=" &amp; FA$1, DataRegularSeason20242025!$E$3:$E$1315, $A9)</f>
        <v>34</v>
      </c>
      <c r="FB9">
        <f>SUMIFS(DataRegularSeason20242025!$AA$3:$AA$1315,DataRegularSeason20242025!$B$3:$B$1315, "&lt;=" &amp; FB$1, DataRegularSeason20242025!$D$3:$D$1315, $A9)+SUMIFS(DataRegularSeason20242025!$AB$3:$AB$1315,DataRegularSeason20242025!$B$3:$B$1315, "&lt;=" &amp; FB$1, DataRegularSeason20242025!$E$3:$E$1315, $A9)</f>
        <v>34</v>
      </c>
      <c r="FC9">
        <f>SUMIFS(DataRegularSeason20242025!$AA$3:$AA$1315,DataRegularSeason20242025!$B$3:$B$1315, "&lt;=" &amp; FC$1, DataRegularSeason20242025!$D$3:$D$1315, $A9)+SUMIFS(DataRegularSeason20242025!$AB$3:$AB$1315,DataRegularSeason20242025!$B$3:$B$1315, "&lt;=" &amp; FC$1, DataRegularSeason20242025!$E$3:$E$1315, $A9)</f>
        <v>34</v>
      </c>
      <c r="FD9">
        <f>SUMIFS(DataRegularSeason20242025!$AA$3:$AA$1315,DataRegularSeason20242025!$B$3:$B$1315, "&lt;=" &amp; FD$1, DataRegularSeason20242025!$D$3:$D$1315, $A9)+SUMIFS(DataRegularSeason20242025!$AB$3:$AB$1315,DataRegularSeason20242025!$B$3:$B$1315, "&lt;=" &amp; FD$1, DataRegularSeason20242025!$E$3:$E$1315, $A9)</f>
        <v>34</v>
      </c>
      <c r="FE9">
        <f>SUMIFS(DataRegularSeason20242025!$AA$3:$AA$1315,DataRegularSeason20242025!$B$3:$B$1315, "&lt;=" &amp; FE$1, DataRegularSeason20242025!$D$3:$D$1315, $A9)+SUMIFS(DataRegularSeason20242025!$AB$3:$AB$1315,DataRegularSeason20242025!$B$3:$B$1315, "&lt;=" &amp; FE$1, DataRegularSeason20242025!$E$3:$E$1315, $A9)</f>
        <v>34</v>
      </c>
      <c r="FF9">
        <f>SUMIFS(DataRegularSeason20242025!$AA$3:$AA$1315,DataRegularSeason20242025!$B$3:$B$1315, "&lt;=" &amp; FF$1, DataRegularSeason20242025!$D$3:$D$1315, $A9)+SUMIFS(DataRegularSeason20242025!$AB$3:$AB$1315,DataRegularSeason20242025!$B$3:$B$1315, "&lt;=" &amp; FF$1, DataRegularSeason20242025!$E$3:$E$1315, $A9)</f>
        <v>34</v>
      </c>
      <c r="FG9">
        <f>SUMIFS(DataRegularSeason20242025!$AA$3:$AA$1315,DataRegularSeason20242025!$B$3:$B$1315, "&lt;=" &amp; FG$1, DataRegularSeason20242025!$D$3:$D$1315, $A9)+SUMIFS(DataRegularSeason20242025!$AB$3:$AB$1315,DataRegularSeason20242025!$B$3:$B$1315, "&lt;=" &amp; FG$1, DataRegularSeason20242025!$E$3:$E$1315, $A9)</f>
        <v>34</v>
      </c>
      <c r="FH9">
        <f>SUMIFS(DataRegularSeason20242025!$AA$3:$AA$1315,DataRegularSeason20242025!$B$3:$B$1315, "&lt;=" &amp; FH$1, DataRegularSeason20242025!$D$3:$D$1315, $A9)+SUMIFS(DataRegularSeason20242025!$AB$3:$AB$1315,DataRegularSeason20242025!$B$3:$B$1315, "&lt;=" &amp; FH$1, DataRegularSeason20242025!$E$3:$E$1315, $A9)</f>
        <v>34</v>
      </c>
      <c r="FI9">
        <f>SUMIFS(DataRegularSeason20242025!$AA$3:$AA$1315,DataRegularSeason20242025!$B$3:$B$1315, "&lt;=" &amp; FI$1, DataRegularSeason20242025!$D$3:$D$1315, $A9)+SUMIFS(DataRegularSeason20242025!$AB$3:$AB$1315,DataRegularSeason20242025!$B$3:$B$1315, "&lt;=" &amp; FI$1, DataRegularSeason20242025!$E$3:$E$1315, $A9)</f>
        <v>34</v>
      </c>
      <c r="FJ9">
        <f>SUMIFS(DataRegularSeason20242025!$AA$3:$AA$1315,DataRegularSeason20242025!$B$3:$B$1315, "&lt;=" &amp; FJ$1, DataRegularSeason20242025!$D$3:$D$1315, $A9)+SUMIFS(DataRegularSeason20242025!$AB$3:$AB$1315,DataRegularSeason20242025!$B$3:$B$1315, "&lt;=" &amp; FJ$1, DataRegularSeason20242025!$E$3:$E$1315, $A9)</f>
        <v>34</v>
      </c>
      <c r="FK9">
        <f>SUMIFS(DataRegularSeason20242025!$AA$3:$AA$1315,DataRegularSeason20242025!$B$3:$B$1315, "&lt;=" &amp; FK$1, DataRegularSeason20242025!$D$3:$D$1315, $A9)+SUMIFS(DataRegularSeason20242025!$AB$3:$AB$1315,DataRegularSeason20242025!$B$3:$B$1315, "&lt;=" &amp; FK$1, DataRegularSeason20242025!$E$3:$E$1315, $A9)</f>
        <v>34</v>
      </c>
      <c r="FL9">
        <f>SUMIFS(DataRegularSeason20242025!$AA$3:$AA$1315,DataRegularSeason20242025!$B$3:$B$1315, "&lt;=" &amp; FL$1, DataRegularSeason20242025!$D$3:$D$1315, $A9)+SUMIFS(DataRegularSeason20242025!$AB$3:$AB$1315,DataRegularSeason20242025!$B$3:$B$1315, "&lt;=" &amp; FL$1, DataRegularSeason20242025!$E$3:$E$1315, $A9)</f>
        <v>34</v>
      </c>
      <c r="FM9">
        <f>SUMIFS(DataRegularSeason20242025!$AA$3:$AA$1315,DataRegularSeason20242025!$B$3:$B$1315, "&lt;=" &amp; FM$1, DataRegularSeason20242025!$D$3:$D$1315, $A9)+SUMIFS(DataRegularSeason20242025!$AB$3:$AB$1315,DataRegularSeason20242025!$B$3:$B$1315, "&lt;=" &amp; FM$1, DataRegularSeason20242025!$E$3:$E$1315, $A9)</f>
        <v>34</v>
      </c>
      <c r="FN9">
        <f>SUMIFS(DataRegularSeason20242025!$AA$3:$AA$1315,DataRegularSeason20242025!$B$3:$B$1315, "&lt;=" &amp; FN$1, DataRegularSeason20242025!$D$3:$D$1315, $A9)+SUMIFS(DataRegularSeason20242025!$AB$3:$AB$1315,DataRegularSeason20242025!$B$3:$B$1315, "&lt;=" &amp; FN$1, DataRegularSeason20242025!$E$3:$E$1315, $A9)</f>
        <v>34</v>
      </c>
      <c r="FO9">
        <f>SUMIFS(DataRegularSeason20242025!$AA$3:$AA$1315,DataRegularSeason20242025!$B$3:$B$1315, "&lt;=" &amp; FO$1, DataRegularSeason20242025!$D$3:$D$1315, $A9)+SUMIFS(DataRegularSeason20242025!$AB$3:$AB$1315,DataRegularSeason20242025!$B$3:$B$1315, "&lt;=" &amp; FO$1, DataRegularSeason20242025!$E$3:$E$1315, $A9)</f>
        <v>34</v>
      </c>
      <c r="FP9">
        <f>SUMIFS(DataRegularSeason20242025!$AA$3:$AA$1315,DataRegularSeason20242025!$B$3:$B$1315, "&lt;=" &amp; FP$1, DataRegularSeason20242025!$D$3:$D$1315, $A9)+SUMIFS(DataRegularSeason20242025!$AB$3:$AB$1315,DataRegularSeason20242025!$B$3:$B$1315, "&lt;=" &amp; FP$1, DataRegularSeason20242025!$E$3:$E$1315, $A9)</f>
        <v>34</v>
      </c>
      <c r="FQ9">
        <f>SUMIFS(DataRegularSeason20242025!$AA$3:$AA$1315,DataRegularSeason20242025!$B$3:$B$1315, "&lt;=" &amp; FQ$1, DataRegularSeason20242025!$D$3:$D$1315, $A9)+SUMIFS(DataRegularSeason20242025!$AB$3:$AB$1315,DataRegularSeason20242025!$B$3:$B$1315, "&lt;=" &amp; FQ$1, DataRegularSeason20242025!$E$3:$E$1315, $A9)</f>
        <v>34</v>
      </c>
      <c r="FR9">
        <f>SUMIFS(DataRegularSeason20242025!$AA$3:$AA$1315,DataRegularSeason20242025!$B$3:$B$1315, "&lt;=" &amp; FR$1, DataRegularSeason20242025!$D$3:$D$1315, $A9)+SUMIFS(DataRegularSeason20242025!$AB$3:$AB$1315,DataRegularSeason20242025!$B$3:$B$1315, "&lt;=" &amp; FR$1, DataRegularSeason20242025!$E$3:$E$1315, $A9)</f>
        <v>34</v>
      </c>
      <c r="FS9">
        <f>SUMIFS(DataRegularSeason20242025!$AA$3:$AA$1315,DataRegularSeason20242025!$B$3:$B$1315, "&lt;=" &amp; FS$1, DataRegularSeason20242025!$D$3:$D$1315, $A9)+SUMIFS(DataRegularSeason20242025!$AB$3:$AB$1315,DataRegularSeason20242025!$B$3:$B$1315, "&lt;=" &amp; FS$1, DataRegularSeason20242025!$E$3:$E$1315, $A9)</f>
        <v>34</v>
      </c>
      <c r="FT9">
        <f>SUMIFS(DataRegularSeason20242025!$AA$3:$AA$1315,DataRegularSeason20242025!$B$3:$B$1315, "&lt;=" &amp; FT$1, DataRegularSeason20242025!$D$3:$D$1315, $A9)+SUMIFS(DataRegularSeason20242025!$AB$3:$AB$1315,DataRegularSeason20242025!$B$3:$B$1315, "&lt;=" &amp; FT$1, DataRegularSeason20242025!$E$3:$E$1315, $A9)</f>
        <v>34</v>
      </c>
      <c r="FU9">
        <f>SUMIFS(DataRegularSeason20242025!$AA$3:$AA$1315,DataRegularSeason20242025!$B$3:$B$1315, "&lt;=" &amp; FU$1, DataRegularSeason20242025!$D$3:$D$1315, $A9)+SUMIFS(DataRegularSeason20242025!$AB$3:$AB$1315,DataRegularSeason20242025!$B$3:$B$1315, "&lt;=" &amp; FU$1, DataRegularSeason20242025!$E$3:$E$1315, $A9)</f>
        <v>34</v>
      </c>
      <c r="FV9">
        <f>SUMIFS(DataRegularSeason20242025!$AA$3:$AA$1315,DataRegularSeason20242025!$B$3:$B$1315, "&lt;=" &amp; FV$1, DataRegularSeason20242025!$D$3:$D$1315, $A9)+SUMIFS(DataRegularSeason20242025!$AB$3:$AB$1315,DataRegularSeason20242025!$B$3:$B$1315, "&lt;=" &amp; FV$1, DataRegularSeason20242025!$E$3:$E$1315, $A9)</f>
        <v>34</v>
      </c>
      <c r="FW9">
        <f>SUMIFS(DataRegularSeason20242025!$AA$3:$AA$1315,DataRegularSeason20242025!$B$3:$B$1315, "&lt;=" &amp; FW$1, DataRegularSeason20242025!$D$3:$D$1315, $A9)+SUMIFS(DataRegularSeason20242025!$AB$3:$AB$1315,DataRegularSeason20242025!$B$3:$B$1315, "&lt;=" &amp; FW$1, DataRegularSeason20242025!$E$3:$E$1315, $A9)</f>
        <v>34</v>
      </c>
      <c r="FX9">
        <f>SUMIFS(DataRegularSeason20242025!$AA$3:$AA$1315,DataRegularSeason20242025!$B$3:$B$1315, "&lt;=" &amp; FX$1, DataRegularSeason20242025!$D$3:$D$1315, $A9)+SUMIFS(DataRegularSeason20242025!$AB$3:$AB$1315,DataRegularSeason20242025!$B$3:$B$1315, "&lt;=" &amp; FX$1, DataRegularSeason20242025!$E$3:$E$1315, $A9)</f>
        <v>34</v>
      </c>
      <c r="FY9">
        <f>SUMIFS(DataRegularSeason20242025!$AA$3:$AA$1315,DataRegularSeason20242025!$B$3:$B$1315, "&lt;=" &amp; FY$1, DataRegularSeason20242025!$D$3:$D$1315, $A9)+SUMIFS(DataRegularSeason20242025!$AB$3:$AB$1315,DataRegularSeason20242025!$B$3:$B$1315, "&lt;=" &amp; FY$1, DataRegularSeason20242025!$E$3:$E$1315, $A9)</f>
        <v>34</v>
      </c>
      <c r="FZ9">
        <f>SUMIFS(DataRegularSeason20242025!$AA$3:$AA$1315,DataRegularSeason20242025!$B$3:$B$1315, "&lt;=" &amp; FZ$1, DataRegularSeason20242025!$D$3:$D$1315, $A9)+SUMIFS(DataRegularSeason20242025!$AB$3:$AB$1315,DataRegularSeason20242025!$B$3:$B$1315, "&lt;=" &amp; FZ$1, DataRegularSeason20242025!$E$3:$E$1315, $A9)</f>
        <v>34</v>
      </c>
      <c r="GA9">
        <f>SUMIFS(DataRegularSeason20242025!$AA$3:$AA$1315,DataRegularSeason20242025!$B$3:$B$1315, "&lt;=" &amp; GA$1, DataRegularSeason20242025!$D$3:$D$1315, $A9)+SUMIFS(DataRegularSeason20242025!$AB$3:$AB$1315,DataRegularSeason20242025!$B$3:$B$1315, "&lt;=" &amp; GA$1, DataRegularSeason20242025!$E$3:$E$1315, $A9)</f>
        <v>34</v>
      </c>
      <c r="GB9">
        <f>SUMIFS(DataRegularSeason20242025!$AA$3:$AA$1315,DataRegularSeason20242025!$B$3:$B$1315, "&lt;=" &amp; GB$1, DataRegularSeason20242025!$D$3:$D$1315, $A9)+SUMIFS(DataRegularSeason20242025!$AB$3:$AB$1315,DataRegularSeason20242025!$B$3:$B$1315, "&lt;=" &amp; GB$1, DataRegularSeason20242025!$E$3:$E$1315, $A9)</f>
        <v>34</v>
      </c>
      <c r="GC9">
        <f>SUMIFS(DataRegularSeason20242025!$AA$3:$AA$1315,DataRegularSeason20242025!$B$3:$B$1315, "&lt;=" &amp; GC$1, DataRegularSeason20242025!$D$3:$D$1315, $A9)+SUMIFS(DataRegularSeason20242025!$AB$3:$AB$1315,DataRegularSeason20242025!$B$3:$B$1315, "&lt;=" &amp; GC$1, DataRegularSeason20242025!$E$3:$E$1315, $A9)</f>
        <v>34</v>
      </c>
      <c r="GD9">
        <f>SUMIFS(DataRegularSeason20242025!$AA$3:$AA$1315,DataRegularSeason20242025!$B$3:$B$1315, "&lt;=" &amp; GD$1, DataRegularSeason20242025!$D$3:$D$1315, $A9)+SUMIFS(DataRegularSeason20242025!$AB$3:$AB$1315,DataRegularSeason20242025!$B$3:$B$1315, "&lt;=" &amp; GD$1, DataRegularSeason20242025!$E$3:$E$1315, $A9)</f>
        <v>34</v>
      </c>
      <c r="GE9">
        <f>SUMIFS(DataRegularSeason20242025!$AA$3:$AA$1315,DataRegularSeason20242025!$B$3:$B$1315, "&lt;=" &amp; GE$1, DataRegularSeason20242025!$D$3:$D$1315, $A9)+SUMIFS(DataRegularSeason20242025!$AB$3:$AB$1315,DataRegularSeason20242025!$B$3:$B$1315, "&lt;=" &amp; GE$1, DataRegularSeason20242025!$E$3:$E$1315, $A9)</f>
        <v>34</v>
      </c>
      <c r="GF9">
        <f>SUMIFS(DataRegularSeason20242025!$AA$3:$AA$1315,DataRegularSeason20242025!$B$3:$B$1315, "&lt;=" &amp; GF$1, DataRegularSeason20242025!$D$3:$D$1315, $A9)+SUMIFS(DataRegularSeason20242025!$AB$3:$AB$1315,DataRegularSeason20242025!$B$3:$B$1315, "&lt;=" &amp; GF$1, DataRegularSeason20242025!$E$3:$E$1315, $A9)</f>
        <v>34</v>
      </c>
      <c r="GG9">
        <f>SUMIFS(DataRegularSeason20242025!$AA$3:$AA$1315,DataRegularSeason20242025!$B$3:$B$1315, "&lt;=" &amp; GG$1, DataRegularSeason20242025!$D$3:$D$1315, $A9)+SUMIFS(DataRegularSeason20242025!$AB$3:$AB$1315,DataRegularSeason20242025!$B$3:$B$1315, "&lt;=" &amp; GG$1, DataRegularSeason20242025!$E$3:$E$1315, $A9)</f>
        <v>34</v>
      </c>
      <c r="GH9">
        <f>SUMIFS(DataRegularSeason20242025!$AA$3:$AA$1315,DataRegularSeason20242025!$B$3:$B$1315, "&lt;=" &amp; GH$1, DataRegularSeason20242025!$D$3:$D$1315, $A9)+SUMIFS(DataRegularSeason20242025!$AB$3:$AB$1315,DataRegularSeason20242025!$B$3:$B$1315, "&lt;=" &amp; GH$1, DataRegularSeason20242025!$E$3:$E$1315, $A9)</f>
        <v>34</v>
      </c>
      <c r="GI9">
        <f>SUMIFS(DataRegularSeason20242025!$AA$3:$AA$1315,DataRegularSeason20242025!$B$3:$B$1315, "&lt;=" &amp; GI$1, DataRegularSeason20242025!$D$3:$D$1315, $A9)+SUMIFS(DataRegularSeason20242025!$AB$3:$AB$1315,DataRegularSeason20242025!$B$3:$B$1315, "&lt;=" &amp; GI$1, DataRegularSeason20242025!$E$3:$E$1315, $A9)</f>
        <v>34</v>
      </c>
      <c r="GJ9">
        <f>SUMIFS(DataRegularSeason20242025!$AA$3:$AA$1315,DataRegularSeason20242025!$B$3:$B$1315, "&lt;=" &amp; GJ$1, DataRegularSeason20242025!$D$3:$D$1315, $A9)+SUMIFS(DataRegularSeason20242025!$AB$3:$AB$1315,DataRegularSeason20242025!$B$3:$B$1315, "&lt;=" &amp; GJ$1, DataRegularSeason20242025!$E$3:$E$1315, $A9)</f>
        <v>34</v>
      </c>
      <c r="GK9">
        <f>SUMIFS(DataRegularSeason20242025!$AA$3:$AA$1315,DataRegularSeason20242025!$B$3:$B$1315, "&lt;=" &amp; GK$1, DataRegularSeason20242025!$D$3:$D$1315, $A9)+SUMIFS(DataRegularSeason20242025!$AB$3:$AB$1315,DataRegularSeason20242025!$B$3:$B$1315, "&lt;=" &amp; GK$1, DataRegularSeason20242025!$E$3:$E$1315, $A9)</f>
        <v>34</v>
      </c>
      <c r="GL9">
        <f>SUMIFS(DataRegularSeason20242025!$AA$3:$AA$1315,DataRegularSeason20242025!$B$3:$B$1315, "&lt;=" &amp; GL$1, DataRegularSeason20242025!$D$3:$D$1315, $A9)+SUMIFS(DataRegularSeason20242025!$AB$3:$AB$1315,DataRegularSeason20242025!$B$3:$B$1315, "&lt;=" &amp; GL$1, DataRegularSeason20242025!$E$3:$E$1315, $A9)</f>
        <v>34</v>
      </c>
      <c r="GM9">
        <f>SUMIFS(DataRegularSeason20242025!$AA$3:$AA$1315,DataRegularSeason20242025!$B$3:$B$1315, "&lt;=" &amp; GM$1, DataRegularSeason20242025!$D$3:$D$1315, $A9)+SUMIFS(DataRegularSeason20242025!$AB$3:$AB$1315,DataRegularSeason20242025!$B$3:$B$1315, "&lt;=" &amp; GM$1, DataRegularSeason20242025!$E$3:$E$1315, $A9)</f>
        <v>34</v>
      </c>
      <c r="GN9">
        <f>SUMIFS(DataRegularSeason20242025!$AA$3:$AA$1315,DataRegularSeason20242025!$B$3:$B$1315, "&lt;=" &amp; GN$1, DataRegularSeason20242025!$D$3:$D$1315, $A9)+SUMIFS(DataRegularSeason20242025!$AB$3:$AB$1315,DataRegularSeason20242025!$B$3:$B$1315, "&lt;=" &amp; GN$1, DataRegularSeason20242025!$E$3:$E$1315, $A9)</f>
        <v>34</v>
      </c>
      <c r="GO9">
        <f>SUMIFS(DataRegularSeason20242025!$AA$3:$AA$1315,DataRegularSeason20242025!$B$3:$B$1315, "&lt;=" &amp; GO$1, DataRegularSeason20242025!$D$3:$D$1315, $A9)+SUMIFS(DataRegularSeason20242025!$AB$3:$AB$1315,DataRegularSeason20242025!$B$3:$B$1315, "&lt;=" &amp; GO$1, DataRegularSeason20242025!$E$3:$E$1315, $A9)</f>
        <v>34</v>
      </c>
      <c r="GP9">
        <f>SUMIFS(DataRegularSeason20242025!$AA$3:$AA$1315,DataRegularSeason20242025!$B$3:$B$1315, "&lt;=" &amp; GP$1, DataRegularSeason20242025!$D$3:$D$1315, $A9)+SUMIFS(DataRegularSeason20242025!$AB$3:$AB$1315,DataRegularSeason20242025!$B$3:$B$1315, "&lt;=" &amp; GP$1, DataRegularSeason20242025!$E$3:$E$1315, $A9)</f>
        <v>34</v>
      </c>
      <c r="GQ9">
        <f>SUMIFS(DataRegularSeason20242025!$AA$3:$AA$1315,DataRegularSeason20242025!$B$3:$B$1315, "&lt;=" &amp; GQ$1, DataRegularSeason20242025!$D$3:$D$1315, $A9)+SUMIFS(DataRegularSeason20242025!$AB$3:$AB$1315,DataRegularSeason20242025!$B$3:$B$1315, "&lt;=" &amp; GQ$1, DataRegularSeason20242025!$E$3:$E$1315, $A9)</f>
        <v>34</v>
      </c>
      <c r="GR9">
        <f>SUMIFS(DataRegularSeason20242025!$AA$3:$AA$1315,DataRegularSeason20242025!$B$3:$B$1315, "&lt;=" &amp; GR$1, DataRegularSeason20242025!$D$3:$D$1315, $A9)+SUMIFS(DataRegularSeason20242025!$AB$3:$AB$1315,DataRegularSeason20242025!$B$3:$B$1315, "&lt;=" &amp; GR$1, DataRegularSeason20242025!$E$3:$E$1315, $A9)</f>
        <v>34</v>
      </c>
      <c r="GS9">
        <f>SUMIFS(DataRegularSeason20242025!$AA$3:$AA$1315,DataRegularSeason20242025!$B$3:$B$1315, "&lt;=" &amp; GS$1, DataRegularSeason20242025!$D$3:$D$1315, $A9)+SUMIFS(DataRegularSeason20242025!$AB$3:$AB$1315,DataRegularSeason20242025!$B$3:$B$1315, "&lt;=" &amp; GS$1, DataRegularSeason20242025!$E$3:$E$1315, $A9)</f>
        <v>34</v>
      </c>
      <c r="GT9">
        <f>SUMIFS(DataRegularSeason20242025!$AA$3:$AA$1315,DataRegularSeason20242025!$B$3:$B$1315, "&lt;=" &amp; GT$1, DataRegularSeason20242025!$D$3:$D$1315, $A9)+SUMIFS(DataRegularSeason20242025!$AB$3:$AB$1315,DataRegularSeason20242025!$B$3:$B$1315, "&lt;=" &amp; GT$1, DataRegularSeason20242025!$E$3:$E$1315, $A9)</f>
        <v>34</v>
      </c>
      <c r="GU9">
        <f>SUMIFS(DataRegularSeason20242025!$AA$3:$AA$1315,DataRegularSeason20242025!$B$3:$B$1315, "&lt;=" &amp; GU$1, DataRegularSeason20242025!$D$3:$D$1315, $A9)+SUMIFS(DataRegularSeason20242025!$AB$3:$AB$1315,DataRegularSeason20242025!$B$3:$B$1315, "&lt;=" &amp; GU$1, DataRegularSeason20242025!$E$3:$E$1315, $A9)</f>
        <v>34</v>
      </c>
    </row>
    <row r="10" spans="1:275" x14ac:dyDescent="0.25">
      <c r="A10" t="s">
        <v>44</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2</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4</v>
      </c>
      <c r="U10">
        <f>SUMIFS(DataRegularSeason20242025!$AA$3:$AA$1315,DataRegularSeason20242025!$B$3:$B$1315, "&lt;=" &amp; U$1, DataRegularSeason20242025!$D$3:$D$1315, $A10)+SUMIFS(DataRegularSeason20242025!$AB$3:$AB$1315,DataRegularSeason20242025!$B$3:$B$1315, "&lt;=" &amp; U$1, DataRegularSeason20242025!$E$3:$E$1315, $A10)</f>
        <v>4</v>
      </c>
      <c r="V10">
        <f>SUMIFS(DataRegularSeason20242025!$AA$3:$AA$1315,DataRegularSeason20242025!$B$3:$B$1315, "&lt;=" &amp; V$1, DataRegularSeason20242025!$D$3:$D$1315, $A10)+SUMIFS(DataRegularSeason20242025!$AB$3:$AB$1315,DataRegularSeason20242025!$B$3:$B$1315, "&lt;=" &amp; V$1, DataRegularSeason20242025!$E$3:$E$1315, $A10)</f>
        <v>4</v>
      </c>
      <c r="W10">
        <f>SUMIFS(DataRegularSeason20242025!$AA$3:$AA$1315,DataRegularSeason20242025!$B$3:$B$1315, "&lt;=" &amp; W$1, DataRegularSeason20242025!$D$3:$D$1315, $A10)+SUMIFS(DataRegularSeason20242025!$AB$3:$AB$1315,DataRegularSeason20242025!$B$3:$B$1315, "&lt;=" &amp; W$1, DataRegularSeason20242025!$E$3:$E$1315, $A10)</f>
        <v>6</v>
      </c>
      <c r="X10">
        <f>SUMIFS(DataRegularSeason20242025!$AA$3:$AA$1315,DataRegularSeason20242025!$B$3:$B$1315, "&lt;=" &amp; X$1, DataRegularSeason20242025!$D$3:$D$1315, $A10)+SUMIFS(DataRegularSeason20242025!$AB$3:$AB$1315,DataRegularSeason20242025!$B$3:$B$1315, "&lt;=" &amp; X$1, DataRegularSeason20242025!$E$3:$E$1315, $A10)</f>
        <v>6</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12</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14</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28</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29</v>
      </c>
      <c r="BD10">
        <f>SUMIFS(DataRegularSeason20242025!$AA$3:$AA$1315,DataRegularSeason20242025!$B$3:$B$1315, "&lt;=" &amp; BD$1, DataRegularSeason20242025!$D$3:$D$1315, $A10)+SUMIFS(DataRegularSeason20242025!$AB$3:$AB$1315,DataRegularSeason20242025!$B$3:$B$1315, "&lt;=" &amp; BD$1, DataRegularSeason20242025!$E$3:$E$1315, $A10)</f>
        <v>29</v>
      </c>
      <c r="BE10">
        <f>SUMIFS(DataRegularSeason20242025!$AA$3:$AA$1315,DataRegularSeason20242025!$B$3:$B$1315, "&lt;=" &amp; BE$1, DataRegularSeason20242025!$D$3:$D$1315, $A10)+SUMIFS(DataRegularSeason20242025!$AB$3:$AB$1315,DataRegularSeason20242025!$B$3:$B$1315, "&lt;=" &amp; BE$1, DataRegularSeason20242025!$E$3:$E$1315, $A10)</f>
        <v>31</v>
      </c>
      <c r="BF10">
        <f>SUMIFS(DataRegularSeason20242025!$AA$3:$AA$1315,DataRegularSeason20242025!$B$3:$B$1315, "&lt;=" &amp; BF$1, DataRegularSeason20242025!$D$3:$D$1315, $A10)+SUMIFS(DataRegularSeason20242025!$AB$3:$AB$1315,DataRegularSeason20242025!$B$3:$B$1315, "&lt;=" &amp; BF$1, DataRegularSeason20242025!$E$3:$E$1315, $A10)</f>
        <v>31</v>
      </c>
      <c r="BG10">
        <f>SUMIFS(DataRegularSeason20242025!$AA$3:$AA$1315,DataRegularSeason20242025!$B$3:$B$1315, "&lt;=" &amp; BG$1, DataRegularSeason20242025!$D$3:$D$1315, $A10)+SUMIFS(DataRegularSeason20242025!$AB$3:$AB$1315,DataRegularSeason20242025!$B$3:$B$1315, "&lt;=" &amp; BG$1, DataRegularSeason20242025!$E$3:$E$1315, $A10)</f>
        <v>33</v>
      </c>
      <c r="BH10">
        <f>SUMIFS(DataRegularSeason20242025!$AA$3:$AA$1315,DataRegularSeason20242025!$B$3:$B$1315, "&lt;=" &amp; BH$1, DataRegularSeason20242025!$D$3:$D$1315, $A10)+SUMIFS(DataRegularSeason20242025!$AB$3:$AB$1315,DataRegularSeason20242025!$B$3:$B$1315, "&lt;=" &amp; BH$1, DataRegularSeason20242025!$E$3:$E$1315, $A10)</f>
        <v>33</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33</v>
      </c>
      <c r="BK10">
        <f>SUMIFS(DataRegularSeason20242025!$AA$3:$AA$1315,DataRegularSeason20242025!$B$3:$B$1315, "&lt;=" &amp; BK$1, DataRegularSeason20242025!$D$3:$D$1315, $A10)+SUMIFS(DataRegularSeason20242025!$AB$3:$AB$1315,DataRegularSeason20242025!$B$3:$B$1315, "&lt;=" &amp; BK$1, DataRegularSeason20242025!$E$3:$E$1315, $A10)</f>
        <v>33</v>
      </c>
      <c r="BL10">
        <f>SUMIFS(DataRegularSeason20242025!$AA$3:$AA$1315,DataRegularSeason20242025!$B$3:$B$1315, "&lt;=" &amp; BL$1, DataRegularSeason20242025!$D$3:$D$1315, $A10)+SUMIFS(DataRegularSeason20242025!$AB$3:$AB$1315,DataRegularSeason20242025!$B$3:$B$1315, "&lt;=" &amp; BL$1, DataRegularSeason20242025!$E$3:$E$1315, $A10)</f>
        <v>33</v>
      </c>
      <c r="BM10">
        <f>SUMIFS(DataRegularSeason20242025!$AA$3:$AA$1315,DataRegularSeason20242025!$B$3:$B$1315, "&lt;=" &amp; BM$1, DataRegularSeason20242025!$D$3:$D$1315, $A10)+SUMIFS(DataRegularSeason20242025!$AB$3:$AB$1315,DataRegularSeason20242025!$B$3:$B$1315, "&lt;=" &amp; BM$1, DataRegularSeason20242025!$E$3:$E$1315, $A10)</f>
        <v>33</v>
      </c>
      <c r="BN10">
        <f>SUMIFS(DataRegularSeason20242025!$AA$3:$AA$1315,DataRegularSeason20242025!$B$3:$B$1315, "&lt;=" &amp; BN$1, DataRegularSeason20242025!$D$3:$D$1315, $A10)+SUMIFS(DataRegularSeason20242025!$AB$3:$AB$1315,DataRegularSeason20242025!$B$3:$B$1315, "&lt;=" &amp; BN$1, DataRegularSeason20242025!$E$3:$E$1315, $A10)</f>
        <v>33</v>
      </c>
      <c r="BO10">
        <f>SUMIFS(DataRegularSeason20242025!$AA$3:$AA$1315,DataRegularSeason20242025!$B$3:$B$1315, "&lt;=" &amp; BO$1, DataRegularSeason20242025!$D$3:$D$1315, $A10)+SUMIFS(DataRegularSeason20242025!$AB$3:$AB$1315,DataRegularSeason20242025!$B$3:$B$1315, "&lt;=" &amp; BO$1, DataRegularSeason20242025!$E$3:$E$1315, $A10)</f>
        <v>33</v>
      </c>
      <c r="BP10">
        <f>SUMIFS(DataRegularSeason20242025!$AA$3:$AA$1315,DataRegularSeason20242025!$B$3:$B$1315, "&lt;=" &amp; BP$1, DataRegularSeason20242025!$D$3:$D$1315, $A10)+SUMIFS(DataRegularSeason20242025!$AB$3:$AB$1315,DataRegularSeason20242025!$B$3:$B$1315, "&lt;=" &amp; BP$1, DataRegularSeason20242025!$E$3:$E$1315, $A10)</f>
        <v>33</v>
      </c>
      <c r="BQ10">
        <f>SUMIFS(DataRegularSeason20242025!$AA$3:$AA$1315,DataRegularSeason20242025!$B$3:$B$1315, "&lt;=" &amp; BQ$1, DataRegularSeason20242025!$D$3:$D$1315, $A10)+SUMIFS(DataRegularSeason20242025!$AB$3:$AB$1315,DataRegularSeason20242025!$B$3:$B$1315, "&lt;=" &amp; BQ$1, DataRegularSeason20242025!$E$3:$E$1315, $A10)</f>
        <v>33</v>
      </c>
      <c r="BR10">
        <f>SUMIFS(DataRegularSeason20242025!$AA$3:$AA$1315,DataRegularSeason20242025!$B$3:$B$1315, "&lt;=" &amp; BR$1, DataRegularSeason20242025!$D$3:$D$1315, $A10)+SUMIFS(DataRegularSeason20242025!$AB$3:$AB$1315,DataRegularSeason20242025!$B$3:$B$1315, "&lt;=" &amp; BR$1, DataRegularSeason20242025!$E$3:$E$1315, $A10)</f>
        <v>33</v>
      </c>
      <c r="BS10">
        <f>SUMIFS(DataRegularSeason20242025!$AA$3:$AA$1315,DataRegularSeason20242025!$B$3:$B$1315, "&lt;=" &amp; BS$1, DataRegularSeason20242025!$D$3:$D$1315, $A10)+SUMIFS(DataRegularSeason20242025!$AB$3:$AB$1315,DataRegularSeason20242025!$B$3:$B$1315, "&lt;=" &amp; BS$1, DataRegularSeason20242025!$E$3:$E$1315, $A10)</f>
        <v>33</v>
      </c>
      <c r="BT10">
        <f>SUMIFS(DataRegularSeason20242025!$AA$3:$AA$1315,DataRegularSeason20242025!$B$3:$B$1315, "&lt;=" &amp; BT$1, DataRegularSeason20242025!$D$3:$D$1315, $A10)+SUMIFS(DataRegularSeason20242025!$AB$3:$AB$1315,DataRegularSeason20242025!$B$3:$B$1315, "&lt;=" &amp; BT$1, DataRegularSeason20242025!$E$3:$E$1315, $A10)</f>
        <v>33</v>
      </c>
      <c r="BU10">
        <f>SUMIFS(DataRegularSeason20242025!$AA$3:$AA$1315,DataRegularSeason20242025!$B$3:$B$1315, "&lt;=" &amp; BU$1, DataRegularSeason20242025!$D$3:$D$1315, $A10)+SUMIFS(DataRegularSeason20242025!$AB$3:$AB$1315,DataRegularSeason20242025!$B$3:$B$1315, "&lt;=" &amp; BU$1, DataRegularSeason20242025!$E$3:$E$1315, $A10)</f>
        <v>33</v>
      </c>
      <c r="BV10">
        <f>SUMIFS(DataRegularSeason20242025!$AA$3:$AA$1315,DataRegularSeason20242025!$B$3:$B$1315, "&lt;=" &amp; BV$1, DataRegularSeason20242025!$D$3:$D$1315, $A10)+SUMIFS(DataRegularSeason20242025!$AB$3:$AB$1315,DataRegularSeason20242025!$B$3:$B$1315, "&lt;=" &amp; BV$1, DataRegularSeason20242025!$E$3:$E$1315, $A10)</f>
        <v>33</v>
      </c>
      <c r="BW10">
        <f>SUMIFS(DataRegularSeason20242025!$AA$3:$AA$1315,DataRegularSeason20242025!$B$3:$B$1315, "&lt;=" &amp; BW$1, DataRegularSeason20242025!$D$3:$D$1315, $A10)+SUMIFS(DataRegularSeason20242025!$AB$3:$AB$1315,DataRegularSeason20242025!$B$3:$B$1315, "&lt;=" &amp; BW$1, DataRegularSeason20242025!$E$3:$E$1315, $A10)</f>
        <v>33</v>
      </c>
      <c r="BX10">
        <f>SUMIFS(DataRegularSeason20242025!$AA$3:$AA$1315,DataRegularSeason20242025!$B$3:$B$1315, "&lt;=" &amp; BX$1, DataRegularSeason20242025!$D$3:$D$1315, $A10)+SUMIFS(DataRegularSeason20242025!$AB$3:$AB$1315,DataRegularSeason20242025!$B$3:$B$1315, "&lt;=" &amp; BX$1, DataRegularSeason20242025!$E$3:$E$1315, $A10)</f>
        <v>33</v>
      </c>
      <c r="BY10">
        <f>SUMIFS(DataRegularSeason20242025!$AA$3:$AA$1315,DataRegularSeason20242025!$B$3:$B$1315, "&lt;=" &amp; BY$1, DataRegularSeason20242025!$D$3:$D$1315, $A10)+SUMIFS(DataRegularSeason20242025!$AB$3:$AB$1315,DataRegularSeason20242025!$B$3:$B$1315, "&lt;=" &amp; BY$1, DataRegularSeason20242025!$E$3:$E$1315, $A10)</f>
        <v>33</v>
      </c>
      <c r="BZ10">
        <f>SUMIFS(DataRegularSeason20242025!$AA$3:$AA$1315,DataRegularSeason20242025!$B$3:$B$1315, "&lt;=" &amp; BZ$1, DataRegularSeason20242025!$D$3:$D$1315, $A10)+SUMIFS(DataRegularSeason20242025!$AB$3:$AB$1315,DataRegularSeason20242025!$B$3:$B$1315, "&lt;=" &amp; BZ$1, DataRegularSeason20242025!$E$3:$E$1315, $A10)</f>
        <v>33</v>
      </c>
      <c r="CA10">
        <f>SUMIFS(DataRegularSeason20242025!$AA$3:$AA$1315,DataRegularSeason20242025!$B$3:$B$1315, "&lt;=" &amp; CA$1, DataRegularSeason20242025!$D$3:$D$1315, $A10)+SUMIFS(DataRegularSeason20242025!$AB$3:$AB$1315,DataRegularSeason20242025!$B$3:$B$1315, "&lt;=" &amp; CA$1, DataRegularSeason20242025!$E$3:$E$1315, $A10)</f>
        <v>33</v>
      </c>
      <c r="CB10">
        <f>SUMIFS(DataRegularSeason20242025!$AA$3:$AA$1315,DataRegularSeason20242025!$B$3:$B$1315, "&lt;=" &amp; CB$1, DataRegularSeason20242025!$D$3:$D$1315, $A10)+SUMIFS(DataRegularSeason20242025!$AB$3:$AB$1315,DataRegularSeason20242025!$B$3:$B$1315, "&lt;=" &amp; CB$1, DataRegularSeason20242025!$E$3:$E$1315, $A10)</f>
        <v>33</v>
      </c>
      <c r="CC10">
        <f>SUMIFS(DataRegularSeason20242025!$AA$3:$AA$1315,DataRegularSeason20242025!$B$3:$B$1315, "&lt;=" &amp; CC$1, DataRegularSeason20242025!$D$3:$D$1315, $A10)+SUMIFS(DataRegularSeason20242025!$AB$3:$AB$1315,DataRegularSeason20242025!$B$3:$B$1315, "&lt;=" &amp; CC$1, DataRegularSeason20242025!$E$3:$E$1315, $A10)</f>
        <v>33</v>
      </c>
      <c r="CD10">
        <f>SUMIFS(DataRegularSeason20242025!$AA$3:$AA$1315,DataRegularSeason20242025!$B$3:$B$1315, "&lt;=" &amp; CD$1, DataRegularSeason20242025!$D$3:$D$1315, $A10)+SUMIFS(DataRegularSeason20242025!$AB$3:$AB$1315,DataRegularSeason20242025!$B$3:$B$1315, "&lt;=" &amp; CD$1, DataRegularSeason20242025!$E$3:$E$1315, $A10)</f>
        <v>33</v>
      </c>
      <c r="CE10">
        <f>SUMIFS(DataRegularSeason20242025!$AA$3:$AA$1315,DataRegularSeason20242025!$B$3:$B$1315, "&lt;=" &amp; CE$1, DataRegularSeason20242025!$D$3:$D$1315, $A10)+SUMIFS(DataRegularSeason20242025!$AB$3:$AB$1315,DataRegularSeason20242025!$B$3:$B$1315, "&lt;=" &amp; CE$1, DataRegularSeason20242025!$E$3:$E$1315, $A10)</f>
        <v>33</v>
      </c>
      <c r="CF10">
        <f>SUMIFS(DataRegularSeason20242025!$AA$3:$AA$1315,DataRegularSeason20242025!$B$3:$B$1315, "&lt;=" &amp; CF$1, DataRegularSeason20242025!$D$3:$D$1315, $A10)+SUMIFS(DataRegularSeason20242025!$AB$3:$AB$1315,DataRegularSeason20242025!$B$3:$B$1315, "&lt;=" &amp; CF$1, DataRegularSeason20242025!$E$3:$E$1315, $A10)</f>
        <v>33</v>
      </c>
      <c r="CG10">
        <f>SUMIFS(DataRegularSeason20242025!$AA$3:$AA$1315,DataRegularSeason20242025!$B$3:$B$1315, "&lt;=" &amp; CG$1, DataRegularSeason20242025!$D$3:$D$1315, $A10)+SUMIFS(DataRegularSeason20242025!$AB$3:$AB$1315,DataRegularSeason20242025!$B$3:$B$1315, "&lt;=" &amp; CG$1, DataRegularSeason20242025!$E$3:$E$1315, $A10)</f>
        <v>33</v>
      </c>
      <c r="CH10">
        <f>SUMIFS(DataRegularSeason20242025!$AA$3:$AA$1315,DataRegularSeason20242025!$B$3:$B$1315, "&lt;=" &amp; CH$1, DataRegularSeason20242025!$D$3:$D$1315, $A10)+SUMIFS(DataRegularSeason20242025!$AB$3:$AB$1315,DataRegularSeason20242025!$B$3:$B$1315, "&lt;=" &amp; CH$1, DataRegularSeason20242025!$E$3:$E$1315, $A10)</f>
        <v>33</v>
      </c>
      <c r="CI10">
        <f>SUMIFS(DataRegularSeason20242025!$AA$3:$AA$1315,DataRegularSeason20242025!$B$3:$B$1315, "&lt;=" &amp; CI$1, DataRegularSeason20242025!$D$3:$D$1315, $A10)+SUMIFS(DataRegularSeason20242025!$AB$3:$AB$1315,DataRegularSeason20242025!$B$3:$B$1315, "&lt;=" &amp; CI$1, DataRegularSeason20242025!$E$3:$E$1315, $A10)</f>
        <v>33</v>
      </c>
      <c r="CJ10">
        <f>SUMIFS(DataRegularSeason20242025!$AA$3:$AA$1315,DataRegularSeason20242025!$B$3:$B$1315, "&lt;=" &amp; CJ$1, DataRegularSeason20242025!$D$3:$D$1315, $A10)+SUMIFS(DataRegularSeason20242025!$AB$3:$AB$1315,DataRegularSeason20242025!$B$3:$B$1315, "&lt;=" &amp; CJ$1, DataRegularSeason20242025!$E$3:$E$1315, $A10)</f>
        <v>33</v>
      </c>
      <c r="CK10">
        <f>SUMIFS(DataRegularSeason20242025!$AA$3:$AA$1315,DataRegularSeason20242025!$B$3:$B$1315, "&lt;=" &amp; CK$1, DataRegularSeason20242025!$D$3:$D$1315, $A10)+SUMIFS(DataRegularSeason20242025!$AB$3:$AB$1315,DataRegularSeason20242025!$B$3:$B$1315, "&lt;=" &amp; CK$1, DataRegularSeason20242025!$E$3:$E$1315, $A10)</f>
        <v>33</v>
      </c>
      <c r="CL10">
        <f>SUMIFS(DataRegularSeason20242025!$AA$3:$AA$1315,DataRegularSeason20242025!$B$3:$B$1315, "&lt;=" &amp; CL$1, DataRegularSeason20242025!$D$3:$D$1315, $A10)+SUMIFS(DataRegularSeason20242025!$AB$3:$AB$1315,DataRegularSeason20242025!$B$3:$B$1315, "&lt;=" &amp; CL$1, DataRegularSeason20242025!$E$3:$E$1315, $A10)</f>
        <v>33</v>
      </c>
      <c r="CM10">
        <f>SUMIFS(DataRegularSeason20242025!$AA$3:$AA$1315,DataRegularSeason20242025!$B$3:$B$1315, "&lt;=" &amp; CM$1, DataRegularSeason20242025!$D$3:$D$1315, $A10)+SUMIFS(DataRegularSeason20242025!$AB$3:$AB$1315,DataRegularSeason20242025!$B$3:$B$1315, "&lt;=" &amp; CM$1, DataRegularSeason20242025!$E$3:$E$1315, $A10)</f>
        <v>33</v>
      </c>
      <c r="CN10">
        <f>SUMIFS(DataRegularSeason20242025!$AA$3:$AA$1315,DataRegularSeason20242025!$B$3:$B$1315, "&lt;=" &amp; CN$1, DataRegularSeason20242025!$D$3:$D$1315, $A10)+SUMIFS(DataRegularSeason20242025!$AB$3:$AB$1315,DataRegularSeason20242025!$B$3:$B$1315, "&lt;=" &amp; CN$1, DataRegularSeason20242025!$E$3:$E$1315, $A10)</f>
        <v>33</v>
      </c>
      <c r="CO10">
        <f>SUMIFS(DataRegularSeason20242025!$AA$3:$AA$1315,DataRegularSeason20242025!$B$3:$B$1315, "&lt;=" &amp; CO$1, DataRegularSeason20242025!$D$3:$D$1315, $A10)+SUMIFS(DataRegularSeason20242025!$AB$3:$AB$1315,DataRegularSeason20242025!$B$3:$B$1315, "&lt;=" &amp; CO$1, DataRegularSeason20242025!$E$3:$E$1315, $A10)</f>
        <v>33</v>
      </c>
      <c r="CP10">
        <f>SUMIFS(DataRegularSeason20242025!$AA$3:$AA$1315,DataRegularSeason20242025!$B$3:$B$1315, "&lt;=" &amp; CP$1, DataRegularSeason20242025!$D$3:$D$1315, $A10)+SUMIFS(DataRegularSeason20242025!$AB$3:$AB$1315,DataRegularSeason20242025!$B$3:$B$1315, "&lt;=" &amp; CP$1, DataRegularSeason20242025!$E$3:$E$1315, $A10)</f>
        <v>33</v>
      </c>
      <c r="CQ10">
        <f>SUMIFS(DataRegularSeason20242025!$AA$3:$AA$1315,DataRegularSeason20242025!$B$3:$B$1315, "&lt;=" &amp; CQ$1, DataRegularSeason20242025!$D$3:$D$1315, $A10)+SUMIFS(DataRegularSeason20242025!$AB$3:$AB$1315,DataRegularSeason20242025!$B$3:$B$1315, "&lt;=" &amp; CQ$1, DataRegularSeason20242025!$E$3:$E$1315, $A10)</f>
        <v>33</v>
      </c>
      <c r="CR10">
        <f>SUMIFS(DataRegularSeason20242025!$AA$3:$AA$1315,DataRegularSeason20242025!$B$3:$B$1315, "&lt;=" &amp; CR$1, DataRegularSeason20242025!$D$3:$D$1315, $A10)+SUMIFS(DataRegularSeason20242025!$AB$3:$AB$1315,DataRegularSeason20242025!$B$3:$B$1315, "&lt;=" &amp; CR$1, DataRegularSeason20242025!$E$3:$E$1315, $A10)</f>
        <v>33</v>
      </c>
      <c r="CS10">
        <f>SUMIFS(DataRegularSeason20242025!$AA$3:$AA$1315,DataRegularSeason20242025!$B$3:$B$1315, "&lt;=" &amp; CS$1, DataRegularSeason20242025!$D$3:$D$1315, $A10)+SUMIFS(DataRegularSeason20242025!$AB$3:$AB$1315,DataRegularSeason20242025!$B$3:$B$1315, "&lt;=" &amp; CS$1, DataRegularSeason20242025!$E$3:$E$1315, $A10)</f>
        <v>33</v>
      </c>
      <c r="CT10">
        <f>SUMIFS(DataRegularSeason20242025!$AA$3:$AA$1315,DataRegularSeason20242025!$B$3:$B$1315, "&lt;=" &amp; CT$1, DataRegularSeason20242025!$D$3:$D$1315, $A10)+SUMIFS(DataRegularSeason20242025!$AB$3:$AB$1315,DataRegularSeason20242025!$B$3:$B$1315, "&lt;=" &amp; CT$1, DataRegularSeason20242025!$E$3:$E$1315, $A10)</f>
        <v>33</v>
      </c>
      <c r="CU10">
        <f>SUMIFS(DataRegularSeason20242025!$AA$3:$AA$1315,DataRegularSeason20242025!$B$3:$B$1315, "&lt;=" &amp; CU$1, DataRegularSeason20242025!$D$3:$D$1315, $A10)+SUMIFS(DataRegularSeason20242025!$AB$3:$AB$1315,DataRegularSeason20242025!$B$3:$B$1315, "&lt;=" &amp; CU$1, DataRegularSeason20242025!$E$3:$E$1315, $A10)</f>
        <v>33</v>
      </c>
      <c r="CV10">
        <f>SUMIFS(DataRegularSeason20242025!$AA$3:$AA$1315,DataRegularSeason20242025!$B$3:$B$1315, "&lt;=" &amp; CV$1, DataRegularSeason20242025!$D$3:$D$1315, $A10)+SUMIFS(DataRegularSeason20242025!$AB$3:$AB$1315,DataRegularSeason20242025!$B$3:$B$1315, "&lt;=" &amp; CV$1, DataRegularSeason20242025!$E$3:$E$1315, $A10)</f>
        <v>33</v>
      </c>
      <c r="CW10">
        <f>SUMIFS(DataRegularSeason20242025!$AA$3:$AA$1315,DataRegularSeason20242025!$B$3:$B$1315, "&lt;=" &amp; CW$1, DataRegularSeason20242025!$D$3:$D$1315, $A10)+SUMIFS(DataRegularSeason20242025!$AB$3:$AB$1315,DataRegularSeason20242025!$B$3:$B$1315, "&lt;=" &amp; CW$1, DataRegularSeason20242025!$E$3:$E$1315, $A10)</f>
        <v>33</v>
      </c>
      <c r="CX10">
        <f>SUMIFS(DataRegularSeason20242025!$AA$3:$AA$1315,DataRegularSeason20242025!$B$3:$B$1315, "&lt;=" &amp; CX$1, DataRegularSeason20242025!$D$3:$D$1315, $A10)+SUMIFS(DataRegularSeason20242025!$AB$3:$AB$1315,DataRegularSeason20242025!$B$3:$B$1315, "&lt;=" &amp; CX$1, DataRegularSeason20242025!$E$3:$E$1315, $A10)</f>
        <v>33</v>
      </c>
      <c r="CY10">
        <f>SUMIFS(DataRegularSeason20242025!$AA$3:$AA$1315,DataRegularSeason20242025!$B$3:$B$1315, "&lt;=" &amp; CY$1, DataRegularSeason20242025!$D$3:$D$1315, $A10)+SUMIFS(DataRegularSeason20242025!$AB$3:$AB$1315,DataRegularSeason20242025!$B$3:$B$1315, "&lt;=" &amp; CY$1, DataRegularSeason20242025!$E$3:$E$1315, $A10)</f>
        <v>33</v>
      </c>
      <c r="CZ10">
        <f>SUMIFS(DataRegularSeason20242025!$AA$3:$AA$1315,DataRegularSeason20242025!$B$3:$B$1315, "&lt;=" &amp; CZ$1, DataRegularSeason20242025!$D$3:$D$1315, $A10)+SUMIFS(DataRegularSeason20242025!$AB$3:$AB$1315,DataRegularSeason20242025!$B$3:$B$1315, "&lt;=" &amp; CZ$1, DataRegularSeason20242025!$E$3:$E$1315, $A10)</f>
        <v>33</v>
      </c>
      <c r="DA10">
        <f>SUMIFS(DataRegularSeason20242025!$AA$3:$AA$1315,DataRegularSeason20242025!$B$3:$B$1315, "&lt;=" &amp; DA$1, DataRegularSeason20242025!$D$3:$D$1315, $A10)+SUMIFS(DataRegularSeason20242025!$AB$3:$AB$1315,DataRegularSeason20242025!$B$3:$B$1315, "&lt;=" &amp; DA$1, DataRegularSeason20242025!$E$3:$E$1315, $A10)</f>
        <v>33</v>
      </c>
      <c r="DB10">
        <f>SUMIFS(DataRegularSeason20242025!$AA$3:$AA$1315,DataRegularSeason20242025!$B$3:$B$1315, "&lt;=" &amp; DB$1, DataRegularSeason20242025!$D$3:$D$1315, $A10)+SUMIFS(DataRegularSeason20242025!$AB$3:$AB$1315,DataRegularSeason20242025!$B$3:$B$1315, "&lt;=" &amp; DB$1, DataRegularSeason20242025!$E$3:$E$1315, $A10)</f>
        <v>33</v>
      </c>
      <c r="DC10">
        <f>SUMIFS(DataRegularSeason20242025!$AA$3:$AA$1315,DataRegularSeason20242025!$B$3:$B$1315, "&lt;=" &amp; DC$1, DataRegularSeason20242025!$D$3:$D$1315, $A10)+SUMIFS(DataRegularSeason20242025!$AB$3:$AB$1315,DataRegularSeason20242025!$B$3:$B$1315, "&lt;=" &amp; DC$1, DataRegularSeason20242025!$E$3:$E$1315, $A10)</f>
        <v>33</v>
      </c>
      <c r="DD10">
        <f>SUMIFS(DataRegularSeason20242025!$AA$3:$AA$1315,DataRegularSeason20242025!$B$3:$B$1315, "&lt;=" &amp; DD$1, DataRegularSeason20242025!$D$3:$D$1315, $A10)+SUMIFS(DataRegularSeason20242025!$AB$3:$AB$1315,DataRegularSeason20242025!$B$3:$B$1315, "&lt;=" &amp; DD$1, DataRegularSeason20242025!$E$3:$E$1315, $A10)</f>
        <v>33</v>
      </c>
      <c r="DE10">
        <f>SUMIFS(DataRegularSeason20242025!$AA$3:$AA$1315,DataRegularSeason20242025!$B$3:$B$1315, "&lt;=" &amp; DE$1, DataRegularSeason20242025!$D$3:$D$1315, $A10)+SUMIFS(DataRegularSeason20242025!$AB$3:$AB$1315,DataRegularSeason20242025!$B$3:$B$1315, "&lt;=" &amp; DE$1, DataRegularSeason20242025!$E$3:$E$1315, $A10)</f>
        <v>33</v>
      </c>
      <c r="DF10">
        <f>SUMIFS(DataRegularSeason20242025!$AA$3:$AA$1315,DataRegularSeason20242025!$B$3:$B$1315, "&lt;=" &amp; DF$1, DataRegularSeason20242025!$D$3:$D$1315, $A10)+SUMIFS(DataRegularSeason20242025!$AB$3:$AB$1315,DataRegularSeason20242025!$B$3:$B$1315, "&lt;=" &amp; DF$1, DataRegularSeason20242025!$E$3:$E$1315, $A10)</f>
        <v>33</v>
      </c>
      <c r="DG10">
        <f>SUMIFS(DataRegularSeason20242025!$AA$3:$AA$1315,DataRegularSeason20242025!$B$3:$B$1315, "&lt;=" &amp; DG$1, DataRegularSeason20242025!$D$3:$D$1315, $A10)+SUMIFS(DataRegularSeason20242025!$AB$3:$AB$1315,DataRegularSeason20242025!$B$3:$B$1315, "&lt;=" &amp; DG$1, DataRegularSeason20242025!$E$3:$E$1315, $A10)</f>
        <v>33</v>
      </c>
      <c r="DH10">
        <f>SUMIFS(DataRegularSeason20242025!$AA$3:$AA$1315,DataRegularSeason20242025!$B$3:$B$1315, "&lt;=" &amp; DH$1, DataRegularSeason20242025!$D$3:$D$1315, $A10)+SUMIFS(DataRegularSeason20242025!$AB$3:$AB$1315,DataRegularSeason20242025!$B$3:$B$1315, "&lt;=" &amp; DH$1, DataRegularSeason20242025!$E$3:$E$1315, $A10)</f>
        <v>33</v>
      </c>
      <c r="DI10">
        <f>SUMIFS(DataRegularSeason20242025!$AA$3:$AA$1315,DataRegularSeason20242025!$B$3:$B$1315, "&lt;=" &amp; DI$1, DataRegularSeason20242025!$D$3:$D$1315, $A10)+SUMIFS(DataRegularSeason20242025!$AB$3:$AB$1315,DataRegularSeason20242025!$B$3:$B$1315, "&lt;=" &amp; DI$1, DataRegularSeason20242025!$E$3:$E$1315, $A10)</f>
        <v>33</v>
      </c>
      <c r="DJ10">
        <f>SUMIFS(DataRegularSeason20242025!$AA$3:$AA$1315,DataRegularSeason20242025!$B$3:$B$1315, "&lt;=" &amp; DJ$1, DataRegularSeason20242025!$D$3:$D$1315, $A10)+SUMIFS(DataRegularSeason20242025!$AB$3:$AB$1315,DataRegularSeason20242025!$B$3:$B$1315, "&lt;=" &amp; DJ$1, DataRegularSeason20242025!$E$3:$E$1315, $A10)</f>
        <v>33</v>
      </c>
      <c r="DK10">
        <f>SUMIFS(DataRegularSeason20242025!$AA$3:$AA$1315,DataRegularSeason20242025!$B$3:$B$1315, "&lt;=" &amp; DK$1, DataRegularSeason20242025!$D$3:$D$1315, $A10)+SUMIFS(DataRegularSeason20242025!$AB$3:$AB$1315,DataRegularSeason20242025!$B$3:$B$1315, "&lt;=" &amp; DK$1, DataRegularSeason20242025!$E$3:$E$1315, $A10)</f>
        <v>33</v>
      </c>
      <c r="DL10">
        <f>SUMIFS(DataRegularSeason20242025!$AA$3:$AA$1315,DataRegularSeason20242025!$B$3:$B$1315, "&lt;=" &amp; DL$1, DataRegularSeason20242025!$D$3:$D$1315, $A10)+SUMIFS(DataRegularSeason20242025!$AB$3:$AB$1315,DataRegularSeason20242025!$B$3:$B$1315, "&lt;=" &amp; DL$1, DataRegularSeason20242025!$E$3:$E$1315, $A10)</f>
        <v>33</v>
      </c>
      <c r="DM10">
        <f>SUMIFS(DataRegularSeason20242025!$AA$3:$AA$1315,DataRegularSeason20242025!$B$3:$B$1315, "&lt;=" &amp; DM$1, DataRegularSeason20242025!$D$3:$D$1315, $A10)+SUMIFS(DataRegularSeason20242025!$AB$3:$AB$1315,DataRegularSeason20242025!$B$3:$B$1315, "&lt;=" &amp; DM$1, DataRegularSeason20242025!$E$3:$E$1315, $A10)</f>
        <v>33</v>
      </c>
      <c r="DN10">
        <f>SUMIFS(DataRegularSeason20242025!$AA$3:$AA$1315,DataRegularSeason20242025!$B$3:$B$1315, "&lt;=" &amp; DN$1, DataRegularSeason20242025!$D$3:$D$1315, $A10)+SUMIFS(DataRegularSeason20242025!$AB$3:$AB$1315,DataRegularSeason20242025!$B$3:$B$1315, "&lt;=" &amp; DN$1, DataRegularSeason20242025!$E$3:$E$1315, $A10)</f>
        <v>33</v>
      </c>
      <c r="DO10">
        <f>SUMIFS(DataRegularSeason20242025!$AA$3:$AA$1315,DataRegularSeason20242025!$B$3:$B$1315, "&lt;=" &amp; DO$1, DataRegularSeason20242025!$D$3:$D$1315, $A10)+SUMIFS(DataRegularSeason20242025!$AB$3:$AB$1315,DataRegularSeason20242025!$B$3:$B$1315, "&lt;=" &amp; DO$1, DataRegularSeason20242025!$E$3:$E$1315, $A10)</f>
        <v>33</v>
      </c>
      <c r="DP10">
        <f>SUMIFS(DataRegularSeason20242025!$AA$3:$AA$1315,DataRegularSeason20242025!$B$3:$B$1315, "&lt;=" &amp; DP$1, DataRegularSeason20242025!$D$3:$D$1315, $A10)+SUMIFS(DataRegularSeason20242025!$AB$3:$AB$1315,DataRegularSeason20242025!$B$3:$B$1315, "&lt;=" &amp; DP$1, DataRegularSeason20242025!$E$3:$E$1315, $A10)</f>
        <v>33</v>
      </c>
      <c r="DQ10">
        <f>SUMIFS(DataRegularSeason20242025!$AA$3:$AA$1315,DataRegularSeason20242025!$B$3:$B$1315, "&lt;=" &amp; DQ$1, DataRegularSeason20242025!$D$3:$D$1315, $A10)+SUMIFS(DataRegularSeason20242025!$AB$3:$AB$1315,DataRegularSeason20242025!$B$3:$B$1315, "&lt;=" &amp; DQ$1, DataRegularSeason20242025!$E$3:$E$1315, $A10)</f>
        <v>33</v>
      </c>
      <c r="DR10">
        <f>SUMIFS(DataRegularSeason20242025!$AA$3:$AA$1315,DataRegularSeason20242025!$B$3:$B$1315, "&lt;=" &amp; DR$1, DataRegularSeason20242025!$D$3:$D$1315, $A10)+SUMIFS(DataRegularSeason20242025!$AB$3:$AB$1315,DataRegularSeason20242025!$B$3:$B$1315, "&lt;=" &amp; DR$1, DataRegularSeason20242025!$E$3:$E$1315, $A10)</f>
        <v>33</v>
      </c>
      <c r="DS10">
        <f>SUMIFS(DataRegularSeason20242025!$AA$3:$AA$1315,DataRegularSeason20242025!$B$3:$B$1315, "&lt;=" &amp; DS$1, DataRegularSeason20242025!$D$3:$D$1315, $A10)+SUMIFS(DataRegularSeason20242025!$AB$3:$AB$1315,DataRegularSeason20242025!$B$3:$B$1315, "&lt;=" &amp; DS$1, DataRegularSeason20242025!$E$3:$E$1315, $A10)</f>
        <v>33</v>
      </c>
      <c r="DT10">
        <f>SUMIFS(DataRegularSeason20242025!$AA$3:$AA$1315,DataRegularSeason20242025!$B$3:$B$1315, "&lt;=" &amp; DT$1, DataRegularSeason20242025!$D$3:$D$1315, $A10)+SUMIFS(DataRegularSeason20242025!$AB$3:$AB$1315,DataRegularSeason20242025!$B$3:$B$1315, "&lt;=" &amp; DT$1, DataRegularSeason20242025!$E$3:$E$1315, $A10)</f>
        <v>33</v>
      </c>
      <c r="DU10">
        <f>SUMIFS(DataRegularSeason20242025!$AA$3:$AA$1315,DataRegularSeason20242025!$B$3:$B$1315, "&lt;=" &amp; DU$1, DataRegularSeason20242025!$D$3:$D$1315, $A10)+SUMIFS(DataRegularSeason20242025!$AB$3:$AB$1315,DataRegularSeason20242025!$B$3:$B$1315, "&lt;=" &amp; DU$1, DataRegularSeason20242025!$E$3:$E$1315, $A10)</f>
        <v>33</v>
      </c>
      <c r="DV10">
        <f>SUMIFS(DataRegularSeason20242025!$AA$3:$AA$1315,DataRegularSeason20242025!$B$3:$B$1315, "&lt;=" &amp; DV$1, DataRegularSeason20242025!$D$3:$D$1315, $A10)+SUMIFS(DataRegularSeason20242025!$AB$3:$AB$1315,DataRegularSeason20242025!$B$3:$B$1315, "&lt;=" &amp; DV$1, DataRegularSeason20242025!$E$3:$E$1315, $A10)</f>
        <v>33</v>
      </c>
      <c r="DW10">
        <f>SUMIFS(DataRegularSeason20242025!$AA$3:$AA$1315,DataRegularSeason20242025!$B$3:$B$1315, "&lt;=" &amp; DW$1, DataRegularSeason20242025!$D$3:$D$1315, $A10)+SUMIFS(DataRegularSeason20242025!$AB$3:$AB$1315,DataRegularSeason20242025!$B$3:$B$1315, "&lt;=" &amp; DW$1, DataRegularSeason20242025!$E$3:$E$1315, $A10)</f>
        <v>33</v>
      </c>
      <c r="DX10">
        <f>SUMIFS(DataRegularSeason20242025!$AA$3:$AA$1315,DataRegularSeason20242025!$B$3:$B$1315, "&lt;=" &amp; DX$1, DataRegularSeason20242025!$D$3:$D$1315, $A10)+SUMIFS(DataRegularSeason20242025!$AB$3:$AB$1315,DataRegularSeason20242025!$B$3:$B$1315, "&lt;=" &amp; DX$1, DataRegularSeason20242025!$E$3:$E$1315, $A10)</f>
        <v>33</v>
      </c>
      <c r="DY10">
        <f>SUMIFS(DataRegularSeason20242025!$AA$3:$AA$1315,DataRegularSeason20242025!$B$3:$B$1315, "&lt;=" &amp; DY$1, DataRegularSeason20242025!$D$3:$D$1315, $A10)+SUMIFS(DataRegularSeason20242025!$AB$3:$AB$1315,DataRegularSeason20242025!$B$3:$B$1315, "&lt;=" &amp; DY$1, DataRegularSeason20242025!$E$3:$E$1315, $A10)</f>
        <v>33</v>
      </c>
      <c r="DZ10">
        <f>SUMIFS(DataRegularSeason20242025!$AA$3:$AA$1315,DataRegularSeason20242025!$B$3:$B$1315, "&lt;=" &amp; DZ$1, DataRegularSeason20242025!$D$3:$D$1315, $A10)+SUMIFS(DataRegularSeason20242025!$AB$3:$AB$1315,DataRegularSeason20242025!$B$3:$B$1315, "&lt;=" &amp; DZ$1, DataRegularSeason20242025!$E$3:$E$1315, $A10)</f>
        <v>33</v>
      </c>
      <c r="EA10">
        <f>SUMIFS(DataRegularSeason20242025!$AA$3:$AA$1315,DataRegularSeason20242025!$B$3:$B$1315, "&lt;=" &amp; EA$1, DataRegularSeason20242025!$D$3:$D$1315, $A10)+SUMIFS(DataRegularSeason20242025!$AB$3:$AB$1315,DataRegularSeason20242025!$B$3:$B$1315, "&lt;=" &amp; EA$1, DataRegularSeason20242025!$E$3:$E$1315, $A10)</f>
        <v>33</v>
      </c>
      <c r="EB10">
        <f>SUMIFS(DataRegularSeason20242025!$AA$3:$AA$1315,DataRegularSeason20242025!$B$3:$B$1315, "&lt;=" &amp; EB$1, DataRegularSeason20242025!$D$3:$D$1315, $A10)+SUMIFS(DataRegularSeason20242025!$AB$3:$AB$1315,DataRegularSeason20242025!$B$3:$B$1315, "&lt;=" &amp; EB$1, DataRegularSeason20242025!$E$3:$E$1315, $A10)</f>
        <v>33</v>
      </c>
      <c r="EC10">
        <f>SUMIFS(DataRegularSeason20242025!$AA$3:$AA$1315,DataRegularSeason20242025!$B$3:$B$1315, "&lt;=" &amp; EC$1, DataRegularSeason20242025!$D$3:$D$1315, $A10)+SUMIFS(DataRegularSeason20242025!$AB$3:$AB$1315,DataRegularSeason20242025!$B$3:$B$1315, "&lt;=" &amp; EC$1, DataRegularSeason20242025!$E$3:$E$1315, $A10)</f>
        <v>33</v>
      </c>
      <c r="ED10">
        <f>SUMIFS(DataRegularSeason20242025!$AA$3:$AA$1315,DataRegularSeason20242025!$B$3:$B$1315, "&lt;=" &amp; ED$1, DataRegularSeason20242025!$D$3:$D$1315, $A10)+SUMIFS(DataRegularSeason20242025!$AB$3:$AB$1315,DataRegularSeason20242025!$B$3:$B$1315, "&lt;=" &amp; ED$1, DataRegularSeason20242025!$E$3:$E$1315, $A10)</f>
        <v>33</v>
      </c>
      <c r="EE10">
        <f>SUMIFS(DataRegularSeason20242025!$AA$3:$AA$1315,DataRegularSeason20242025!$B$3:$B$1315, "&lt;=" &amp; EE$1, DataRegularSeason20242025!$D$3:$D$1315, $A10)+SUMIFS(DataRegularSeason20242025!$AB$3:$AB$1315,DataRegularSeason20242025!$B$3:$B$1315, "&lt;=" &amp; EE$1, DataRegularSeason20242025!$E$3:$E$1315, $A10)</f>
        <v>33</v>
      </c>
      <c r="EF10">
        <f>SUMIFS(DataRegularSeason20242025!$AA$3:$AA$1315,DataRegularSeason20242025!$B$3:$B$1315, "&lt;=" &amp; EF$1, DataRegularSeason20242025!$D$3:$D$1315, $A10)+SUMIFS(DataRegularSeason20242025!$AB$3:$AB$1315,DataRegularSeason20242025!$B$3:$B$1315, "&lt;=" &amp; EF$1, DataRegularSeason20242025!$E$3:$E$1315, $A10)</f>
        <v>33</v>
      </c>
      <c r="EG10">
        <f>SUMIFS(DataRegularSeason20242025!$AA$3:$AA$1315,DataRegularSeason20242025!$B$3:$B$1315, "&lt;=" &amp; EG$1, DataRegularSeason20242025!$D$3:$D$1315, $A10)+SUMIFS(DataRegularSeason20242025!$AB$3:$AB$1315,DataRegularSeason20242025!$B$3:$B$1315, "&lt;=" &amp; EG$1, DataRegularSeason20242025!$E$3:$E$1315, $A10)</f>
        <v>33</v>
      </c>
      <c r="EH10">
        <f>SUMIFS(DataRegularSeason20242025!$AA$3:$AA$1315,DataRegularSeason20242025!$B$3:$B$1315, "&lt;=" &amp; EH$1, DataRegularSeason20242025!$D$3:$D$1315, $A10)+SUMIFS(DataRegularSeason20242025!$AB$3:$AB$1315,DataRegularSeason20242025!$B$3:$B$1315, "&lt;=" &amp; EH$1, DataRegularSeason20242025!$E$3:$E$1315, $A10)</f>
        <v>33</v>
      </c>
      <c r="EI10">
        <f>SUMIFS(DataRegularSeason20242025!$AA$3:$AA$1315,DataRegularSeason20242025!$B$3:$B$1315, "&lt;=" &amp; EI$1, DataRegularSeason20242025!$D$3:$D$1315, $A10)+SUMIFS(DataRegularSeason20242025!$AB$3:$AB$1315,DataRegularSeason20242025!$B$3:$B$1315, "&lt;=" &amp; EI$1, DataRegularSeason20242025!$E$3:$E$1315, $A10)</f>
        <v>33</v>
      </c>
      <c r="EJ10">
        <f>SUMIFS(DataRegularSeason20242025!$AA$3:$AA$1315,DataRegularSeason20242025!$B$3:$B$1315, "&lt;=" &amp; EJ$1, DataRegularSeason20242025!$D$3:$D$1315, $A10)+SUMIFS(DataRegularSeason20242025!$AB$3:$AB$1315,DataRegularSeason20242025!$B$3:$B$1315, "&lt;=" &amp; EJ$1, DataRegularSeason20242025!$E$3:$E$1315, $A10)</f>
        <v>33</v>
      </c>
      <c r="EK10">
        <f>SUMIFS(DataRegularSeason20242025!$AA$3:$AA$1315,DataRegularSeason20242025!$B$3:$B$1315, "&lt;=" &amp; EK$1, DataRegularSeason20242025!$D$3:$D$1315, $A10)+SUMIFS(DataRegularSeason20242025!$AB$3:$AB$1315,DataRegularSeason20242025!$B$3:$B$1315, "&lt;=" &amp; EK$1, DataRegularSeason20242025!$E$3:$E$1315, $A10)</f>
        <v>33</v>
      </c>
      <c r="EL10">
        <f>SUMIFS(DataRegularSeason20242025!$AA$3:$AA$1315,DataRegularSeason20242025!$B$3:$B$1315, "&lt;=" &amp; EL$1, DataRegularSeason20242025!$D$3:$D$1315, $A10)+SUMIFS(DataRegularSeason20242025!$AB$3:$AB$1315,DataRegularSeason20242025!$B$3:$B$1315, "&lt;=" &amp; EL$1, DataRegularSeason20242025!$E$3:$E$1315, $A10)</f>
        <v>33</v>
      </c>
      <c r="EM10">
        <f>SUMIFS(DataRegularSeason20242025!$AA$3:$AA$1315,DataRegularSeason20242025!$B$3:$B$1315, "&lt;=" &amp; EM$1, DataRegularSeason20242025!$D$3:$D$1315, $A10)+SUMIFS(DataRegularSeason20242025!$AB$3:$AB$1315,DataRegularSeason20242025!$B$3:$B$1315, "&lt;=" &amp; EM$1, DataRegularSeason20242025!$E$3:$E$1315, $A10)</f>
        <v>33</v>
      </c>
      <c r="EN10">
        <f>SUMIFS(DataRegularSeason20242025!$AA$3:$AA$1315,DataRegularSeason20242025!$B$3:$B$1315, "&lt;=" &amp; EN$1, DataRegularSeason20242025!$D$3:$D$1315, $A10)+SUMIFS(DataRegularSeason20242025!$AB$3:$AB$1315,DataRegularSeason20242025!$B$3:$B$1315, "&lt;=" &amp; EN$1, DataRegularSeason20242025!$E$3:$E$1315, $A10)</f>
        <v>33</v>
      </c>
      <c r="EO10">
        <f>SUMIFS(DataRegularSeason20242025!$AA$3:$AA$1315,DataRegularSeason20242025!$B$3:$B$1315, "&lt;=" &amp; EO$1, DataRegularSeason20242025!$D$3:$D$1315, $A10)+SUMIFS(DataRegularSeason20242025!$AB$3:$AB$1315,DataRegularSeason20242025!$B$3:$B$1315, "&lt;=" &amp; EO$1, DataRegularSeason20242025!$E$3:$E$1315, $A10)</f>
        <v>33</v>
      </c>
      <c r="EP10">
        <f>SUMIFS(DataRegularSeason20242025!$AA$3:$AA$1315,DataRegularSeason20242025!$B$3:$B$1315, "&lt;=" &amp; EP$1, DataRegularSeason20242025!$D$3:$D$1315, $A10)+SUMIFS(DataRegularSeason20242025!$AB$3:$AB$1315,DataRegularSeason20242025!$B$3:$B$1315, "&lt;=" &amp; EP$1, DataRegularSeason20242025!$E$3:$E$1315, $A10)</f>
        <v>33</v>
      </c>
      <c r="EQ10">
        <f>SUMIFS(DataRegularSeason20242025!$AA$3:$AA$1315,DataRegularSeason20242025!$B$3:$B$1315, "&lt;=" &amp; EQ$1, DataRegularSeason20242025!$D$3:$D$1315, $A10)+SUMIFS(DataRegularSeason20242025!$AB$3:$AB$1315,DataRegularSeason20242025!$B$3:$B$1315, "&lt;=" &amp; EQ$1, DataRegularSeason20242025!$E$3:$E$1315, $A10)</f>
        <v>33</v>
      </c>
      <c r="ER10">
        <f>SUMIFS(DataRegularSeason20242025!$AA$3:$AA$1315,DataRegularSeason20242025!$B$3:$B$1315, "&lt;=" &amp; ER$1, DataRegularSeason20242025!$D$3:$D$1315, $A10)+SUMIFS(DataRegularSeason20242025!$AB$3:$AB$1315,DataRegularSeason20242025!$B$3:$B$1315, "&lt;=" &amp; ER$1, DataRegularSeason20242025!$E$3:$E$1315, $A10)</f>
        <v>33</v>
      </c>
      <c r="ES10">
        <f>SUMIFS(DataRegularSeason20242025!$AA$3:$AA$1315,DataRegularSeason20242025!$B$3:$B$1315, "&lt;=" &amp; ES$1, DataRegularSeason20242025!$D$3:$D$1315, $A10)+SUMIFS(DataRegularSeason20242025!$AB$3:$AB$1315,DataRegularSeason20242025!$B$3:$B$1315, "&lt;=" &amp; ES$1, DataRegularSeason20242025!$E$3:$E$1315, $A10)</f>
        <v>33</v>
      </c>
      <c r="ET10">
        <f>SUMIFS(DataRegularSeason20242025!$AA$3:$AA$1315,DataRegularSeason20242025!$B$3:$B$1315, "&lt;=" &amp; ET$1, DataRegularSeason20242025!$D$3:$D$1315, $A10)+SUMIFS(DataRegularSeason20242025!$AB$3:$AB$1315,DataRegularSeason20242025!$B$3:$B$1315, "&lt;=" &amp; ET$1, DataRegularSeason20242025!$E$3:$E$1315, $A10)</f>
        <v>33</v>
      </c>
      <c r="EU10">
        <f>SUMIFS(DataRegularSeason20242025!$AA$3:$AA$1315,DataRegularSeason20242025!$B$3:$B$1315, "&lt;=" &amp; EU$1, DataRegularSeason20242025!$D$3:$D$1315, $A10)+SUMIFS(DataRegularSeason20242025!$AB$3:$AB$1315,DataRegularSeason20242025!$B$3:$B$1315, "&lt;=" &amp; EU$1, DataRegularSeason20242025!$E$3:$E$1315, $A10)</f>
        <v>33</v>
      </c>
      <c r="EV10">
        <f>SUMIFS(DataRegularSeason20242025!$AA$3:$AA$1315,DataRegularSeason20242025!$B$3:$B$1315, "&lt;=" &amp; EV$1, DataRegularSeason20242025!$D$3:$D$1315, $A10)+SUMIFS(DataRegularSeason20242025!$AB$3:$AB$1315,DataRegularSeason20242025!$B$3:$B$1315, "&lt;=" &amp; EV$1, DataRegularSeason20242025!$E$3:$E$1315, $A10)</f>
        <v>33</v>
      </c>
      <c r="EW10">
        <f>SUMIFS(DataRegularSeason20242025!$AA$3:$AA$1315,DataRegularSeason20242025!$B$3:$B$1315, "&lt;=" &amp; EW$1, DataRegularSeason20242025!$D$3:$D$1315, $A10)+SUMIFS(DataRegularSeason20242025!$AB$3:$AB$1315,DataRegularSeason20242025!$B$3:$B$1315, "&lt;=" &amp; EW$1, DataRegularSeason20242025!$E$3:$E$1315, $A10)</f>
        <v>33</v>
      </c>
      <c r="EX10">
        <f>SUMIFS(DataRegularSeason20242025!$AA$3:$AA$1315,DataRegularSeason20242025!$B$3:$B$1315, "&lt;=" &amp; EX$1, DataRegularSeason20242025!$D$3:$D$1315, $A10)+SUMIFS(DataRegularSeason20242025!$AB$3:$AB$1315,DataRegularSeason20242025!$B$3:$B$1315, "&lt;=" &amp; EX$1, DataRegularSeason20242025!$E$3:$E$1315, $A10)</f>
        <v>33</v>
      </c>
      <c r="EY10">
        <f>SUMIFS(DataRegularSeason20242025!$AA$3:$AA$1315,DataRegularSeason20242025!$B$3:$B$1315, "&lt;=" &amp; EY$1, DataRegularSeason20242025!$D$3:$D$1315, $A10)+SUMIFS(DataRegularSeason20242025!$AB$3:$AB$1315,DataRegularSeason20242025!$B$3:$B$1315, "&lt;=" &amp; EY$1, DataRegularSeason20242025!$E$3:$E$1315, $A10)</f>
        <v>33</v>
      </c>
      <c r="EZ10">
        <f>SUMIFS(DataRegularSeason20242025!$AA$3:$AA$1315,DataRegularSeason20242025!$B$3:$B$1315, "&lt;=" &amp; EZ$1, DataRegularSeason20242025!$D$3:$D$1315, $A10)+SUMIFS(DataRegularSeason20242025!$AB$3:$AB$1315,DataRegularSeason20242025!$B$3:$B$1315, "&lt;=" &amp; EZ$1, DataRegularSeason20242025!$E$3:$E$1315, $A10)</f>
        <v>33</v>
      </c>
      <c r="FA10">
        <f>SUMIFS(DataRegularSeason20242025!$AA$3:$AA$1315,DataRegularSeason20242025!$B$3:$B$1315, "&lt;=" &amp; FA$1, DataRegularSeason20242025!$D$3:$D$1315, $A10)+SUMIFS(DataRegularSeason20242025!$AB$3:$AB$1315,DataRegularSeason20242025!$B$3:$B$1315, "&lt;=" &amp; FA$1, DataRegularSeason20242025!$E$3:$E$1315, $A10)</f>
        <v>33</v>
      </c>
      <c r="FB10">
        <f>SUMIFS(DataRegularSeason20242025!$AA$3:$AA$1315,DataRegularSeason20242025!$B$3:$B$1315, "&lt;=" &amp; FB$1, DataRegularSeason20242025!$D$3:$D$1315, $A10)+SUMIFS(DataRegularSeason20242025!$AB$3:$AB$1315,DataRegularSeason20242025!$B$3:$B$1315, "&lt;=" &amp; FB$1, DataRegularSeason20242025!$E$3:$E$1315, $A10)</f>
        <v>33</v>
      </c>
      <c r="FC10">
        <f>SUMIFS(DataRegularSeason20242025!$AA$3:$AA$1315,DataRegularSeason20242025!$B$3:$B$1315, "&lt;=" &amp; FC$1, DataRegularSeason20242025!$D$3:$D$1315, $A10)+SUMIFS(DataRegularSeason20242025!$AB$3:$AB$1315,DataRegularSeason20242025!$B$3:$B$1315, "&lt;=" &amp; FC$1, DataRegularSeason20242025!$E$3:$E$1315, $A10)</f>
        <v>33</v>
      </c>
      <c r="FD10">
        <f>SUMIFS(DataRegularSeason20242025!$AA$3:$AA$1315,DataRegularSeason20242025!$B$3:$B$1315, "&lt;=" &amp; FD$1, DataRegularSeason20242025!$D$3:$D$1315, $A10)+SUMIFS(DataRegularSeason20242025!$AB$3:$AB$1315,DataRegularSeason20242025!$B$3:$B$1315, "&lt;=" &amp; FD$1, DataRegularSeason20242025!$E$3:$E$1315, $A10)</f>
        <v>33</v>
      </c>
      <c r="FE10">
        <f>SUMIFS(DataRegularSeason20242025!$AA$3:$AA$1315,DataRegularSeason20242025!$B$3:$B$1315, "&lt;=" &amp; FE$1, DataRegularSeason20242025!$D$3:$D$1315, $A10)+SUMIFS(DataRegularSeason20242025!$AB$3:$AB$1315,DataRegularSeason20242025!$B$3:$B$1315, "&lt;=" &amp; FE$1, DataRegularSeason20242025!$E$3:$E$1315, $A10)</f>
        <v>33</v>
      </c>
      <c r="FF10">
        <f>SUMIFS(DataRegularSeason20242025!$AA$3:$AA$1315,DataRegularSeason20242025!$B$3:$B$1315, "&lt;=" &amp; FF$1, DataRegularSeason20242025!$D$3:$D$1315, $A10)+SUMIFS(DataRegularSeason20242025!$AB$3:$AB$1315,DataRegularSeason20242025!$B$3:$B$1315, "&lt;=" &amp; FF$1, DataRegularSeason20242025!$E$3:$E$1315, $A10)</f>
        <v>33</v>
      </c>
      <c r="FG10">
        <f>SUMIFS(DataRegularSeason20242025!$AA$3:$AA$1315,DataRegularSeason20242025!$B$3:$B$1315, "&lt;=" &amp; FG$1, DataRegularSeason20242025!$D$3:$D$1315, $A10)+SUMIFS(DataRegularSeason20242025!$AB$3:$AB$1315,DataRegularSeason20242025!$B$3:$B$1315, "&lt;=" &amp; FG$1, DataRegularSeason20242025!$E$3:$E$1315, $A10)</f>
        <v>33</v>
      </c>
      <c r="FH10">
        <f>SUMIFS(DataRegularSeason20242025!$AA$3:$AA$1315,DataRegularSeason20242025!$B$3:$B$1315, "&lt;=" &amp; FH$1, DataRegularSeason20242025!$D$3:$D$1315, $A10)+SUMIFS(DataRegularSeason20242025!$AB$3:$AB$1315,DataRegularSeason20242025!$B$3:$B$1315, "&lt;=" &amp; FH$1, DataRegularSeason20242025!$E$3:$E$1315, $A10)</f>
        <v>33</v>
      </c>
      <c r="FI10">
        <f>SUMIFS(DataRegularSeason20242025!$AA$3:$AA$1315,DataRegularSeason20242025!$B$3:$B$1315, "&lt;=" &amp; FI$1, DataRegularSeason20242025!$D$3:$D$1315, $A10)+SUMIFS(DataRegularSeason20242025!$AB$3:$AB$1315,DataRegularSeason20242025!$B$3:$B$1315, "&lt;=" &amp; FI$1, DataRegularSeason20242025!$E$3:$E$1315, $A10)</f>
        <v>33</v>
      </c>
      <c r="FJ10">
        <f>SUMIFS(DataRegularSeason20242025!$AA$3:$AA$1315,DataRegularSeason20242025!$B$3:$B$1315, "&lt;=" &amp; FJ$1, DataRegularSeason20242025!$D$3:$D$1315, $A10)+SUMIFS(DataRegularSeason20242025!$AB$3:$AB$1315,DataRegularSeason20242025!$B$3:$B$1315, "&lt;=" &amp; FJ$1, DataRegularSeason20242025!$E$3:$E$1315, $A10)</f>
        <v>33</v>
      </c>
      <c r="FK10">
        <f>SUMIFS(DataRegularSeason20242025!$AA$3:$AA$1315,DataRegularSeason20242025!$B$3:$B$1315, "&lt;=" &amp; FK$1, DataRegularSeason20242025!$D$3:$D$1315, $A10)+SUMIFS(DataRegularSeason20242025!$AB$3:$AB$1315,DataRegularSeason20242025!$B$3:$B$1315, "&lt;=" &amp; FK$1, DataRegularSeason20242025!$E$3:$E$1315, $A10)</f>
        <v>33</v>
      </c>
      <c r="FL10">
        <f>SUMIFS(DataRegularSeason20242025!$AA$3:$AA$1315,DataRegularSeason20242025!$B$3:$B$1315, "&lt;=" &amp; FL$1, DataRegularSeason20242025!$D$3:$D$1315, $A10)+SUMIFS(DataRegularSeason20242025!$AB$3:$AB$1315,DataRegularSeason20242025!$B$3:$B$1315, "&lt;=" &amp; FL$1, DataRegularSeason20242025!$E$3:$E$1315, $A10)</f>
        <v>33</v>
      </c>
      <c r="FM10">
        <f>SUMIFS(DataRegularSeason20242025!$AA$3:$AA$1315,DataRegularSeason20242025!$B$3:$B$1315, "&lt;=" &amp; FM$1, DataRegularSeason20242025!$D$3:$D$1315, $A10)+SUMIFS(DataRegularSeason20242025!$AB$3:$AB$1315,DataRegularSeason20242025!$B$3:$B$1315, "&lt;=" &amp; FM$1, DataRegularSeason20242025!$E$3:$E$1315, $A10)</f>
        <v>33</v>
      </c>
      <c r="FN10">
        <f>SUMIFS(DataRegularSeason20242025!$AA$3:$AA$1315,DataRegularSeason20242025!$B$3:$B$1315, "&lt;=" &amp; FN$1, DataRegularSeason20242025!$D$3:$D$1315, $A10)+SUMIFS(DataRegularSeason20242025!$AB$3:$AB$1315,DataRegularSeason20242025!$B$3:$B$1315, "&lt;=" &amp; FN$1, DataRegularSeason20242025!$E$3:$E$1315, $A10)</f>
        <v>33</v>
      </c>
      <c r="FO10">
        <f>SUMIFS(DataRegularSeason20242025!$AA$3:$AA$1315,DataRegularSeason20242025!$B$3:$B$1315, "&lt;=" &amp; FO$1, DataRegularSeason20242025!$D$3:$D$1315, $A10)+SUMIFS(DataRegularSeason20242025!$AB$3:$AB$1315,DataRegularSeason20242025!$B$3:$B$1315, "&lt;=" &amp; FO$1, DataRegularSeason20242025!$E$3:$E$1315, $A10)</f>
        <v>33</v>
      </c>
      <c r="FP10">
        <f>SUMIFS(DataRegularSeason20242025!$AA$3:$AA$1315,DataRegularSeason20242025!$B$3:$B$1315, "&lt;=" &amp; FP$1, DataRegularSeason20242025!$D$3:$D$1315, $A10)+SUMIFS(DataRegularSeason20242025!$AB$3:$AB$1315,DataRegularSeason20242025!$B$3:$B$1315, "&lt;=" &amp; FP$1, DataRegularSeason20242025!$E$3:$E$1315, $A10)</f>
        <v>33</v>
      </c>
      <c r="FQ10">
        <f>SUMIFS(DataRegularSeason20242025!$AA$3:$AA$1315,DataRegularSeason20242025!$B$3:$B$1315, "&lt;=" &amp; FQ$1, DataRegularSeason20242025!$D$3:$D$1315, $A10)+SUMIFS(DataRegularSeason20242025!$AB$3:$AB$1315,DataRegularSeason20242025!$B$3:$B$1315, "&lt;=" &amp; FQ$1, DataRegularSeason20242025!$E$3:$E$1315, $A10)</f>
        <v>33</v>
      </c>
      <c r="FR10">
        <f>SUMIFS(DataRegularSeason20242025!$AA$3:$AA$1315,DataRegularSeason20242025!$B$3:$B$1315, "&lt;=" &amp; FR$1, DataRegularSeason20242025!$D$3:$D$1315, $A10)+SUMIFS(DataRegularSeason20242025!$AB$3:$AB$1315,DataRegularSeason20242025!$B$3:$B$1315, "&lt;=" &amp; FR$1, DataRegularSeason20242025!$E$3:$E$1315, $A10)</f>
        <v>33</v>
      </c>
      <c r="FS10">
        <f>SUMIFS(DataRegularSeason20242025!$AA$3:$AA$1315,DataRegularSeason20242025!$B$3:$B$1315, "&lt;=" &amp; FS$1, DataRegularSeason20242025!$D$3:$D$1315, $A10)+SUMIFS(DataRegularSeason20242025!$AB$3:$AB$1315,DataRegularSeason20242025!$B$3:$B$1315, "&lt;=" &amp; FS$1, DataRegularSeason20242025!$E$3:$E$1315, $A10)</f>
        <v>33</v>
      </c>
      <c r="FT10">
        <f>SUMIFS(DataRegularSeason20242025!$AA$3:$AA$1315,DataRegularSeason20242025!$B$3:$B$1315, "&lt;=" &amp; FT$1, DataRegularSeason20242025!$D$3:$D$1315, $A10)+SUMIFS(DataRegularSeason20242025!$AB$3:$AB$1315,DataRegularSeason20242025!$B$3:$B$1315, "&lt;=" &amp; FT$1, DataRegularSeason20242025!$E$3:$E$1315, $A10)</f>
        <v>33</v>
      </c>
      <c r="FU10">
        <f>SUMIFS(DataRegularSeason20242025!$AA$3:$AA$1315,DataRegularSeason20242025!$B$3:$B$1315, "&lt;=" &amp; FU$1, DataRegularSeason20242025!$D$3:$D$1315, $A10)+SUMIFS(DataRegularSeason20242025!$AB$3:$AB$1315,DataRegularSeason20242025!$B$3:$B$1315, "&lt;=" &amp; FU$1, DataRegularSeason20242025!$E$3:$E$1315, $A10)</f>
        <v>33</v>
      </c>
      <c r="FV10">
        <f>SUMIFS(DataRegularSeason20242025!$AA$3:$AA$1315,DataRegularSeason20242025!$B$3:$B$1315, "&lt;=" &amp; FV$1, DataRegularSeason20242025!$D$3:$D$1315, $A10)+SUMIFS(DataRegularSeason20242025!$AB$3:$AB$1315,DataRegularSeason20242025!$B$3:$B$1315, "&lt;=" &amp; FV$1, DataRegularSeason20242025!$E$3:$E$1315, $A10)</f>
        <v>33</v>
      </c>
      <c r="FW10">
        <f>SUMIFS(DataRegularSeason20242025!$AA$3:$AA$1315,DataRegularSeason20242025!$B$3:$B$1315, "&lt;=" &amp; FW$1, DataRegularSeason20242025!$D$3:$D$1315, $A10)+SUMIFS(DataRegularSeason20242025!$AB$3:$AB$1315,DataRegularSeason20242025!$B$3:$B$1315, "&lt;=" &amp; FW$1, DataRegularSeason20242025!$E$3:$E$1315, $A10)</f>
        <v>33</v>
      </c>
      <c r="FX10">
        <f>SUMIFS(DataRegularSeason20242025!$AA$3:$AA$1315,DataRegularSeason20242025!$B$3:$B$1315, "&lt;=" &amp; FX$1, DataRegularSeason20242025!$D$3:$D$1315, $A10)+SUMIFS(DataRegularSeason20242025!$AB$3:$AB$1315,DataRegularSeason20242025!$B$3:$B$1315, "&lt;=" &amp; FX$1, DataRegularSeason20242025!$E$3:$E$1315, $A10)</f>
        <v>33</v>
      </c>
      <c r="FY10">
        <f>SUMIFS(DataRegularSeason20242025!$AA$3:$AA$1315,DataRegularSeason20242025!$B$3:$B$1315, "&lt;=" &amp; FY$1, DataRegularSeason20242025!$D$3:$D$1315, $A10)+SUMIFS(DataRegularSeason20242025!$AB$3:$AB$1315,DataRegularSeason20242025!$B$3:$B$1315, "&lt;=" &amp; FY$1, DataRegularSeason20242025!$E$3:$E$1315, $A10)</f>
        <v>33</v>
      </c>
      <c r="FZ10">
        <f>SUMIFS(DataRegularSeason20242025!$AA$3:$AA$1315,DataRegularSeason20242025!$B$3:$B$1315, "&lt;=" &amp; FZ$1, DataRegularSeason20242025!$D$3:$D$1315, $A10)+SUMIFS(DataRegularSeason20242025!$AB$3:$AB$1315,DataRegularSeason20242025!$B$3:$B$1315, "&lt;=" &amp; FZ$1, DataRegularSeason20242025!$E$3:$E$1315, $A10)</f>
        <v>33</v>
      </c>
      <c r="GA10">
        <f>SUMIFS(DataRegularSeason20242025!$AA$3:$AA$1315,DataRegularSeason20242025!$B$3:$B$1315, "&lt;=" &amp; GA$1, DataRegularSeason20242025!$D$3:$D$1315, $A10)+SUMIFS(DataRegularSeason20242025!$AB$3:$AB$1315,DataRegularSeason20242025!$B$3:$B$1315, "&lt;=" &amp; GA$1, DataRegularSeason20242025!$E$3:$E$1315, $A10)</f>
        <v>33</v>
      </c>
      <c r="GB10">
        <f>SUMIFS(DataRegularSeason20242025!$AA$3:$AA$1315,DataRegularSeason20242025!$B$3:$B$1315, "&lt;=" &amp; GB$1, DataRegularSeason20242025!$D$3:$D$1315, $A10)+SUMIFS(DataRegularSeason20242025!$AB$3:$AB$1315,DataRegularSeason20242025!$B$3:$B$1315, "&lt;=" &amp; GB$1, DataRegularSeason20242025!$E$3:$E$1315, $A10)</f>
        <v>33</v>
      </c>
      <c r="GC10">
        <f>SUMIFS(DataRegularSeason20242025!$AA$3:$AA$1315,DataRegularSeason20242025!$B$3:$B$1315, "&lt;=" &amp; GC$1, DataRegularSeason20242025!$D$3:$D$1315, $A10)+SUMIFS(DataRegularSeason20242025!$AB$3:$AB$1315,DataRegularSeason20242025!$B$3:$B$1315, "&lt;=" &amp; GC$1, DataRegularSeason20242025!$E$3:$E$1315, $A10)</f>
        <v>33</v>
      </c>
      <c r="GD10">
        <f>SUMIFS(DataRegularSeason20242025!$AA$3:$AA$1315,DataRegularSeason20242025!$B$3:$B$1315, "&lt;=" &amp; GD$1, DataRegularSeason20242025!$D$3:$D$1315, $A10)+SUMIFS(DataRegularSeason20242025!$AB$3:$AB$1315,DataRegularSeason20242025!$B$3:$B$1315, "&lt;=" &amp; GD$1, DataRegularSeason20242025!$E$3:$E$1315, $A10)</f>
        <v>33</v>
      </c>
      <c r="GE10">
        <f>SUMIFS(DataRegularSeason20242025!$AA$3:$AA$1315,DataRegularSeason20242025!$B$3:$B$1315, "&lt;=" &amp; GE$1, DataRegularSeason20242025!$D$3:$D$1315, $A10)+SUMIFS(DataRegularSeason20242025!$AB$3:$AB$1315,DataRegularSeason20242025!$B$3:$B$1315, "&lt;=" &amp; GE$1, DataRegularSeason20242025!$E$3:$E$1315, $A10)</f>
        <v>33</v>
      </c>
      <c r="GF10">
        <f>SUMIFS(DataRegularSeason20242025!$AA$3:$AA$1315,DataRegularSeason20242025!$B$3:$B$1315, "&lt;=" &amp; GF$1, DataRegularSeason20242025!$D$3:$D$1315, $A10)+SUMIFS(DataRegularSeason20242025!$AB$3:$AB$1315,DataRegularSeason20242025!$B$3:$B$1315, "&lt;=" &amp; GF$1, DataRegularSeason20242025!$E$3:$E$1315, $A10)</f>
        <v>33</v>
      </c>
      <c r="GG10">
        <f>SUMIFS(DataRegularSeason20242025!$AA$3:$AA$1315,DataRegularSeason20242025!$B$3:$B$1315, "&lt;=" &amp; GG$1, DataRegularSeason20242025!$D$3:$D$1315, $A10)+SUMIFS(DataRegularSeason20242025!$AB$3:$AB$1315,DataRegularSeason20242025!$B$3:$B$1315, "&lt;=" &amp; GG$1, DataRegularSeason20242025!$E$3:$E$1315, $A10)</f>
        <v>33</v>
      </c>
      <c r="GH10">
        <f>SUMIFS(DataRegularSeason20242025!$AA$3:$AA$1315,DataRegularSeason20242025!$B$3:$B$1315, "&lt;=" &amp; GH$1, DataRegularSeason20242025!$D$3:$D$1315, $A10)+SUMIFS(DataRegularSeason20242025!$AB$3:$AB$1315,DataRegularSeason20242025!$B$3:$B$1315, "&lt;=" &amp; GH$1, DataRegularSeason20242025!$E$3:$E$1315, $A10)</f>
        <v>33</v>
      </c>
      <c r="GI10">
        <f>SUMIFS(DataRegularSeason20242025!$AA$3:$AA$1315,DataRegularSeason20242025!$B$3:$B$1315, "&lt;=" &amp; GI$1, DataRegularSeason20242025!$D$3:$D$1315, $A10)+SUMIFS(DataRegularSeason20242025!$AB$3:$AB$1315,DataRegularSeason20242025!$B$3:$B$1315, "&lt;=" &amp; GI$1, DataRegularSeason20242025!$E$3:$E$1315, $A10)</f>
        <v>33</v>
      </c>
      <c r="GJ10">
        <f>SUMIFS(DataRegularSeason20242025!$AA$3:$AA$1315,DataRegularSeason20242025!$B$3:$B$1315, "&lt;=" &amp; GJ$1, DataRegularSeason20242025!$D$3:$D$1315, $A10)+SUMIFS(DataRegularSeason20242025!$AB$3:$AB$1315,DataRegularSeason20242025!$B$3:$B$1315, "&lt;=" &amp; GJ$1, DataRegularSeason20242025!$E$3:$E$1315, $A10)</f>
        <v>33</v>
      </c>
      <c r="GK10">
        <f>SUMIFS(DataRegularSeason20242025!$AA$3:$AA$1315,DataRegularSeason20242025!$B$3:$B$1315, "&lt;=" &amp; GK$1, DataRegularSeason20242025!$D$3:$D$1315, $A10)+SUMIFS(DataRegularSeason20242025!$AB$3:$AB$1315,DataRegularSeason20242025!$B$3:$B$1315, "&lt;=" &amp; GK$1, DataRegularSeason20242025!$E$3:$E$1315, $A10)</f>
        <v>33</v>
      </c>
      <c r="GL10">
        <f>SUMIFS(DataRegularSeason20242025!$AA$3:$AA$1315,DataRegularSeason20242025!$B$3:$B$1315, "&lt;=" &amp; GL$1, DataRegularSeason20242025!$D$3:$D$1315, $A10)+SUMIFS(DataRegularSeason20242025!$AB$3:$AB$1315,DataRegularSeason20242025!$B$3:$B$1315, "&lt;=" &amp; GL$1, DataRegularSeason20242025!$E$3:$E$1315, $A10)</f>
        <v>33</v>
      </c>
      <c r="GM10">
        <f>SUMIFS(DataRegularSeason20242025!$AA$3:$AA$1315,DataRegularSeason20242025!$B$3:$B$1315, "&lt;=" &amp; GM$1, DataRegularSeason20242025!$D$3:$D$1315, $A10)+SUMIFS(DataRegularSeason20242025!$AB$3:$AB$1315,DataRegularSeason20242025!$B$3:$B$1315, "&lt;=" &amp; GM$1, DataRegularSeason20242025!$E$3:$E$1315, $A10)</f>
        <v>33</v>
      </c>
      <c r="GN10">
        <f>SUMIFS(DataRegularSeason20242025!$AA$3:$AA$1315,DataRegularSeason20242025!$B$3:$B$1315, "&lt;=" &amp; GN$1, DataRegularSeason20242025!$D$3:$D$1315, $A10)+SUMIFS(DataRegularSeason20242025!$AB$3:$AB$1315,DataRegularSeason20242025!$B$3:$B$1315, "&lt;=" &amp; GN$1, DataRegularSeason20242025!$E$3:$E$1315, $A10)</f>
        <v>33</v>
      </c>
      <c r="GO10">
        <f>SUMIFS(DataRegularSeason20242025!$AA$3:$AA$1315,DataRegularSeason20242025!$B$3:$B$1315, "&lt;=" &amp; GO$1, DataRegularSeason20242025!$D$3:$D$1315, $A10)+SUMIFS(DataRegularSeason20242025!$AB$3:$AB$1315,DataRegularSeason20242025!$B$3:$B$1315, "&lt;=" &amp; GO$1, DataRegularSeason20242025!$E$3:$E$1315, $A10)</f>
        <v>33</v>
      </c>
      <c r="GP10">
        <f>SUMIFS(DataRegularSeason20242025!$AA$3:$AA$1315,DataRegularSeason20242025!$B$3:$B$1315, "&lt;=" &amp; GP$1, DataRegularSeason20242025!$D$3:$D$1315, $A10)+SUMIFS(DataRegularSeason20242025!$AB$3:$AB$1315,DataRegularSeason20242025!$B$3:$B$1315, "&lt;=" &amp; GP$1, DataRegularSeason20242025!$E$3:$E$1315, $A10)</f>
        <v>33</v>
      </c>
      <c r="GQ10">
        <f>SUMIFS(DataRegularSeason20242025!$AA$3:$AA$1315,DataRegularSeason20242025!$B$3:$B$1315, "&lt;=" &amp; GQ$1, DataRegularSeason20242025!$D$3:$D$1315, $A10)+SUMIFS(DataRegularSeason20242025!$AB$3:$AB$1315,DataRegularSeason20242025!$B$3:$B$1315, "&lt;=" &amp; GQ$1, DataRegularSeason20242025!$E$3:$E$1315, $A10)</f>
        <v>33</v>
      </c>
      <c r="GR10">
        <f>SUMIFS(DataRegularSeason20242025!$AA$3:$AA$1315,DataRegularSeason20242025!$B$3:$B$1315, "&lt;=" &amp; GR$1, DataRegularSeason20242025!$D$3:$D$1315, $A10)+SUMIFS(DataRegularSeason20242025!$AB$3:$AB$1315,DataRegularSeason20242025!$B$3:$B$1315, "&lt;=" &amp; GR$1, DataRegularSeason20242025!$E$3:$E$1315, $A10)</f>
        <v>33</v>
      </c>
      <c r="GS10">
        <f>SUMIFS(DataRegularSeason20242025!$AA$3:$AA$1315,DataRegularSeason20242025!$B$3:$B$1315, "&lt;=" &amp; GS$1, DataRegularSeason20242025!$D$3:$D$1315, $A10)+SUMIFS(DataRegularSeason20242025!$AB$3:$AB$1315,DataRegularSeason20242025!$B$3:$B$1315, "&lt;=" &amp; GS$1, DataRegularSeason20242025!$E$3:$E$1315, $A10)</f>
        <v>33</v>
      </c>
      <c r="GT10">
        <f>SUMIFS(DataRegularSeason20242025!$AA$3:$AA$1315,DataRegularSeason20242025!$B$3:$B$1315, "&lt;=" &amp; GT$1, DataRegularSeason20242025!$D$3:$D$1315, $A10)+SUMIFS(DataRegularSeason20242025!$AB$3:$AB$1315,DataRegularSeason20242025!$B$3:$B$1315, "&lt;=" &amp; GT$1, DataRegularSeason20242025!$E$3:$E$1315, $A10)</f>
        <v>33</v>
      </c>
      <c r="GU10">
        <f>SUMIFS(DataRegularSeason20242025!$AA$3:$AA$1315,DataRegularSeason20242025!$B$3:$B$1315, "&lt;=" &amp; GU$1, DataRegularSeason20242025!$D$3:$D$1315, $A10)+SUMIFS(DataRegularSeason20242025!$AB$3:$AB$1315,DataRegularSeason20242025!$B$3:$B$1315, "&lt;=" &amp; GU$1, DataRegularSeason20242025!$E$3:$E$1315, $A10)</f>
        <v>33</v>
      </c>
    </row>
    <row r="11" spans="1:275" x14ac:dyDescent="0.25">
      <c r="A11" t="s">
        <v>36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6</v>
      </c>
      <c r="Z11">
        <f>SUMIFS(DataRegularSeason20242025!$AA$3:$AA$1315,DataRegularSeason20242025!$B$3:$B$1315, "&lt;=" &amp; Z$1, DataRegularSeason20242025!$D$3:$D$1315, $A11)+SUMIFS(DataRegularSeason20242025!$AB$3:$AB$1315,DataRegularSeason20242025!$B$3:$B$1315, "&lt;=" &amp; Z$1, DataRegularSeason20242025!$E$3:$E$1315, $A11)</f>
        <v>6</v>
      </c>
      <c r="AA11">
        <f>SUMIFS(DataRegularSeason20242025!$AA$3:$AA$1315,DataRegularSeason20242025!$B$3:$B$1315, "&lt;=" &amp; AA$1, DataRegularSeason20242025!$D$3:$D$1315, $A11)+SUMIFS(DataRegularSeason20242025!$AB$3:$AB$1315,DataRegularSeason20242025!$B$3:$B$1315, "&lt;=" &amp; AA$1, DataRegularSeason20242025!$E$3:$E$1315, $A11)</f>
        <v>7</v>
      </c>
      <c r="AB11">
        <f>SUMIFS(DataRegularSeason20242025!$AA$3:$AA$1315,DataRegularSeason20242025!$B$3:$B$1315, "&lt;=" &amp; AB$1, DataRegularSeason20242025!$D$3:$D$1315, $A11)+SUMIFS(DataRegularSeason20242025!$AB$3:$AB$1315,DataRegularSeason20242025!$B$3:$B$1315, "&lt;=" &amp; AB$1, DataRegularSeason20242025!$E$3:$E$1315, $A11)</f>
        <v>7</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11</v>
      </c>
      <c r="AF11">
        <f>SUMIFS(DataRegularSeason20242025!$AA$3:$AA$1315,DataRegularSeason20242025!$B$3:$B$1315, "&lt;=" &amp; AF$1, DataRegularSeason20242025!$D$3:$D$1315, $A11)+SUMIFS(DataRegularSeason20242025!$AB$3:$AB$1315,DataRegularSeason20242025!$B$3:$B$1315, "&lt;=" &amp; AF$1, DataRegularSeason20242025!$E$3:$E$1315, $A11)</f>
        <v>11</v>
      </c>
      <c r="AG11">
        <f>SUMIFS(DataRegularSeason20242025!$AA$3:$AA$1315,DataRegularSeason20242025!$B$3:$B$1315, "&lt;=" &amp; AG$1, DataRegularSeason20242025!$D$3:$D$1315, $A11)+SUMIFS(DataRegularSeason20242025!$AB$3:$AB$1315,DataRegularSeason20242025!$B$3:$B$1315, "&lt;=" &amp; AG$1, DataRegularSeason20242025!$E$3:$E$1315, $A11)</f>
        <v>11</v>
      </c>
      <c r="AH11">
        <f>SUMIFS(DataRegularSeason20242025!$AA$3:$AA$1315,DataRegularSeason20242025!$B$3:$B$1315, "&lt;=" &amp; AH$1, DataRegularSeason20242025!$D$3:$D$1315, $A11)+SUMIFS(DataRegularSeason20242025!$AB$3:$AB$1315,DataRegularSeason20242025!$B$3:$B$1315, "&lt;=" &amp; AH$1, DataRegularSeason20242025!$E$3:$E$1315, $A11)</f>
        <v>11</v>
      </c>
      <c r="AI11">
        <f>SUMIFS(DataRegularSeason20242025!$AA$3:$AA$1315,DataRegularSeason20242025!$B$3:$B$1315, "&lt;=" &amp; AI$1, DataRegularSeason20242025!$D$3:$D$1315, $A11)+SUMIFS(DataRegularSeason20242025!$AB$3:$AB$1315,DataRegularSeason20242025!$B$3:$B$1315, "&lt;=" &amp; AI$1, DataRegularSeason20242025!$E$3:$E$1315, $A11)</f>
        <v>11</v>
      </c>
      <c r="AJ11">
        <f>SUMIFS(DataRegularSeason20242025!$AA$3:$AA$1315,DataRegularSeason20242025!$B$3:$B$1315, "&lt;=" &amp; AJ$1, DataRegularSeason20242025!$D$3:$D$1315, $A11)+SUMIFS(DataRegularSeason20242025!$AB$3:$AB$1315,DataRegularSeason20242025!$B$3:$B$1315, "&lt;=" &amp; AJ$1, DataRegularSeason20242025!$E$3:$E$1315, $A11)</f>
        <v>11</v>
      </c>
      <c r="AK11">
        <f>SUMIFS(DataRegularSeason20242025!$AA$3:$AA$1315,DataRegularSeason20242025!$B$3:$B$1315, "&lt;=" &amp; AK$1, DataRegularSeason20242025!$D$3:$D$1315, $A11)+SUMIFS(DataRegularSeason20242025!$AB$3:$AB$1315,DataRegularSeason20242025!$B$3:$B$1315, "&lt;=" &amp; AK$1, DataRegularSeason20242025!$E$3:$E$1315, $A11)</f>
        <v>12</v>
      </c>
      <c r="AL11">
        <f>SUMIFS(DataRegularSeason20242025!$AA$3:$AA$1315,DataRegularSeason20242025!$B$3:$B$1315, "&lt;=" &amp; AL$1, DataRegularSeason20242025!$D$3:$D$1315, $A11)+SUMIFS(DataRegularSeason20242025!$AB$3:$AB$1315,DataRegularSeason20242025!$B$3:$B$1315, "&lt;=" &amp; AL$1, DataRegularSeason20242025!$E$3:$E$1315, $A11)</f>
        <v>12</v>
      </c>
      <c r="AM11">
        <f>SUMIFS(DataRegularSeason20242025!$AA$3:$AA$1315,DataRegularSeason20242025!$B$3:$B$1315, "&lt;=" &amp; AM$1, DataRegularSeason20242025!$D$3:$D$1315, $A11)+SUMIFS(DataRegularSeason20242025!$AB$3:$AB$1315,DataRegularSeason20242025!$B$3:$B$1315, "&lt;=" &amp; AM$1, DataRegularSeason20242025!$E$3:$E$1315, $A11)</f>
        <v>12</v>
      </c>
      <c r="AN11">
        <f>SUMIFS(DataRegularSeason20242025!$AA$3:$AA$1315,DataRegularSeason20242025!$B$3:$B$1315, "&lt;=" &amp; AN$1, DataRegularSeason20242025!$D$3:$D$1315, $A11)+SUMIFS(DataRegularSeason20242025!$AB$3:$AB$1315,DataRegularSeason20242025!$B$3:$B$1315, "&lt;=" &amp; AN$1, DataRegularSeason20242025!$E$3:$E$1315, $A11)</f>
        <v>12</v>
      </c>
      <c r="AO11">
        <f>SUMIFS(DataRegularSeason20242025!$AA$3:$AA$1315,DataRegularSeason20242025!$B$3:$B$1315, "&lt;=" &amp; AO$1, DataRegularSeason20242025!$D$3:$D$1315, $A11)+SUMIFS(DataRegularSeason20242025!$AB$3:$AB$1315,DataRegularSeason20242025!$B$3:$B$1315, "&lt;=" &amp; AO$1, DataRegularSeason20242025!$E$3:$E$1315, $A11)</f>
        <v>12</v>
      </c>
      <c r="AP11">
        <f>SUMIFS(DataRegularSeason20242025!$AA$3:$AA$1315,DataRegularSeason20242025!$B$3:$B$1315, "&lt;=" &amp; AP$1, DataRegularSeason20242025!$D$3:$D$1315, $A11)+SUMIFS(DataRegularSeason20242025!$AB$3:$AB$1315,DataRegularSeason20242025!$B$3:$B$1315, "&lt;=" &amp; AP$1, DataRegularSeason20242025!$E$3:$E$1315, $A11)</f>
        <v>12</v>
      </c>
      <c r="AQ11">
        <f>SUMIFS(DataRegularSeason20242025!$AA$3:$AA$1315,DataRegularSeason20242025!$B$3:$B$1315, "&lt;=" &amp; AQ$1, DataRegularSeason20242025!$D$3:$D$1315, $A11)+SUMIFS(DataRegularSeason20242025!$AB$3:$AB$1315,DataRegularSeason20242025!$B$3:$B$1315, "&lt;=" &amp; AQ$1, DataRegularSeason20242025!$E$3:$E$1315, $A11)</f>
        <v>12</v>
      </c>
      <c r="AR11">
        <f>SUMIFS(DataRegularSeason20242025!$AA$3:$AA$1315,DataRegularSeason20242025!$B$3:$B$1315, "&lt;=" &amp; AR$1, DataRegularSeason20242025!$D$3:$D$1315, $A11)+SUMIFS(DataRegularSeason20242025!$AB$3:$AB$1315,DataRegularSeason20242025!$B$3:$B$1315, "&lt;=" &amp; AR$1, DataRegularSeason20242025!$E$3:$E$1315, $A11)</f>
        <v>12</v>
      </c>
      <c r="AS11">
        <f>SUMIFS(DataRegularSeason20242025!$AA$3:$AA$1315,DataRegularSeason20242025!$B$3:$B$1315, "&lt;=" &amp; AS$1, DataRegularSeason20242025!$D$3:$D$1315, $A11)+SUMIFS(DataRegularSeason20242025!$AB$3:$AB$1315,DataRegularSeason20242025!$B$3:$B$1315, "&lt;=" &amp; AS$1, DataRegularSeason20242025!$E$3:$E$1315, $A11)</f>
        <v>12</v>
      </c>
      <c r="AT11">
        <f>SUMIFS(DataRegularSeason20242025!$AA$3:$AA$1315,DataRegularSeason20242025!$B$3:$B$1315, "&lt;=" &amp; AT$1, DataRegularSeason20242025!$D$3:$D$1315, $A11)+SUMIFS(DataRegularSeason20242025!$AB$3:$AB$1315,DataRegularSeason20242025!$B$3:$B$1315, "&lt;=" &amp; AT$1, DataRegularSeason20242025!$E$3:$E$1315, $A11)</f>
        <v>12</v>
      </c>
      <c r="AU11">
        <f>SUMIFS(DataRegularSeason20242025!$AA$3:$AA$1315,DataRegularSeason20242025!$B$3:$B$1315, "&lt;=" &amp; AU$1, DataRegularSeason20242025!$D$3:$D$1315, $A11)+SUMIFS(DataRegularSeason20242025!$AB$3:$AB$1315,DataRegularSeason20242025!$B$3:$B$1315, "&lt;=" &amp; AU$1, DataRegularSeason20242025!$E$3:$E$1315, $A11)</f>
        <v>14</v>
      </c>
      <c r="AV11">
        <f>SUMIFS(DataRegularSeason20242025!$AA$3:$AA$1315,DataRegularSeason20242025!$B$3:$B$1315, "&lt;=" &amp; AV$1, DataRegularSeason20242025!$D$3:$D$1315, $A11)+SUMIFS(DataRegularSeason20242025!$AB$3:$AB$1315,DataRegularSeason20242025!$B$3:$B$1315, "&lt;=" &amp; AV$1, DataRegularSeason20242025!$E$3:$E$1315, $A11)</f>
        <v>14</v>
      </c>
      <c r="AW11">
        <f>SUMIFS(DataRegularSeason20242025!$AA$3:$AA$1315,DataRegularSeason20242025!$B$3:$B$1315, "&lt;=" &amp; AW$1, DataRegularSeason20242025!$D$3:$D$1315, $A11)+SUMIFS(DataRegularSeason20242025!$AB$3:$AB$1315,DataRegularSeason20242025!$B$3:$B$1315, "&lt;=" &amp; AW$1, DataRegularSeason20242025!$E$3:$E$1315, $A11)</f>
        <v>14</v>
      </c>
      <c r="AX11">
        <f>SUMIFS(DataRegularSeason20242025!$AA$3:$AA$1315,DataRegularSeason20242025!$B$3:$B$1315, "&lt;=" &amp; AX$1, DataRegularSeason20242025!$D$3:$D$1315, $A11)+SUMIFS(DataRegularSeason20242025!$AB$3:$AB$1315,DataRegularSeason20242025!$B$3:$B$1315, "&lt;=" &amp; AX$1, DataRegularSeason20242025!$E$3:$E$1315, $A11)</f>
        <v>16</v>
      </c>
      <c r="AY11">
        <f>SUMIFS(DataRegularSeason20242025!$AA$3:$AA$1315,DataRegularSeason20242025!$B$3:$B$1315, "&lt;=" &amp; AY$1, DataRegularSeason20242025!$D$3:$D$1315, $A11)+SUMIFS(DataRegularSeason20242025!$AB$3:$AB$1315,DataRegularSeason20242025!$B$3:$B$1315, "&lt;=" &amp; AY$1, DataRegularSeason20242025!$E$3:$E$1315, $A11)</f>
        <v>16</v>
      </c>
      <c r="AZ11">
        <f>SUMIFS(DataRegularSeason20242025!$AA$3:$AA$1315,DataRegularSeason20242025!$B$3:$B$1315, "&lt;=" &amp; AZ$1, DataRegularSeason20242025!$D$3:$D$1315, $A11)+SUMIFS(DataRegularSeason20242025!$AB$3:$AB$1315,DataRegularSeason20242025!$B$3:$B$1315, "&lt;=" &amp; AZ$1, DataRegularSeason20242025!$E$3:$E$1315, $A11)</f>
        <v>16</v>
      </c>
      <c r="BA11">
        <f>SUMIFS(DataRegularSeason20242025!$AA$3:$AA$1315,DataRegularSeason20242025!$B$3:$B$1315, "&lt;=" &amp; BA$1, DataRegularSeason20242025!$D$3:$D$1315, $A11)+SUMIFS(DataRegularSeason20242025!$AB$3:$AB$1315,DataRegularSeason20242025!$B$3:$B$1315, "&lt;=" &amp; BA$1, DataRegularSeason20242025!$E$3:$E$1315, $A11)</f>
        <v>18</v>
      </c>
      <c r="BB11">
        <f>SUMIFS(DataRegularSeason20242025!$AA$3:$AA$1315,DataRegularSeason20242025!$B$3:$B$1315, "&lt;=" &amp; BB$1, DataRegularSeason20242025!$D$3:$D$1315, $A11)+SUMIFS(DataRegularSeason20242025!$AB$3:$AB$1315,DataRegularSeason20242025!$B$3:$B$1315, "&lt;=" &amp; BB$1, DataRegularSeason20242025!$E$3:$E$1315, $A11)</f>
        <v>18</v>
      </c>
      <c r="BC11">
        <f>SUMIFS(DataRegularSeason20242025!$AA$3:$AA$1315,DataRegularSeason20242025!$B$3:$B$1315, "&lt;=" &amp; BC$1, DataRegularSeason20242025!$D$3:$D$1315, $A11)+SUMIFS(DataRegularSeason20242025!$AB$3:$AB$1315,DataRegularSeason20242025!$B$3:$B$1315, "&lt;=" &amp; BC$1, DataRegularSeason20242025!$E$3:$E$1315, $A11)</f>
        <v>20</v>
      </c>
      <c r="BD11">
        <f>SUMIFS(DataRegularSeason20242025!$AA$3:$AA$1315,DataRegularSeason20242025!$B$3:$B$1315, "&lt;=" &amp; BD$1, DataRegularSeason20242025!$D$3:$D$1315, $A11)+SUMIFS(DataRegularSeason20242025!$AB$3:$AB$1315,DataRegularSeason20242025!$B$3:$B$1315, "&lt;=" &amp; BD$1, DataRegularSeason20242025!$E$3:$E$1315, $A11)</f>
        <v>20</v>
      </c>
      <c r="BE11">
        <f>SUMIFS(DataRegularSeason20242025!$AA$3:$AA$1315,DataRegularSeason20242025!$B$3:$B$1315, "&lt;=" &amp; BE$1, DataRegularSeason20242025!$D$3:$D$1315, $A11)+SUMIFS(DataRegularSeason20242025!$AB$3:$AB$1315,DataRegularSeason20242025!$B$3:$B$1315, "&lt;=" &amp; BE$1, DataRegularSeason20242025!$E$3:$E$1315, $A11)</f>
        <v>20</v>
      </c>
      <c r="BF11">
        <f>SUMIFS(DataRegularSeason20242025!$AA$3:$AA$1315,DataRegularSeason20242025!$B$3:$B$1315, "&lt;=" &amp; BF$1, DataRegularSeason20242025!$D$3:$D$1315, $A11)+SUMIFS(DataRegularSeason20242025!$AB$3:$AB$1315,DataRegularSeason20242025!$B$3:$B$1315, "&lt;=" &amp; BF$1, DataRegularSeason20242025!$E$3:$E$1315, $A11)</f>
        <v>20</v>
      </c>
      <c r="BG11">
        <f>SUMIFS(DataRegularSeason20242025!$AA$3:$AA$1315,DataRegularSeason20242025!$B$3:$B$1315, "&lt;=" &amp; BG$1, DataRegularSeason20242025!$D$3:$D$1315, $A11)+SUMIFS(DataRegularSeason20242025!$AB$3:$AB$1315,DataRegularSeason20242025!$B$3:$B$1315, "&lt;=" &amp; BG$1, DataRegularSeason20242025!$E$3:$E$1315, $A11)</f>
        <v>21</v>
      </c>
      <c r="BH11">
        <f>SUMIFS(DataRegularSeason20242025!$AA$3:$AA$1315,DataRegularSeason20242025!$B$3:$B$1315, "&lt;=" &amp; BH$1, DataRegularSeason20242025!$D$3:$D$1315, $A11)+SUMIFS(DataRegularSeason20242025!$AB$3:$AB$1315,DataRegularSeason20242025!$B$3:$B$1315, "&lt;=" &amp; BH$1, DataRegularSeason20242025!$E$3:$E$1315, $A11)</f>
        <v>21</v>
      </c>
      <c r="BI11">
        <f>SUMIFS(DataRegularSeason20242025!$AA$3:$AA$1315,DataRegularSeason20242025!$B$3:$B$1315, "&lt;=" &amp; BI$1, DataRegularSeason20242025!$D$3:$D$1315, $A11)+SUMIFS(DataRegularSeason20242025!$AB$3:$AB$1315,DataRegularSeason20242025!$B$3:$B$1315, "&lt;=" &amp; BI$1, DataRegularSeason20242025!$E$3:$E$1315, $A11)</f>
        <v>23</v>
      </c>
      <c r="BJ11">
        <f>SUMIFS(DataRegularSeason20242025!$AA$3:$AA$1315,DataRegularSeason20242025!$B$3:$B$1315, "&lt;=" &amp; BJ$1, DataRegularSeason20242025!$D$3:$D$1315, $A11)+SUMIFS(DataRegularSeason20242025!$AB$3:$AB$1315,DataRegularSeason20242025!$B$3:$B$1315, "&lt;=" &amp; BJ$1, DataRegularSeason20242025!$E$3:$E$1315, $A11)</f>
        <v>23</v>
      </c>
      <c r="BK11">
        <f>SUMIFS(DataRegularSeason20242025!$AA$3:$AA$1315,DataRegularSeason20242025!$B$3:$B$1315, "&lt;=" &amp; BK$1, DataRegularSeason20242025!$D$3:$D$1315, $A11)+SUMIFS(DataRegularSeason20242025!$AB$3:$AB$1315,DataRegularSeason20242025!$B$3:$B$1315, "&lt;=" &amp; BK$1, DataRegularSeason20242025!$E$3:$E$1315, $A11)</f>
        <v>25</v>
      </c>
      <c r="BL11">
        <f>SUMIFS(DataRegularSeason20242025!$AA$3:$AA$1315,DataRegularSeason20242025!$B$3:$B$1315, "&lt;=" &amp; BL$1, DataRegularSeason20242025!$D$3:$D$1315, $A11)+SUMIFS(DataRegularSeason20242025!$AB$3:$AB$1315,DataRegularSeason20242025!$B$3:$B$1315, "&lt;=" &amp; BL$1, DataRegularSeason20242025!$E$3:$E$1315, $A11)</f>
        <v>25</v>
      </c>
      <c r="BM11">
        <f>SUMIFS(DataRegularSeason20242025!$AA$3:$AA$1315,DataRegularSeason20242025!$B$3:$B$1315, "&lt;=" &amp; BM$1, DataRegularSeason20242025!$D$3:$D$1315, $A11)+SUMIFS(DataRegularSeason20242025!$AB$3:$AB$1315,DataRegularSeason20242025!$B$3:$B$1315, "&lt;=" &amp; BM$1, DataRegularSeason20242025!$E$3:$E$1315, $A11)</f>
        <v>25</v>
      </c>
      <c r="BN11">
        <f>SUMIFS(DataRegularSeason20242025!$AA$3:$AA$1315,DataRegularSeason20242025!$B$3:$B$1315, "&lt;=" &amp; BN$1, DataRegularSeason20242025!$D$3:$D$1315, $A11)+SUMIFS(DataRegularSeason20242025!$AB$3:$AB$1315,DataRegularSeason20242025!$B$3:$B$1315, "&lt;=" &amp; BN$1, DataRegularSeason20242025!$E$3:$E$1315, $A11)</f>
        <v>25</v>
      </c>
      <c r="BO11">
        <f>SUMIFS(DataRegularSeason20242025!$AA$3:$AA$1315,DataRegularSeason20242025!$B$3:$B$1315, "&lt;=" &amp; BO$1, DataRegularSeason20242025!$D$3:$D$1315, $A11)+SUMIFS(DataRegularSeason20242025!$AB$3:$AB$1315,DataRegularSeason20242025!$B$3:$B$1315, "&lt;=" &amp; BO$1, DataRegularSeason20242025!$E$3:$E$1315, $A11)</f>
        <v>25</v>
      </c>
      <c r="BP11">
        <f>SUMIFS(DataRegularSeason20242025!$AA$3:$AA$1315,DataRegularSeason20242025!$B$3:$B$1315, "&lt;=" &amp; BP$1, DataRegularSeason20242025!$D$3:$D$1315, $A11)+SUMIFS(DataRegularSeason20242025!$AB$3:$AB$1315,DataRegularSeason20242025!$B$3:$B$1315, "&lt;=" &amp; BP$1, DataRegularSeason20242025!$E$3:$E$1315, $A11)</f>
        <v>25</v>
      </c>
      <c r="BQ11">
        <f>SUMIFS(DataRegularSeason20242025!$AA$3:$AA$1315,DataRegularSeason20242025!$B$3:$B$1315, "&lt;=" &amp; BQ$1, DataRegularSeason20242025!$D$3:$D$1315, $A11)+SUMIFS(DataRegularSeason20242025!$AB$3:$AB$1315,DataRegularSeason20242025!$B$3:$B$1315, "&lt;=" &amp; BQ$1, DataRegularSeason20242025!$E$3:$E$1315, $A11)</f>
        <v>25</v>
      </c>
      <c r="BR11">
        <f>SUMIFS(DataRegularSeason20242025!$AA$3:$AA$1315,DataRegularSeason20242025!$B$3:$B$1315, "&lt;=" &amp; BR$1, DataRegularSeason20242025!$D$3:$D$1315, $A11)+SUMIFS(DataRegularSeason20242025!$AB$3:$AB$1315,DataRegularSeason20242025!$B$3:$B$1315, "&lt;=" &amp; BR$1, DataRegularSeason20242025!$E$3:$E$1315, $A11)</f>
        <v>25</v>
      </c>
      <c r="BS11">
        <f>SUMIFS(DataRegularSeason20242025!$AA$3:$AA$1315,DataRegularSeason20242025!$B$3:$B$1315, "&lt;=" &amp; BS$1, DataRegularSeason20242025!$D$3:$D$1315, $A11)+SUMIFS(DataRegularSeason20242025!$AB$3:$AB$1315,DataRegularSeason20242025!$B$3:$B$1315, "&lt;=" &amp; BS$1, DataRegularSeason20242025!$E$3:$E$1315, $A11)</f>
        <v>25</v>
      </c>
      <c r="BT11">
        <f>SUMIFS(DataRegularSeason20242025!$AA$3:$AA$1315,DataRegularSeason20242025!$B$3:$B$1315, "&lt;=" &amp; BT$1, DataRegularSeason20242025!$D$3:$D$1315, $A11)+SUMIFS(DataRegularSeason20242025!$AB$3:$AB$1315,DataRegularSeason20242025!$B$3:$B$1315, "&lt;=" &amp; BT$1, DataRegularSeason20242025!$E$3:$E$1315, $A11)</f>
        <v>25</v>
      </c>
      <c r="BU11">
        <f>SUMIFS(DataRegularSeason20242025!$AA$3:$AA$1315,DataRegularSeason20242025!$B$3:$B$1315, "&lt;=" &amp; BU$1, DataRegularSeason20242025!$D$3:$D$1315, $A11)+SUMIFS(DataRegularSeason20242025!$AB$3:$AB$1315,DataRegularSeason20242025!$B$3:$B$1315, "&lt;=" &amp; BU$1, DataRegularSeason20242025!$E$3:$E$1315, $A11)</f>
        <v>25</v>
      </c>
      <c r="BV11">
        <f>SUMIFS(DataRegularSeason20242025!$AA$3:$AA$1315,DataRegularSeason20242025!$B$3:$B$1315, "&lt;=" &amp; BV$1, DataRegularSeason20242025!$D$3:$D$1315, $A11)+SUMIFS(DataRegularSeason20242025!$AB$3:$AB$1315,DataRegularSeason20242025!$B$3:$B$1315, "&lt;=" &amp; BV$1, DataRegularSeason20242025!$E$3:$E$1315, $A11)</f>
        <v>25</v>
      </c>
      <c r="BW11">
        <f>SUMIFS(DataRegularSeason20242025!$AA$3:$AA$1315,DataRegularSeason20242025!$B$3:$B$1315, "&lt;=" &amp; BW$1, DataRegularSeason20242025!$D$3:$D$1315, $A11)+SUMIFS(DataRegularSeason20242025!$AB$3:$AB$1315,DataRegularSeason20242025!$B$3:$B$1315, "&lt;=" &amp; BW$1, DataRegularSeason20242025!$E$3:$E$1315, $A11)</f>
        <v>25</v>
      </c>
      <c r="BX11">
        <f>SUMIFS(DataRegularSeason20242025!$AA$3:$AA$1315,DataRegularSeason20242025!$B$3:$B$1315, "&lt;=" &amp; BX$1, DataRegularSeason20242025!$D$3:$D$1315, $A11)+SUMIFS(DataRegularSeason20242025!$AB$3:$AB$1315,DataRegularSeason20242025!$B$3:$B$1315, "&lt;=" &amp; BX$1, DataRegularSeason20242025!$E$3:$E$1315, $A11)</f>
        <v>25</v>
      </c>
      <c r="BY11">
        <f>SUMIFS(DataRegularSeason20242025!$AA$3:$AA$1315,DataRegularSeason20242025!$B$3:$B$1315, "&lt;=" &amp; BY$1, DataRegularSeason20242025!$D$3:$D$1315, $A11)+SUMIFS(DataRegularSeason20242025!$AB$3:$AB$1315,DataRegularSeason20242025!$B$3:$B$1315, "&lt;=" &amp; BY$1, DataRegularSeason20242025!$E$3:$E$1315, $A11)</f>
        <v>25</v>
      </c>
      <c r="BZ11">
        <f>SUMIFS(DataRegularSeason20242025!$AA$3:$AA$1315,DataRegularSeason20242025!$B$3:$B$1315, "&lt;=" &amp; BZ$1, DataRegularSeason20242025!$D$3:$D$1315, $A11)+SUMIFS(DataRegularSeason20242025!$AB$3:$AB$1315,DataRegularSeason20242025!$B$3:$B$1315, "&lt;=" &amp; BZ$1, DataRegularSeason20242025!$E$3:$E$1315, $A11)</f>
        <v>25</v>
      </c>
      <c r="CA11">
        <f>SUMIFS(DataRegularSeason20242025!$AA$3:$AA$1315,DataRegularSeason20242025!$B$3:$B$1315, "&lt;=" &amp; CA$1, DataRegularSeason20242025!$D$3:$D$1315, $A11)+SUMIFS(DataRegularSeason20242025!$AB$3:$AB$1315,DataRegularSeason20242025!$B$3:$B$1315, "&lt;=" &amp; CA$1, DataRegularSeason20242025!$E$3:$E$1315, $A11)</f>
        <v>25</v>
      </c>
      <c r="CB11">
        <f>SUMIFS(DataRegularSeason20242025!$AA$3:$AA$1315,DataRegularSeason20242025!$B$3:$B$1315, "&lt;=" &amp; CB$1, DataRegularSeason20242025!$D$3:$D$1315, $A11)+SUMIFS(DataRegularSeason20242025!$AB$3:$AB$1315,DataRegularSeason20242025!$B$3:$B$1315, "&lt;=" &amp; CB$1, DataRegularSeason20242025!$E$3:$E$1315, $A11)</f>
        <v>25</v>
      </c>
      <c r="CC11">
        <f>SUMIFS(DataRegularSeason20242025!$AA$3:$AA$1315,DataRegularSeason20242025!$B$3:$B$1315, "&lt;=" &amp; CC$1, DataRegularSeason20242025!$D$3:$D$1315, $A11)+SUMIFS(DataRegularSeason20242025!$AB$3:$AB$1315,DataRegularSeason20242025!$B$3:$B$1315, "&lt;=" &amp; CC$1, DataRegularSeason20242025!$E$3:$E$1315, $A11)</f>
        <v>25</v>
      </c>
      <c r="CD11">
        <f>SUMIFS(DataRegularSeason20242025!$AA$3:$AA$1315,DataRegularSeason20242025!$B$3:$B$1315, "&lt;=" &amp; CD$1, DataRegularSeason20242025!$D$3:$D$1315, $A11)+SUMIFS(DataRegularSeason20242025!$AB$3:$AB$1315,DataRegularSeason20242025!$B$3:$B$1315, "&lt;=" &amp; CD$1, DataRegularSeason20242025!$E$3:$E$1315, $A11)</f>
        <v>25</v>
      </c>
      <c r="CE11">
        <f>SUMIFS(DataRegularSeason20242025!$AA$3:$AA$1315,DataRegularSeason20242025!$B$3:$B$1315, "&lt;=" &amp; CE$1, DataRegularSeason20242025!$D$3:$D$1315, $A11)+SUMIFS(DataRegularSeason20242025!$AB$3:$AB$1315,DataRegularSeason20242025!$B$3:$B$1315, "&lt;=" &amp; CE$1, DataRegularSeason20242025!$E$3:$E$1315, $A11)</f>
        <v>25</v>
      </c>
      <c r="CF11">
        <f>SUMIFS(DataRegularSeason20242025!$AA$3:$AA$1315,DataRegularSeason20242025!$B$3:$B$1315, "&lt;=" &amp; CF$1, DataRegularSeason20242025!$D$3:$D$1315, $A11)+SUMIFS(DataRegularSeason20242025!$AB$3:$AB$1315,DataRegularSeason20242025!$B$3:$B$1315, "&lt;=" &amp; CF$1, DataRegularSeason20242025!$E$3:$E$1315, $A11)</f>
        <v>25</v>
      </c>
      <c r="CG11">
        <f>SUMIFS(DataRegularSeason20242025!$AA$3:$AA$1315,DataRegularSeason20242025!$B$3:$B$1315, "&lt;=" &amp; CG$1, DataRegularSeason20242025!$D$3:$D$1315, $A11)+SUMIFS(DataRegularSeason20242025!$AB$3:$AB$1315,DataRegularSeason20242025!$B$3:$B$1315, "&lt;=" &amp; CG$1, DataRegularSeason20242025!$E$3:$E$1315, $A11)</f>
        <v>25</v>
      </c>
      <c r="CH11">
        <f>SUMIFS(DataRegularSeason20242025!$AA$3:$AA$1315,DataRegularSeason20242025!$B$3:$B$1315, "&lt;=" &amp; CH$1, DataRegularSeason20242025!$D$3:$D$1315, $A11)+SUMIFS(DataRegularSeason20242025!$AB$3:$AB$1315,DataRegularSeason20242025!$B$3:$B$1315, "&lt;=" &amp; CH$1, DataRegularSeason20242025!$E$3:$E$1315, $A11)</f>
        <v>25</v>
      </c>
      <c r="CI11">
        <f>SUMIFS(DataRegularSeason20242025!$AA$3:$AA$1315,DataRegularSeason20242025!$B$3:$B$1315, "&lt;=" &amp; CI$1, DataRegularSeason20242025!$D$3:$D$1315, $A11)+SUMIFS(DataRegularSeason20242025!$AB$3:$AB$1315,DataRegularSeason20242025!$B$3:$B$1315, "&lt;=" &amp; CI$1, DataRegularSeason20242025!$E$3:$E$1315, $A11)</f>
        <v>25</v>
      </c>
      <c r="CJ11">
        <f>SUMIFS(DataRegularSeason20242025!$AA$3:$AA$1315,DataRegularSeason20242025!$B$3:$B$1315, "&lt;=" &amp; CJ$1, DataRegularSeason20242025!$D$3:$D$1315, $A11)+SUMIFS(DataRegularSeason20242025!$AB$3:$AB$1315,DataRegularSeason20242025!$B$3:$B$1315, "&lt;=" &amp; CJ$1, DataRegularSeason20242025!$E$3:$E$1315, $A11)</f>
        <v>25</v>
      </c>
      <c r="CK11">
        <f>SUMIFS(DataRegularSeason20242025!$AA$3:$AA$1315,DataRegularSeason20242025!$B$3:$B$1315, "&lt;=" &amp; CK$1, DataRegularSeason20242025!$D$3:$D$1315, $A11)+SUMIFS(DataRegularSeason20242025!$AB$3:$AB$1315,DataRegularSeason20242025!$B$3:$B$1315, "&lt;=" &amp; CK$1, DataRegularSeason20242025!$E$3:$E$1315, $A11)</f>
        <v>25</v>
      </c>
      <c r="CL11">
        <f>SUMIFS(DataRegularSeason20242025!$AA$3:$AA$1315,DataRegularSeason20242025!$B$3:$B$1315, "&lt;=" &amp; CL$1, DataRegularSeason20242025!$D$3:$D$1315, $A11)+SUMIFS(DataRegularSeason20242025!$AB$3:$AB$1315,DataRegularSeason20242025!$B$3:$B$1315, "&lt;=" &amp; CL$1, DataRegularSeason20242025!$E$3:$E$1315, $A11)</f>
        <v>25</v>
      </c>
      <c r="CM11">
        <f>SUMIFS(DataRegularSeason20242025!$AA$3:$AA$1315,DataRegularSeason20242025!$B$3:$B$1315, "&lt;=" &amp; CM$1, DataRegularSeason20242025!$D$3:$D$1315, $A11)+SUMIFS(DataRegularSeason20242025!$AB$3:$AB$1315,DataRegularSeason20242025!$B$3:$B$1315, "&lt;=" &amp; CM$1, DataRegularSeason20242025!$E$3:$E$1315, $A11)</f>
        <v>25</v>
      </c>
      <c r="CN11">
        <f>SUMIFS(DataRegularSeason20242025!$AA$3:$AA$1315,DataRegularSeason20242025!$B$3:$B$1315, "&lt;=" &amp; CN$1, DataRegularSeason20242025!$D$3:$D$1315, $A11)+SUMIFS(DataRegularSeason20242025!$AB$3:$AB$1315,DataRegularSeason20242025!$B$3:$B$1315, "&lt;=" &amp; CN$1, DataRegularSeason20242025!$E$3:$E$1315, $A11)</f>
        <v>25</v>
      </c>
      <c r="CO11">
        <f>SUMIFS(DataRegularSeason20242025!$AA$3:$AA$1315,DataRegularSeason20242025!$B$3:$B$1315, "&lt;=" &amp; CO$1, DataRegularSeason20242025!$D$3:$D$1315, $A11)+SUMIFS(DataRegularSeason20242025!$AB$3:$AB$1315,DataRegularSeason20242025!$B$3:$B$1315, "&lt;=" &amp; CO$1, DataRegularSeason20242025!$E$3:$E$1315, $A11)</f>
        <v>25</v>
      </c>
      <c r="CP11">
        <f>SUMIFS(DataRegularSeason20242025!$AA$3:$AA$1315,DataRegularSeason20242025!$B$3:$B$1315, "&lt;=" &amp; CP$1, DataRegularSeason20242025!$D$3:$D$1315, $A11)+SUMIFS(DataRegularSeason20242025!$AB$3:$AB$1315,DataRegularSeason20242025!$B$3:$B$1315, "&lt;=" &amp; CP$1, DataRegularSeason20242025!$E$3:$E$1315, $A11)</f>
        <v>25</v>
      </c>
      <c r="CQ11">
        <f>SUMIFS(DataRegularSeason20242025!$AA$3:$AA$1315,DataRegularSeason20242025!$B$3:$B$1315, "&lt;=" &amp; CQ$1, DataRegularSeason20242025!$D$3:$D$1315, $A11)+SUMIFS(DataRegularSeason20242025!$AB$3:$AB$1315,DataRegularSeason20242025!$B$3:$B$1315, "&lt;=" &amp; CQ$1, DataRegularSeason20242025!$E$3:$E$1315, $A11)</f>
        <v>25</v>
      </c>
      <c r="CR11">
        <f>SUMIFS(DataRegularSeason20242025!$AA$3:$AA$1315,DataRegularSeason20242025!$B$3:$B$1315, "&lt;=" &amp; CR$1, DataRegularSeason20242025!$D$3:$D$1315, $A11)+SUMIFS(DataRegularSeason20242025!$AB$3:$AB$1315,DataRegularSeason20242025!$B$3:$B$1315, "&lt;=" &amp; CR$1, DataRegularSeason20242025!$E$3:$E$1315, $A11)</f>
        <v>25</v>
      </c>
      <c r="CS11">
        <f>SUMIFS(DataRegularSeason20242025!$AA$3:$AA$1315,DataRegularSeason20242025!$B$3:$B$1315, "&lt;=" &amp; CS$1, DataRegularSeason20242025!$D$3:$D$1315, $A11)+SUMIFS(DataRegularSeason20242025!$AB$3:$AB$1315,DataRegularSeason20242025!$B$3:$B$1315, "&lt;=" &amp; CS$1, DataRegularSeason20242025!$E$3:$E$1315, $A11)</f>
        <v>25</v>
      </c>
      <c r="CT11">
        <f>SUMIFS(DataRegularSeason20242025!$AA$3:$AA$1315,DataRegularSeason20242025!$B$3:$B$1315, "&lt;=" &amp; CT$1, DataRegularSeason20242025!$D$3:$D$1315, $A11)+SUMIFS(DataRegularSeason20242025!$AB$3:$AB$1315,DataRegularSeason20242025!$B$3:$B$1315, "&lt;=" &amp; CT$1, DataRegularSeason20242025!$E$3:$E$1315, $A11)</f>
        <v>25</v>
      </c>
      <c r="CU11">
        <f>SUMIFS(DataRegularSeason20242025!$AA$3:$AA$1315,DataRegularSeason20242025!$B$3:$B$1315, "&lt;=" &amp; CU$1, DataRegularSeason20242025!$D$3:$D$1315, $A11)+SUMIFS(DataRegularSeason20242025!$AB$3:$AB$1315,DataRegularSeason20242025!$B$3:$B$1315, "&lt;=" &amp; CU$1, DataRegularSeason20242025!$E$3:$E$1315, $A11)</f>
        <v>25</v>
      </c>
      <c r="CV11">
        <f>SUMIFS(DataRegularSeason20242025!$AA$3:$AA$1315,DataRegularSeason20242025!$B$3:$B$1315, "&lt;=" &amp; CV$1, DataRegularSeason20242025!$D$3:$D$1315, $A11)+SUMIFS(DataRegularSeason20242025!$AB$3:$AB$1315,DataRegularSeason20242025!$B$3:$B$1315, "&lt;=" &amp; CV$1, DataRegularSeason20242025!$E$3:$E$1315, $A11)</f>
        <v>25</v>
      </c>
      <c r="CW11">
        <f>SUMIFS(DataRegularSeason20242025!$AA$3:$AA$1315,DataRegularSeason20242025!$B$3:$B$1315, "&lt;=" &amp; CW$1, DataRegularSeason20242025!$D$3:$D$1315, $A11)+SUMIFS(DataRegularSeason20242025!$AB$3:$AB$1315,DataRegularSeason20242025!$B$3:$B$1315, "&lt;=" &amp; CW$1, DataRegularSeason20242025!$E$3:$E$1315, $A11)</f>
        <v>25</v>
      </c>
      <c r="CX11">
        <f>SUMIFS(DataRegularSeason20242025!$AA$3:$AA$1315,DataRegularSeason20242025!$B$3:$B$1315, "&lt;=" &amp; CX$1, DataRegularSeason20242025!$D$3:$D$1315, $A11)+SUMIFS(DataRegularSeason20242025!$AB$3:$AB$1315,DataRegularSeason20242025!$B$3:$B$1315, "&lt;=" &amp; CX$1, DataRegularSeason20242025!$E$3:$E$1315, $A11)</f>
        <v>25</v>
      </c>
      <c r="CY11">
        <f>SUMIFS(DataRegularSeason20242025!$AA$3:$AA$1315,DataRegularSeason20242025!$B$3:$B$1315, "&lt;=" &amp; CY$1, DataRegularSeason20242025!$D$3:$D$1315, $A11)+SUMIFS(DataRegularSeason20242025!$AB$3:$AB$1315,DataRegularSeason20242025!$B$3:$B$1315, "&lt;=" &amp; CY$1, DataRegularSeason20242025!$E$3:$E$1315, $A11)</f>
        <v>25</v>
      </c>
      <c r="CZ11">
        <f>SUMIFS(DataRegularSeason20242025!$AA$3:$AA$1315,DataRegularSeason20242025!$B$3:$B$1315, "&lt;=" &amp; CZ$1, DataRegularSeason20242025!$D$3:$D$1315, $A11)+SUMIFS(DataRegularSeason20242025!$AB$3:$AB$1315,DataRegularSeason20242025!$B$3:$B$1315, "&lt;=" &amp; CZ$1, DataRegularSeason20242025!$E$3:$E$1315, $A11)</f>
        <v>25</v>
      </c>
      <c r="DA11">
        <f>SUMIFS(DataRegularSeason20242025!$AA$3:$AA$1315,DataRegularSeason20242025!$B$3:$B$1315, "&lt;=" &amp; DA$1, DataRegularSeason20242025!$D$3:$D$1315, $A11)+SUMIFS(DataRegularSeason20242025!$AB$3:$AB$1315,DataRegularSeason20242025!$B$3:$B$1315, "&lt;=" &amp; DA$1, DataRegularSeason20242025!$E$3:$E$1315, $A11)</f>
        <v>25</v>
      </c>
      <c r="DB11">
        <f>SUMIFS(DataRegularSeason20242025!$AA$3:$AA$1315,DataRegularSeason20242025!$B$3:$B$1315, "&lt;=" &amp; DB$1, DataRegularSeason20242025!$D$3:$D$1315, $A11)+SUMIFS(DataRegularSeason20242025!$AB$3:$AB$1315,DataRegularSeason20242025!$B$3:$B$1315, "&lt;=" &amp; DB$1, DataRegularSeason20242025!$E$3:$E$1315, $A11)</f>
        <v>25</v>
      </c>
      <c r="DC11">
        <f>SUMIFS(DataRegularSeason20242025!$AA$3:$AA$1315,DataRegularSeason20242025!$B$3:$B$1315, "&lt;=" &amp; DC$1, DataRegularSeason20242025!$D$3:$D$1315, $A11)+SUMIFS(DataRegularSeason20242025!$AB$3:$AB$1315,DataRegularSeason20242025!$B$3:$B$1315, "&lt;=" &amp; DC$1, DataRegularSeason20242025!$E$3:$E$1315, $A11)</f>
        <v>25</v>
      </c>
      <c r="DD11">
        <f>SUMIFS(DataRegularSeason20242025!$AA$3:$AA$1315,DataRegularSeason20242025!$B$3:$B$1315, "&lt;=" &amp; DD$1, DataRegularSeason20242025!$D$3:$D$1315, $A11)+SUMIFS(DataRegularSeason20242025!$AB$3:$AB$1315,DataRegularSeason20242025!$B$3:$B$1315, "&lt;=" &amp; DD$1, DataRegularSeason20242025!$E$3:$E$1315, $A11)</f>
        <v>25</v>
      </c>
      <c r="DE11">
        <f>SUMIFS(DataRegularSeason20242025!$AA$3:$AA$1315,DataRegularSeason20242025!$B$3:$B$1315, "&lt;=" &amp; DE$1, DataRegularSeason20242025!$D$3:$D$1315, $A11)+SUMIFS(DataRegularSeason20242025!$AB$3:$AB$1315,DataRegularSeason20242025!$B$3:$B$1315, "&lt;=" &amp; DE$1, DataRegularSeason20242025!$E$3:$E$1315, $A11)</f>
        <v>25</v>
      </c>
      <c r="DF11">
        <f>SUMIFS(DataRegularSeason20242025!$AA$3:$AA$1315,DataRegularSeason20242025!$B$3:$B$1315, "&lt;=" &amp; DF$1, DataRegularSeason20242025!$D$3:$D$1315, $A11)+SUMIFS(DataRegularSeason20242025!$AB$3:$AB$1315,DataRegularSeason20242025!$B$3:$B$1315, "&lt;=" &amp; DF$1, DataRegularSeason20242025!$E$3:$E$1315, $A11)</f>
        <v>25</v>
      </c>
      <c r="DG11">
        <f>SUMIFS(DataRegularSeason20242025!$AA$3:$AA$1315,DataRegularSeason20242025!$B$3:$B$1315, "&lt;=" &amp; DG$1, DataRegularSeason20242025!$D$3:$D$1315, $A11)+SUMIFS(DataRegularSeason20242025!$AB$3:$AB$1315,DataRegularSeason20242025!$B$3:$B$1315, "&lt;=" &amp; DG$1, DataRegularSeason20242025!$E$3:$E$1315, $A11)</f>
        <v>25</v>
      </c>
      <c r="DH11">
        <f>SUMIFS(DataRegularSeason20242025!$AA$3:$AA$1315,DataRegularSeason20242025!$B$3:$B$1315, "&lt;=" &amp; DH$1, DataRegularSeason20242025!$D$3:$D$1315, $A11)+SUMIFS(DataRegularSeason20242025!$AB$3:$AB$1315,DataRegularSeason20242025!$B$3:$B$1315, "&lt;=" &amp; DH$1, DataRegularSeason20242025!$E$3:$E$1315, $A11)</f>
        <v>25</v>
      </c>
      <c r="DI11">
        <f>SUMIFS(DataRegularSeason20242025!$AA$3:$AA$1315,DataRegularSeason20242025!$B$3:$B$1315, "&lt;=" &amp; DI$1, DataRegularSeason20242025!$D$3:$D$1315, $A11)+SUMIFS(DataRegularSeason20242025!$AB$3:$AB$1315,DataRegularSeason20242025!$B$3:$B$1315, "&lt;=" &amp; DI$1, DataRegularSeason20242025!$E$3:$E$1315, $A11)</f>
        <v>25</v>
      </c>
      <c r="DJ11">
        <f>SUMIFS(DataRegularSeason20242025!$AA$3:$AA$1315,DataRegularSeason20242025!$B$3:$B$1315, "&lt;=" &amp; DJ$1, DataRegularSeason20242025!$D$3:$D$1315, $A11)+SUMIFS(DataRegularSeason20242025!$AB$3:$AB$1315,DataRegularSeason20242025!$B$3:$B$1315, "&lt;=" &amp; DJ$1, DataRegularSeason20242025!$E$3:$E$1315, $A11)</f>
        <v>25</v>
      </c>
      <c r="DK11">
        <f>SUMIFS(DataRegularSeason20242025!$AA$3:$AA$1315,DataRegularSeason20242025!$B$3:$B$1315, "&lt;=" &amp; DK$1, DataRegularSeason20242025!$D$3:$D$1315, $A11)+SUMIFS(DataRegularSeason20242025!$AB$3:$AB$1315,DataRegularSeason20242025!$B$3:$B$1315, "&lt;=" &amp; DK$1, DataRegularSeason20242025!$E$3:$E$1315, $A11)</f>
        <v>25</v>
      </c>
      <c r="DL11">
        <f>SUMIFS(DataRegularSeason20242025!$AA$3:$AA$1315,DataRegularSeason20242025!$B$3:$B$1315, "&lt;=" &amp; DL$1, DataRegularSeason20242025!$D$3:$D$1315, $A11)+SUMIFS(DataRegularSeason20242025!$AB$3:$AB$1315,DataRegularSeason20242025!$B$3:$B$1315, "&lt;=" &amp; DL$1, DataRegularSeason20242025!$E$3:$E$1315, $A11)</f>
        <v>25</v>
      </c>
      <c r="DM11">
        <f>SUMIFS(DataRegularSeason20242025!$AA$3:$AA$1315,DataRegularSeason20242025!$B$3:$B$1315, "&lt;=" &amp; DM$1, DataRegularSeason20242025!$D$3:$D$1315, $A11)+SUMIFS(DataRegularSeason20242025!$AB$3:$AB$1315,DataRegularSeason20242025!$B$3:$B$1315, "&lt;=" &amp; DM$1, DataRegularSeason20242025!$E$3:$E$1315, $A11)</f>
        <v>25</v>
      </c>
      <c r="DN11">
        <f>SUMIFS(DataRegularSeason20242025!$AA$3:$AA$1315,DataRegularSeason20242025!$B$3:$B$1315, "&lt;=" &amp; DN$1, DataRegularSeason20242025!$D$3:$D$1315, $A11)+SUMIFS(DataRegularSeason20242025!$AB$3:$AB$1315,DataRegularSeason20242025!$B$3:$B$1315, "&lt;=" &amp; DN$1, DataRegularSeason20242025!$E$3:$E$1315, $A11)</f>
        <v>25</v>
      </c>
      <c r="DO11">
        <f>SUMIFS(DataRegularSeason20242025!$AA$3:$AA$1315,DataRegularSeason20242025!$B$3:$B$1315, "&lt;=" &amp; DO$1, DataRegularSeason20242025!$D$3:$D$1315, $A11)+SUMIFS(DataRegularSeason20242025!$AB$3:$AB$1315,DataRegularSeason20242025!$B$3:$B$1315, "&lt;=" &amp; DO$1, DataRegularSeason20242025!$E$3:$E$1315, $A11)</f>
        <v>25</v>
      </c>
      <c r="DP11">
        <f>SUMIFS(DataRegularSeason20242025!$AA$3:$AA$1315,DataRegularSeason20242025!$B$3:$B$1315, "&lt;=" &amp; DP$1, DataRegularSeason20242025!$D$3:$D$1315, $A11)+SUMIFS(DataRegularSeason20242025!$AB$3:$AB$1315,DataRegularSeason20242025!$B$3:$B$1315, "&lt;=" &amp; DP$1, DataRegularSeason20242025!$E$3:$E$1315, $A11)</f>
        <v>25</v>
      </c>
      <c r="DQ11">
        <f>SUMIFS(DataRegularSeason20242025!$AA$3:$AA$1315,DataRegularSeason20242025!$B$3:$B$1315, "&lt;=" &amp; DQ$1, DataRegularSeason20242025!$D$3:$D$1315, $A11)+SUMIFS(DataRegularSeason20242025!$AB$3:$AB$1315,DataRegularSeason20242025!$B$3:$B$1315, "&lt;=" &amp; DQ$1, DataRegularSeason20242025!$E$3:$E$1315, $A11)</f>
        <v>25</v>
      </c>
      <c r="DR11">
        <f>SUMIFS(DataRegularSeason20242025!$AA$3:$AA$1315,DataRegularSeason20242025!$B$3:$B$1315, "&lt;=" &amp; DR$1, DataRegularSeason20242025!$D$3:$D$1315, $A11)+SUMIFS(DataRegularSeason20242025!$AB$3:$AB$1315,DataRegularSeason20242025!$B$3:$B$1315, "&lt;=" &amp; DR$1, DataRegularSeason20242025!$E$3:$E$1315, $A11)</f>
        <v>25</v>
      </c>
      <c r="DS11">
        <f>SUMIFS(DataRegularSeason20242025!$AA$3:$AA$1315,DataRegularSeason20242025!$B$3:$B$1315, "&lt;=" &amp; DS$1, DataRegularSeason20242025!$D$3:$D$1315, $A11)+SUMIFS(DataRegularSeason20242025!$AB$3:$AB$1315,DataRegularSeason20242025!$B$3:$B$1315, "&lt;=" &amp; DS$1, DataRegularSeason20242025!$E$3:$E$1315, $A11)</f>
        <v>25</v>
      </c>
      <c r="DT11">
        <f>SUMIFS(DataRegularSeason20242025!$AA$3:$AA$1315,DataRegularSeason20242025!$B$3:$B$1315, "&lt;=" &amp; DT$1, DataRegularSeason20242025!$D$3:$D$1315, $A11)+SUMIFS(DataRegularSeason20242025!$AB$3:$AB$1315,DataRegularSeason20242025!$B$3:$B$1315, "&lt;=" &amp; DT$1, DataRegularSeason20242025!$E$3:$E$1315, $A11)</f>
        <v>25</v>
      </c>
      <c r="DU11">
        <f>SUMIFS(DataRegularSeason20242025!$AA$3:$AA$1315,DataRegularSeason20242025!$B$3:$B$1315, "&lt;=" &amp; DU$1, DataRegularSeason20242025!$D$3:$D$1315, $A11)+SUMIFS(DataRegularSeason20242025!$AB$3:$AB$1315,DataRegularSeason20242025!$B$3:$B$1315, "&lt;=" &amp; DU$1, DataRegularSeason20242025!$E$3:$E$1315, $A11)</f>
        <v>25</v>
      </c>
      <c r="DV11">
        <f>SUMIFS(DataRegularSeason20242025!$AA$3:$AA$1315,DataRegularSeason20242025!$B$3:$B$1315, "&lt;=" &amp; DV$1, DataRegularSeason20242025!$D$3:$D$1315, $A11)+SUMIFS(DataRegularSeason20242025!$AB$3:$AB$1315,DataRegularSeason20242025!$B$3:$B$1315, "&lt;=" &amp; DV$1, DataRegularSeason20242025!$E$3:$E$1315, $A11)</f>
        <v>25</v>
      </c>
      <c r="DW11">
        <f>SUMIFS(DataRegularSeason20242025!$AA$3:$AA$1315,DataRegularSeason20242025!$B$3:$B$1315, "&lt;=" &amp; DW$1, DataRegularSeason20242025!$D$3:$D$1315, $A11)+SUMIFS(DataRegularSeason20242025!$AB$3:$AB$1315,DataRegularSeason20242025!$B$3:$B$1315, "&lt;=" &amp; DW$1, DataRegularSeason20242025!$E$3:$E$1315, $A11)</f>
        <v>25</v>
      </c>
      <c r="DX11">
        <f>SUMIFS(DataRegularSeason20242025!$AA$3:$AA$1315,DataRegularSeason20242025!$B$3:$B$1315, "&lt;=" &amp; DX$1, DataRegularSeason20242025!$D$3:$D$1315, $A11)+SUMIFS(DataRegularSeason20242025!$AB$3:$AB$1315,DataRegularSeason20242025!$B$3:$B$1315, "&lt;=" &amp; DX$1, DataRegularSeason20242025!$E$3:$E$1315, $A11)</f>
        <v>25</v>
      </c>
      <c r="DY11">
        <f>SUMIFS(DataRegularSeason20242025!$AA$3:$AA$1315,DataRegularSeason20242025!$B$3:$B$1315, "&lt;=" &amp; DY$1, DataRegularSeason20242025!$D$3:$D$1315, $A11)+SUMIFS(DataRegularSeason20242025!$AB$3:$AB$1315,DataRegularSeason20242025!$B$3:$B$1315, "&lt;=" &amp; DY$1, DataRegularSeason20242025!$E$3:$E$1315, $A11)</f>
        <v>25</v>
      </c>
      <c r="DZ11">
        <f>SUMIFS(DataRegularSeason20242025!$AA$3:$AA$1315,DataRegularSeason20242025!$B$3:$B$1315, "&lt;=" &amp; DZ$1, DataRegularSeason20242025!$D$3:$D$1315, $A11)+SUMIFS(DataRegularSeason20242025!$AB$3:$AB$1315,DataRegularSeason20242025!$B$3:$B$1315, "&lt;=" &amp; DZ$1, DataRegularSeason20242025!$E$3:$E$1315, $A11)</f>
        <v>25</v>
      </c>
      <c r="EA11">
        <f>SUMIFS(DataRegularSeason20242025!$AA$3:$AA$1315,DataRegularSeason20242025!$B$3:$B$1315, "&lt;=" &amp; EA$1, DataRegularSeason20242025!$D$3:$D$1315, $A11)+SUMIFS(DataRegularSeason20242025!$AB$3:$AB$1315,DataRegularSeason20242025!$B$3:$B$1315, "&lt;=" &amp; EA$1, DataRegularSeason20242025!$E$3:$E$1315, $A11)</f>
        <v>25</v>
      </c>
      <c r="EB11">
        <f>SUMIFS(DataRegularSeason20242025!$AA$3:$AA$1315,DataRegularSeason20242025!$B$3:$B$1315, "&lt;=" &amp; EB$1, DataRegularSeason20242025!$D$3:$D$1315, $A11)+SUMIFS(DataRegularSeason20242025!$AB$3:$AB$1315,DataRegularSeason20242025!$B$3:$B$1315, "&lt;=" &amp; EB$1, DataRegularSeason20242025!$E$3:$E$1315, $A11)</f>
        <v>25</v>
      </c>
      <c r="EC11">
        <f>SUMIFS(DataRegularSeason20242025!$AA$3:$AA$1315,DataRegularSeason20242025!$B$3:$B$1315, "&lt;=" &amp; EC$1, DataRegularSeason20242025!$D$3:$D$1315, $A11)+SUMIFS(DataRegularSeason20242025!$AB$3:$AB$1315,DataRegularSeason20242025!$B$3:$B$1315, "&lt;=" &amp; EC$1, DataRegularSeason20242025!$E$3:$E$1315, $A11)</f>
        <v>25</v>
      </c>
      <c r="ED11">
        <f>SUMIFS(DataRegularSeason20242025!$AA$3:$AA$1315,DataRegularSeason20242025!$B$3:$B$1315, "&lt;=" &amp; ED$1, DataRegularSeason20242025!$D$3:$D$1315, $A11)+SUMIFS(DataRegularSeason20242025!$AB$3:$AB$1315,DataRegularSeason20242025!$B$3:$B$1315, "&lt;=" &amp; ED$1, DataRegularSeason20242025!$E$3:$E$1315, $A11)</f>
        <v>25</v>
      </c>
      <c r="EE11">
        <f>SUMIFS(DataRegularSeason20242025!$AA$3:$AA$1315,DataRegularSeason20242025!$B$3:$B$1315, "&lt;=" &amp; EE$1, DataRegularSeason20242025!$D$3:$D$1315, $A11)+SUMIFS(DataRegularSeason20242025!$AB$3:$AB$1315,DataRegularSeason20242025!$B$3:$B$1315, "&lt;=" &amp; EE$1, DataRegularSeason20242025!$E$3:$E$1315, $A11)</f>
        <v>25</v>
      </c>
      <c r="EF11">
        <f>SUMIFS(DataRegularSeason20242025!$AA$3:$AA$1315,DataRegularSeason20242025!$B$3:$B$1315, "&lt;=" &amp; EF$1, DataRegularSeason20242025!$D$3:$D$1315, $A11)+SUMIFS(DataRegularSeason20242025!$AB$3:$AB$1315,DataRegularSeason20242025!$B$3:$B$1315, "&lt;=" &amp; EF$1, DataRegularSeason20242025!$E$3:$E$1315, $A11)</f>
        <v>25</v>
      </c>
      <c r="EG11">
        <f>SUMIFS(DataRegularSeason20242025!$AA$3:$AA$1315,DataRegularSeason20242025!$B$3:$B$1315, "&lt;=" &amp; EG$1, DataRegularSeason20242025!$D$3:$D$1315, $A11)+SUMIFS(DataRegularSeason20242025!$AB$3:$AB$1315,DataRegularSeason20242025!$B$3:$B$1315, "&lt;=" &amp; EG$1, DataRegularSeason20242025!$E$3:$E$1315, $A11)</f>
        <v>25</v>
      </c>
      <c r="EH11">
        <f>SUMIFS(DataRegularSeason20242025!$AA$3:$AA$1315,DataRegularSeason20242025!$B$3:$B$1315, "&lt;=" &amp; EH$1, DataRegularSeason20242025!$D$3:$D$1315, $A11)+SUMIFS(DataRegularSeason20242025!$AB$3:$AB$1315,DataRegularSeason20242025!$B$3:$B$1315, "&lt;=" &amp; EH$1, DataRegularSeason20242025!$E$3:$E$1315, $A11)</f>
        <v>25</v>
      </c>
      <c r="EI11">
        <f>SUMIFS(DataRegularSeason20242025!$AA$3:$AA$1315,DataRegularSeason20242025!$B$3:$B$1315, "&lt;=" &amp; EI$1, DataRegularSeason20242025!$D$3:$D$1315, $A11)+SUMIFS(DataRegularSeason20242025!$AB$3:$AB$1315,DataRegularSeason20242025!$B$3:$B$1315, "&lt;=" &amp; EI$1, DataRegularSeason20242025!$E$3:$E$1315, $A11)</f>
        <v>25</v>
      </c>
      <c r="EJ11">
        <f>SUMIFS(DataRegularSeason20242025!$AA$3:$AA$1315,DataRegularSeason20242025!$B$3:$B$1315, "&lt;=" &amp; EJ$1, DataRegularSeason20242025!$D$3:$D$1315, $A11)+SUMIFS(DataRegularSeason20242025!$AB$3:$AB$1315,DataRegularSeason20242025!$B$3:$B$1315, "&lt;=" &amp; EJ$1, DataRegularSeason20242025!$E$3:$E$1315, $A11)</f>
        <v>25</v>
      </c>
      <c r="EK11">
        <f>SUMIFS(DataRegularSeason20242025!$AA$3:$AA$1315,DataRegularSeason20242025!$B$3:$B$1315, "&lt;=" &amp; EK$1, DataRegularSeason20242025!$D$3:$D$1315, $A11)+SUMIFS(DataRegularSeason20242025!$AB$3:$AB$1315,DataRegularSeason20242025!$B$3:$B$1315, "&lt;=" &amp; EK$1, DataRegularSeason20242025!$E$3:$E$1315, $A11)</f>
        <v>25</v>
      </c>
      <c r="EL11">
        <f>SUMIFS(DataRegularSeason20242025!$AA$3:$AA$1315,DataRegularSeason20242025!$B$3:$B$1315, "&lt;=" &amp; EL$1, DataRegularSeason20242025!$D$3:$D$1315, $A11)+SUMIFS(DataRegularSeason20242025!$AB$3:$AB$1315,DataRegularSeason20242025!$B$3:$B$1315, "&lt;=" &amp; EL$1, DataRegularSeason20242025!$E$3:$E$1315, $A11)</f>
        <v>25</v>
      </c>
      <c r="EM11">
        <f>SUMIFS(DataRegularSeason20242025!$AA$3:$AA$1315,DataRegularSeason20242025!$B$3:$B$1315, "&lt;=" &amp; EM$1, DataRegularSeason20242025!$D$3:$D$1315, $A11)+SUMIFS(DataRegularSeason20242025!$AB$3:$AB$1315,DataRegularSeason20242025!$B$3:$B$1315, "&lt;=" &amp; EM$1, DataRegularSeason20242025!$E$3:$E$1315, $A11)</f>
        <v>25</v>
      </c>
      <c r="EN11">
        <f>SUMIFS(DataRegularSeason20242025!$AA$3:$AA$1315,DataRegularSeason20242025!$B$3:$B$1315, "&lt;=" &amp; EN$1, DataRegularSeason20242025!$D$3:$D$1315, $A11)+SUMIFS(DataRegularSeason20242025!$AB$3:$AB$1315,DataRegularSeason20242025!$B$3:$B$1315, "&lt;=" &amp; EN$1, DataRegularSeason20242025!$E$3:$E$1315, $A11)</f>
        <v>25</v>
      </c>
      <c r="EO11">
        <f>SUMIFS(DataRegularSeason20242025!$AA$3:$AA$1315,DataRegularSeason20242025!$B$3:$B$1315, "&lt;=" &amp; EO$1, DataRegularSeason20242025!$D$3:$D$1315, $A11)+SUMIFS(DataRegularSeason20242025!$AB$3:$AB$1315,DataRegularSeason20242025!$B$3:$B$1315, "&lt;=" &amp; EO$1, DataRegularSeason20242025!$E$3:$E$1315, $A11)</f>
        <v>25</v>
      </c>
      <c r="EP11">
        <f>SUMIFS(DataRegularSeason20242025!$AA$3:$AA$1315,DataRegularSeason20242025!$B$3:$B$1315, "&lt;=" &amp; EP$1, DataRegularSeason20242025!$D$3:$D$1315, $A11)+SUMIFS(DataRegularSeason20242025!$AB$3:$AB$1315,DataRegularSeason20242025!$B$3:$B$1315, "&lt;=" &amp; EP$1, DataRegularSeason20242025!$E$3:$E$1315, $A11)</f>
        <v>25</v>
      </c>
      <c r="EQ11">
        <f>SUMIFS(DataRegularSeason20242025!$AA$3:$AA$1315,DataRegularSeason20242025!$B$3:$B$1315, "&lt;=" &amp; EQ$1, DataRegularSeason20242025!$D$3:$D$1315, $A11)+SUMIFS(DataRegularSeason20242025!$AB$3:$AB$1315,DataRegularSeason20242025!$B$3:$B$1315, "&lt;=" &amp; EQ$1, DataRegularSeason20242025!$E$3:$E$1315, $A11)</f>
        <v>25</v>
      </c>
      <c r="ER11">
        <f>SUMIFS(DataRegularSeason20242025!$AA$3:$AA$1315,DataRegularSeason20242025!$B$3:$B$1315, "&lt;=" &amp; ER$1, DataRegularSeason20242025!$D$3:$D$1315, $A11)+SUMIFS(DataRegularSeason20242025!$AB$3:$AB$1315,DataRegularSeason20242025!$B$3:$B$1315, "&lt;=" &amp; ER$1, DataRegularSeason20242025!$E$3:$E$1315, $A11)</f>
        <v>25</v>
      </c>
      <c r="ES11">
        <f>SUMIFS(DataRegularSeason20242025!$AA$3:$AA$1315,DataRegularSeason20242025!$B$3:$B$1315, "&lt;=" &amp; ES$1, DataRegularSeason20242025!$D$3:$D$1315, $A11)+SUMIFS(DataRegularSeason20242025!$AB$3:$AB$1315,DataRegularSeason20242025!$B$3:$B$1315, "&lt;=" &amp; ES$1, DataRegularSeason20242025!$E$3:$E$1315, $A11)</f>
        <v>25</v>
      </c>
      <c r="ET11">
        <f>SUMIFS(DataRegularSeason20242025!$AA$3:$AA$1315,DataRegularSeason20242025!$B$3:$B$1315, "&lt;=" &amp; ET$1, DataRegularSeason20242025!$D$3:$D$1315, $A11)+SUMIFS(DataRegularSeason20242025!$AB$3:$AB$1315,DataRegularSeason20242025!$B$3:$B$1315, "&lt;=" &amp; ET$1, DataRegularSeason20242025!$E$3:$E$1315, $A11)</f>
        <v>25</v>
      </c>
      <c r="EU11">
        <f>SUMIFS(DataRegularSeason20242025!$AA$3:$AA$1315,DataRegularSeason20242025!$B$3:$B$1315, "&lt;=" &amp; EU$1, DataRegularSeason20242025!$D$3:$D$1315, $A11)+SUMIFS(DataRegularSeason20242025!$AB$3:$AB$1315,DataRegularSeason20242025!$B$3:$B$1315, "&lt;=" &amp; EU$1, DataRegularSeason20242025!$E$3:$E$1315, $A11)</f>
        <v>25</v>
      </c>
      <c r="EV11">
        <f>SUMIFS(DataRegularSeason20242025!$AA$3:$AA$1315,DataRegularSeason20242025!$B$3:$B$1315, "&lt;=" &amp; EV$1, DataRegularSeason20242025!$D$3:$D$1315, $A11)+SUMIFS(DataRegularSeason20242025!$AB$3:$AB$1315,DataRegularSeason20242025!$B$3:$B$1315, "&lt;=" &amp; EV$1, DataRegularSeason20242025!$E$3:$E$1315, $A11)</f>
        <v>25</v>
      </c>
      <c r="EW11">
        <f>SUMIFS(DataRegularSeason20242025!$AA$3:$AA$1315,DataRegularSeason20242025!$B$3:$B$1315, "&lt;=" &amp; EW$1, DataRegularSeason20242025!$D$3:$D$1315, $A11)+SUMIFS(DataRegularSeason20242025!$AB$3:$AB$1315,DataRegularSeason20242025!$B$3:$B$1315, "&lt;=" &amp; EW$1, DataRegularSeason20242025!$E$3:$E$1315, $A11)</f>
        <v>25</v>
      </c>
      <c r="EX11">
        <f>SUMIFS(DataRegularSeason20242025!$AA$3:$AA$1315,DataRegularSeason20242025!$B$3:$B$1315, "&lt;=" &amp; EX$1, DataRegularSeason20242025!$D$3:$D$1315, $A11)+SUMIFS(DataRegularSeason20242025!$AB$3:$AB$1315,DataRegularSeason20242025!$B$3:$B$1315, "&lt;=" &amp; EX$1, DataRegularSeason20242025!$E$3:$E$1315, $A11)</f>
        <v>25</v>
      </c>
      <c r="EY11">
        <f>SUMIFS(DataRegularSeason20242025!$AA$3:$AA$1315,DataRegularSeason20242025!$B$3:$B$1315, "&lt;=" &amp; EY$1, DataRegularSeason20242025!$D$3:$D$1315, $A11)+SUMIFS(DataRegularSeason20242025!$AB$3:$AB$1315,DataRegularSeason20242025!$B$3:$B$1315, "&lt;=" &amp; EY$1, DataRegularSeason20242025!$E$3:$E$1315, $A11)</f>
        <v>25</v>
      </c>
      <c r="EZ11">
        <f>SUMIFS(DataRegularSeason20242025!$AA$3:$AA$1315,DataRegularSeason20242025!$B$3:$B$1315, "&lt;=" &amp; EZ$1, DataRegularSeason20242025!$D$3:$D$1315, $A11)+SUMIFS(DataRegularSeason20242025!$AB$3:$AB$1315,DataRegularSeason20242025!$B$3:$B$1315, "&lt;=" &amp; EZ$1, DataRegularSeason20242025!$E$3:$E$1315, $A11)</f>
        <v>25</v>
      </c>
      <c r="FA11">
        <f>SUMIFS(DataRegularSeason20242025!$AA$3:$AA$1315,DataRegularSeason20242025!$B$3:$B$1315, "&lt;=" &amp; FA$1, DataRegularSeason20242025!$D$3:$D$1315, $A11)+SUMIFS(DataRegularSeason20242025!$AB$3:$AB$1315,DataRegularSeason20242025!$B$3:$B$1315, "&lt;=" &amp; FA$1, DataRegularSeason20242025!$E$3:$E$1315, $A11)</f>
        <v>25</v>
      </c>
      <c r="FB11">
        <f>SUMIFS(DataRegularSeason20242025!$AA$3:$AA$1315,DataRegularSeason20242025!$B$3:$B$1315, "&lt;=" &amp; FB$1, DataRegularSeason20242025!$D$3:$D$1315, $A11)+SUMIFS(DataRegularSeason20242025!$AB$3:$AB$1315,DataRegularSeason20242025!$B$3:$B$1315, "&lt;=" &amp; FB$1, DataRegularSeason20242025!$E$3:$E$1315, $A11)</f>
        <v>25</v>
      </c>
      <c r="FC11">
        <f>SUMIFS(DataRegularSeason20242025!$AA$3:$AA$1315,DataRegularSeason20242025!$B$3:$B$1315, "&lt;=" &amp; FC$1, DataRegularSeason20242025!$D$3:$D$1315, $A11)+SUMIFS(DataRegularSeason20242025!$AB$3:$AB$1315,DataRegularSeason20242025!$B$3:$B$1315, "&lt;=" &amp; FC$1, DataRegularSeason20242025!$E$3:$E$1315, $A11)</f>
        <v>25</v>
      </c>
      <c r="FD11">
        <f>SUMIFS(DataRegularSeason20242025!$AA$3:$AA$1315,DataRegularSeason20242025!$B$3:$B$1315, "&lt;=" &amp; FD$1, DataRegularSeason20242025!$D$3:$D$1315, $A11)+SUMIFS(DataRegularSeason20242025!$AB$3:$AB$1315,DataRegularSeason20242025!$B$3:$B$1315, "&lt;=" &amp; FD$1, DataRegularSeason20242025!$E$3:$E$1315, $A11)</f>
        <v>25</v>
      </c>
      <c r="FE11">
        <f>SUMIFS(DataRegularSeason20242025!$AA$3:$AA$1315,DataRegularSeason20242025!$B$3:$B$1315, "&lt;=" &amp; FE$1, DataRegularSeason20242025!$D$3:$D$1315, $A11)+SUMIFS(DataRegularSeason20242025!$AB$3:$AB$1315,DataRegularSeason20242025!$B$3:$B$1315, "&lt;=" &amp; FE$1, DataRegularSeason20242025!$E$3:$E$1315, $A11)</f>
        <v>25</v>
      </c>
      <c r="FF11">
        <f>SUMIFS(DataRegularSeason20242025!$AA$3:$AA$1315,DataRegularSeason20242025!$B$3:$B$1315, "&lt;=" &amp; FF$1, DataRegularSeason20242025!$D$3:$D$1315, $A11)+SUMIFS(DataRegularSeason20242025!$AB$3:$AB$1315,DataRegularSeason20242025!$B$3:$B$1315, "&lt;=" &amp; FF$1, DataRegularSeason20242025!$E$3:$E$1315, $A11)</f>
        <v>25</v>
      </c>
      <c r="FG11">
        <f>SUMIFS(DataRegularSeason20242025!$AA$3:$AA$1315,DataRegularSeason20242025!$B$3:$B$1315, "&lt;=" &amp; FG$1, DataRegularSeason20242025!$D$3:$D$1315, $A11)+SUMIFS(DataRegularSeason20242025!$AB$3:$AB$1315,DataRegularSeason20242025!$B$3:$B$1315, "&lt;=" &amp; FG$1, DataRegularSeason20242025!$E$3:$E$1315, $A11)</f>
        <v>25</v>
      </c>
      <c r="FH11">
        <f>SUMIFS(DataRegularSeason20242025!$AA$3:$AA$1315,DataRegularSeason20242025!$B$3:$B$1315, "&lt;=" &amp; FH$1, DataRegularSeason20242025!$D$3:$D$1315, $A11)+SUMIFS(DataRegularSeason20242025!$AB$3:$AB$1315,DataRegularSeason20242025!$B$3:$B$1315, "&lt;=" &amp; FH$1, DataRegularSeason20242025!$E$3:$E$1315, $A11)</f>
        <v>25</v>
      </c>
      <c r="FI11">
        <f>SUMIFS(DataRegularSeason20242025!$AA$3:$AA$1315,DataRegularSeason20242025!$B$3:$B$1315, "&lt;=" &amp; FI$1, DataRegularSeason20242025!$D$3:$D$1315, $A11)+SUMIFS(DataRegularSeason20242025!$AB$3:$AB$1315,DataRegularSeason20242025!$B$3:$B$1315, "&lt;=" &amp; FI$1, DataRegularSeason20242025!$E$3:$E$1315, $A11)</f>
        <v>25</v>
      </c>
      <c r="FJ11">
        <f>SUMIFS(DataRegularSeason20242025!$AA$3:$AA$1315,DataRegularSeason20242025!$B$3:$B$1315, "&lt;=" &amp; FJ$1, DataRegularSeason20242025!$D$3:$D$1315, $A11)+SUMIFS(DataRegularSeason20242025!$AB$3:$AB$1315,DataRegularSeason20242025!$B$3:$B$1315, "&lt;=" &amp; FJ$1, DataRegularSeason20242025!$E$3:$E$1315, $A11)</f>
        <v>25</v>
      </c>
      <c r="FK11">
        <f>SUMIFS(DataRegularSeason20242025!$AA$3:$AA$1315,DataRegularSeason20242025!$B$3:$B$1315, "&lt;=" &amp; FK$1, DataRegularSeason20242025!$D$3:$D$1315, $A11)+SUMIFS(DataRegularSeason20242025!$AB$3:$AB$1315,DataRegularSeason20242025!$B$3:$B$1315, "&lt;=" &amp; FK$1, DataRegularSeason20242025!$E$3:$E$1315, $A11)</f>
        <v>25</v>
      </c>
      <c r="FL11">
        <f>SUMIFS(DataRegularSeason20242025!$AA$3:$AA$1315,DataRegularSeason20242025!$B$3:$B$1315, "&lt;=" &amp; FL$1, DataRegularSeason20242025!$D$3:$D$1315, $A11)+SUMIFS(DataRegularSeason20242025!$AB$3:$AB$1315,DataRegularSeason20242025!$B$3:$B$1315, "&lt;=" &amp; FL$1, DataRegularSeason20242025!$E$3:$E$1315, $A11)</f>
        <v>25</v>
      </c>
      <c r="FM11">
        <f>SUMIFS(DataRegularSeason20242025!$AA$3:$AA$1315,DataRegularSeason20242025!$B$3:$B$1315, "&lt;=" &amp; FM$1, DataRegularSeason20242025!$D$3:$D$1315, $A11)+SUMIFS(DataRegularSeason20242025!$AB$3:$AB$1315,DataRegularSeason20242025!$B$3:$B$1315, "&lt;=" &amp; FM$1, DataRegularSeason20242025!$E$3:$E$1315, $A11)</f>
        <v>25</v>
      </c>
      <c r="FN11">
        <f>SUMIFS(DataRegularSeason20242025!$AA$3:$AA$1315,DataRegularSeason20242025!$B$3:$B$1315, "&lt;=" &amp; FN$1, DataRegularSeason20242025!$D$3:$D$1315, $A11)+SUMIFS(DataRegularSeason20242025!$AB$3:$AB$1315,DataRegularSeason20242025!$B$3:$B$1315, "&lt;=" &amp; FN$1, DataRegularSeason20242025!$E$3:$E$1315, $A11)</f>
        <v>25</v>
      </c>
      <c r="FO11">
        <f>SUMIFS(DataRegularSeason20242025!$AA$3:$AA$1315,DataRegularSeason20242025!$B$3:$B$1315, "&lt;=" &amp; FO$1, DataRegularSeason20242025!$D$3:$D$1315, $A11)+SUMIFS(DataRegularSeason20242025!$AB$3:$AB$1315,DataRegularSeason20242025!$B$3:$B$1315, "&lt;=" &amp; FO$1, DataRegularSeason20242025!$E$3:$E$1315, $A11)</f>
        <v>25</v>
      </c>
      <c r="FP11">
        <f>SUMIFS(DataRegularSeason20242025!$AA$3:$AA$1315,DataRegularSeason20242025!$B$3:$B$1315, "&lt;=" &amp; FP$1, DataRegularSeason20242025!$D$3:$D$1315, $A11)+SUMIFS(DataRegularSeason20242025!$AB$3:$AB$1315,DataRegularSeason20242025!$B$3:$B$1315, "&lt;=" &amp; FP$1, DataRegularSeason20242025!$E$3:$E$1315, $A11)</f>
        <v>25</v>
      </c>
      <c r="FQ11">
        <f>SUMIFS(DataRegularSeason20242025!$AA$3:$AA$1315,DataRegularSeason20242025!$B$3:$B$1315, "&lt;=" &amp; FQ$1, DataRegularSeason20242025!$D$3:$D$1315, $A11)+SUMIFS(DataRegularSeason20242025!$AB$3:$AB$1315,DataRegularSeason20242025!$B$3:$B$1315, "&lt;=" &amp; FQ$1, DataRegularSeason20242025!$E$3:$E$1315, $A11)</f>
        <v>25</v>
      </c>
      <c r="FR11">
        <f>SUMIFS(DataRegularSeason20242025!$AA$3:$AA$1315,DataRegularSeason20242025!$B$3:$B$1315, "&lt;=" &amp; FR$1, DataRegularSeason20242025!$D$3:$D$1315, $A11)+SUMIFS(DataRegularSeason20242025!$AB$3:$AB$1315,DataRegularSeason20242025!$B$3:$B$1315, "&lt;=" &amp; FR$1, DataRegularSeason20242025!$E$3:$E$1315, $A11)</f>
        <v>25</v>
      </c>
      <c r="FS11">
        <f>SUMIFS(DataRegularSeason20242025!$AA$3:$AA$1315,DataRegularSeason20242025!$B$3:$B$1315, "&lt;=" &amp; FS$1, DataRegularSeason20242025!$D$3:$D$1315, $A11)+SUMIFS(DataRegularSeason20242025!$AB$3:$AB$1315,DataRegularSeason20242025!$B$3:$B$1315, "&lt;=" &amp; FS$1, DataRegularSeason20242025!$E$3:$E$1315, $A11)</f>
        <v>25</v>
      </c>
      <c r="FT11">
        <f>SUMIFS(DataRegularSeason20242025!$AA$3:$AA$1315,DataRegularSeason20242025!$B$3:$B$1315, "&lt;=" &amp; FT$1, DataRegularSeason20242025!$D$3:$D$1315, $A11)+SUMIFS(DataRegularSeason20242025!$AB$3:$AB$1315,DataRegularSeason20242025!$B$3:$B$1315, "&lt;=" &amp; FT$1, DataRegularSeason20242025!$E$3:$E$1315, $A11)</f>
        <v>25</v>
      </c>
      <c r="FU11">
        <f>SUMIFS(DataRegularSeason20242025!$AA$3:$AA$1315,DataRegularSeason20242025!$B$3:$B$1315, "&lt;=" &amp; FU$1, DataRegularSeason20242025!$D$3:$D$1315, $A11)+SUMIFS(DataRegularSeason20242025!$AB$3:$AB$1315,DataRegularSeason20242025!$B$3:$B$1315, "&lt;=" &amp; FU$1, DataRegularSeason20242025!$E$3:$E$1315, $A11)</f>
        <v>25</v>
      </c>
      <c r="FV11">
        <f>SUMIFS(DataRegularSeason20242025!$AA$3:$AA$1315,DataRegularSeason20242025!$B$3:$B$1315, "&lt;=" &amp; FV$1, DataRegularSeason20242025!$D$3:$D$1315, $A11)+SUMIFS(DataRegularSeason20242025!$AB$3:$AB$1315,DataRegularSeason20242025!$B$3:$B$1315, "&lt;=" &amp; FV$1, DataRegularSeason20242025!$E$3:$E$1315, $A11)</f>
        <v>25</v>
      </c>
      <c r="FW11">
        <f>SUMIFS(DataRegularSeason20242025!$AA$3:$AA$1315,DataRegularSeason20242025!$B$3:$B$1315, "&lt;=" &amp; FW$1, DataRegularSeason20242025!$D$3:$D$1315, $A11)+SUMIFS(DataRegularSeason20242025!$AB$3:$AB$1315,DataRegularSeason20242025!$B$3:$B$1315, "&lt;=" &amp; FW$1, DataRegularSeason20242025!$E$3:$E$1315, $A11)</f>
        <v>25</v>
      </c>
      <c r="FX11">
        <f>SUMIFS(DataRegularSeason20242025!$AA$3:$AA$1315,DataRegularSeason20242025!$B$3:$B$1315, "&lt;=" &amp; FX$1, DataRegularSeason20242025!$D$3:$D$1315, $A11)+SUMIFS(DataRegularSeason20242025!$AB$3:$AB$1315,DataRegularSeason20242025!$B$3:$B$1315, "&lt;=" &amp; FX$1, DataRegularSeason20242025!$E$3:$E$1315, $A11)</f>
        <v>25</v>
      </c>
      <c r="FY11">
        <f>SUMIFS(DataRegularSeason20242025!$AA$3:$AA$1315,DataRegularSeason20242025!$B$3:$B$1315, "&lt;=" &amp; FY$1, DataRegularSeason20242025!$D$3:$D$1315, $A11)+SUMIFS(DataRegularSeason20242025!$AB$3:$AB$1315,DataRegularSeason20242025!$B$3:$B$1315, "&lt;=" &amp; FY$1, DataRegularSeason20242025!$E$3:$E$1315, $A11)</f>
        <v>25</v>
      </c>
      <c r="FZ11">
        <f>SUMIFS(DataRegularSeason20242025!$AA$3:$AA$1315,DataRegularSeason20242025!$B$3:$B$1315, "&lt;=" &amp; FZ$1, DataRegularSeason20242025!$D$3:$D$1315, $A11)+SUMIFS(DataRegularSeason20242025!$AB$3:$AB$1315,DataRegularSeason20242025!$B$3:$B$1315, "&lt;=" &amp; FZ$1, DataRegularSeason20242025!$E$3:$E$1315, $A11)</f>
        <v>25</v>
      </c>
      <c r="GA11">
        <f>SUMIFS(DataRegularSeason20242025!$AA$3:$AA$1315,DataRegularSeason20242025!$B$3:$B$1315, "&lt;=" &amp; GA$1, DataRegularSeason20242025!$D$3:$D$1315, $A11)+SUMIFS(DataRegularSeason20242025!$AB$3:$AB$1315,DataRegularSeason20242025!$B$3:$B$1315, "&lt;=" &amp; GA$1, DataRegularSeason20242025!$E$3:$E$1315, $A11)</f>
        <v>25</v>
      </c>
      <c r="GB11">
        <f>SUMIFS(DataRegularSeason20242025!$AA$3:$AA$1315,DataRegularSeason20242025!$B$3:$B$1315, "&lt;=" &amp; GB$1, DataRegularSeason20242025!$D$3:$D$1315, $A11)+SUMIFS(DataRegularSeason20242025!$AB$3:$AB$1315,DataRegularSeason20242025!$B$3:$B$1315, "&lt;=" &amp; GB$1, DataRegularSeason20242025!$E$3:$E$1315, $A11)</f>
        <v>25</v>
      </c>
      <c r="GC11">
        <f>SUMIFS(DataRegularSeason20242025!$AA$3:$AA$1315,DataRegularSeason20242025!$B$3:$B$1315, "&lt;=" &amp; GC$1, DataRegularSeason20242025!$D$3:$D$1315, $A11)+SUMIFS(DataRegularSeason20242025!$AB$3:$AB$1315,DataRegularSeason20242025!$B$3:$B$1315, "&lt;=" &amp; GC$1, DataRegularSeason20242025!$E$3:$E$1315, $A11)</f>
        <v>25</v>
      </c>
      <c r="GD11">
        <f>SUMIFS(DataRegularSeason20242025!$AA$3:$AA$1315,DataRegularSeason20242025!$B$3:$B$1315, "&lt;=" &amp; GD$1, DataRegularSeason20242025!$D$3:$D$1315, $A11)+SUMIFS(DataRegularSeason20242025!$AB$3:$AB$1315,DataRegularSeason20242025!$B$3:$B$1315, "&lt;=" &amp; GD$1, DataRegularSeason20242025!$E$3:$E$1315, $A11)</f>
        <v>25</v>
      </c>
      <c r="GE11">
        <f>SUMIFS(DataRegularSeason20242025!$AA$3:$AA$1315,DataRegularSeason20242025!$B$3:$B$1315, "&lt;=" &amp; GE$1, DataRegularSeason20242025!$D$3:$D$1315, $A11)+SUMIFS(DataRegularSeason20242025!$AB$3:$AB$1315,DataRegularSeason20242025!$B$3:$B$1315, "&lt;=" &amp; GE$1, DataRegularSeason20242025!$E$3:$E$1315, $A11)</f>
        <v>25</v>
      </c>
      <c r="GF11">
        <f>SUMIFS(DataRegularSeason20242025!$AA$3:$AA$1315,DataRegularSeason20242025!$B$3:$B$1315, "&lt;=" &amp; GF$1, DataRegularSeason20242025!$D$3:$D$1315, $A11)+SUMIFS(DataRegularSeason20242025!$AB$3:$AB$1315,DataRegularSeason20242025!$B$3:$B$1315, "&lt;=" &amp; GF$1, DataRegularSeason20242025!$E$3:$E$1315, $A11)</f>
        <v>25</v>
      </c>
      <c r="GG11">
        <f>SUMIFS(DataRegularSeason20242025!$AA$3:$AA$1315,DataRegularSeason20242025!$B$3:$B$1315, "&lt;=" &amp; GG$1, DataRegularSeason20242025!$D$3:$D$1315, $A11)+SUMIFS(DataRegularSeason20242025!$AB$3:$AB$1315,DataRegularSeason20242025!$B$3:$B$1315, "&lt;=" &amp; GG$1, DataRegularSeason20242025!$E$3:$E$1315, $A11)</f>
        <v>25</v>
      </c>
      <c r="GH11">
        <f>SUMIFS(DataRegularSeason20242025!$AA$3:$AA$1315,DataRegularSeason20242025!$B$3:$B$1315, "&lt;=" &amp; GH$1, DataRegularSeason20242025!$D$3:$D$1315, $A11)+SUMIFS(DataRegularSeason20242025!$AB$3:$AB$1315,DataRegularSeason20242025!$B$3:$B$1315, "&lt;=" &amp; GH$1, DataRegularSeason20242025!$E$3:$E$1315, $A11)</f>
        <v>25</v>
      </c>
      <c r="GI11">
        <f>SUMIFS(DataRegularSeason20242025!$AA$3:$AA$1315,DataRegularSeason20242025!$B$3:$B$1315, "&lt;=" &amp; GI$1, DataRegularSeason20242025!$D$3:$D$1315, $A11)+SUMIFS(DataRegularSeason20242025!$AB$3:$AB$1315,DataRegularSeason20242025!$B$3:$B$1315, "&lt;=" &amp; GI$1, DataRegularSeason20242025!$E$3:$E$1315, $A11)</f>
        <v>25</v>
      </c>
      <c r="GJ11">
        <f>SUMIFS(DataRegularSeason20242025!$AA$3:$AA$1315,DataRegularSeason20242025!$B$3:$B$1315, "&lt;=" &amp; GJ$1, DataRegularSeason20242025!$D$3:$D$1315, $A11)+SUMIFS(DataRegularSeason20242025!$AB$3:$AB$1315,DataRegularSeason20242025!$B$3:$B$1315, "&lt;=" &amp; GJ$1, DataRegularSeason20242025!$E$3:$E$1315, $A11)</f>
        <v>25</v>
      </c>
      <c r="GK11">
        <f>SUMIFS(DataRegularSeason20242025!$AA$3:$AA$1315,DataRegularSeason20242025!$B$3:$B$1315, "&lt;=" &amp; GK$1, DataRegularSeason20242025!$D$3:$D$1315, $A11)+SUMIFS(DataRegularSeason20242025!$AB$3:$AB$1315,DataRegularSeason20242025!$B$3:$B$1315, "&lt;=" &amp; GK$1, DataRegularSeason20242025!$E$3:$E$1315, $A11)</f>
        <v>25</v>
      </c>
      <c r="GL11">
        <f>SUMIFS(DataRegularSeason20242025!$AA$3:$AA$1315,DataRegularSeason20242025!$B$3:$B$1315, "&lt;=" &amp; GL$1, DataRegularSeason20242025!$D$3:$D$1315, $A11)+SUMIFS(DataRegularSeason20242025!$AB$3:$AB$1315,DataRegularSeason20242025!$B$3:$B$1315, "&lt;=" &amp; GL$1, DataRegularSeason20242025!$E$3:$E$1315, $A11)</f>
        <v>25</v>
      </c>
      <c r="GM11">
        <f>SUMIFS(DataRegularSeason20242025!$AA$3:$AA$1315,DataRegularSeason20242025!$B$3:$B$1315, "&lt;=" &amp; GM$1, DataRegularSeason20242025!$D$3:$D$1315, $A11)+SUMIFS(DataRegularSeason20242025!$AB$3:$AB$1315,DataRegularSeason20242025!$B$3:$B$1315, "&lt;=" &amp; GM$1, DataRegularSeason20242025!$E$3:$E$1315, $A11)</f>
        <v>25</v>
      </c>
      <c r="GN11">
        <f>SUMIFS(DataRegularSeason20242025!$AA$3:$AA$1315,DataRegularSeason20242025!$B$3:$B$1315, "&lt;=" &amp; GN$1, DataRegularSeason20242025!$D$3:$D$1315, $A11)+SUMIFS(DataRegularSeason20242025!$AB$3:$AB$1315,DataRegularSeason20242025!$B$3:$B$1315, "&lt;=" &amp; GN$1, DataRegularSeason20242025!$E$3:$E$1315, $A11)</f>
        <v>25</v>
      </c>
      <c r="GO11">
        <f>SUMIFS(DataRegularSeason20242025!$AA$3:$AA$1315,DataRegularSeason20242025!$B$3:$B$1315, "&lt;=" &amp; GO$1, DataRegularSeason20242025!$D$3:$D$1315, $A11)+SUMIFS(DataRegularSeason20242025!$AB$3:$AB$1315,DataRegularSeason20242025!$B$3:$B$1315, "&lt;=" &amp; GO$1, DataRegularSeason20242025!$E$3:$E$1315, $A11)</f>
        <v>25</v>
      </c>
      <c r="GP11">
        <f>SUMIFS(DataRegularSeason20242025!$AA$3:$AA$1315,DataRegularSeason20242025!$B$3:$B$1315, "&lt;=" &amp; GP$1, DataRegularSeason20242025!$D$3:$D$1315, $A11)+SUMIFS(DataRegularSeason20242025!$AB$3:$AB$1315,DataRegularSeason20242025!$B$3:$B$1315, "&lt;=" &amp; GP$1, DataRegularSeason20242025!$E$3:$E$1315, $A11)</f>
        <v>25</v>
      </c>
      <c r="GQ11">
        <f>SUMIFS(DataRegularSeason20242025!$AA$3:$AA$1315,DataRegularSeason20242025!$B$3:$B$1315, "&lt;=" &amp; GQ$1, DataRegularSeason20242025!$D$3:$D$1315, $A11)+SUMIFS(DataRegularSeason20242025!$AB$3:$AB$1315,DataRegularSeason20242025!$B$3:$B$1315, "&lt;=" &amp; GQ$1, DataRegularSeason20242025!$E$3:$E$1315, $A11)</f>
        <v>25</v>
      </c>
      <c r="GR11">
        <f>SUMIFS(DataRegularSeason20242025!$AA$3:$AA$1315,DataRegularSeason20242025!$B$3:$B$1315, "&lt;=" &amp; GR$1, DataRegularSeason20242025!$D$3:$D$1315, $A11)+SUMIFS(DataRegularSeason20242025!$AB$3:$AB$1315,DataRegularSeason20242025!$B$3:$B$1315, "&lt;=" &amp; GR$1, DataRegularSeason20242025!$E$3:$E$1315, $A11)</f>
        <v>25</v>
      </c>
      <c r="GS11">
        <f>SUMIFS(DataRegularSeason20242025!$AA$3:$AA$1315,DataRegularSeason20242025!$B$3:$B$1315, "&lt;=" &amp; GS$1, DataRegularSeason20242025!$D$3:$D$1315, $A11)+SUMIFS(DataRegularSeason20242025!$AB$3:$AB$1315,DataRegularSeason20242025!$B$3:$B$1315, "&lt;=" &amp; GS$1, DataRegularSeason20242025!$E$3:$E$1315, $A11)</f>
        <v>25</v>
      </c>
      <c r="GT11">
        <f>SUMIFS(DataRegularSeason20242025!$AA$3:$AA$1315,DataRegularSeason20242025!$B$3:$B$1315, "&lt;=" &amp; GT$1, DataRegularSeason20242025!$D$3:$D$1315, $A11)+SUMIFS(DataRegularSeason20242025!$AB$3:$AB$1315,DataRegularSeason20242025!$B$3:$B$1315, "&lt;=" &amp; GT$1, DataRegularSeason20242025!$E$3:$E$1315, $A11)</f>
        <v>25</v>
      </c>
      <c r="GU11">
        <f>SUMIFS(DataRegularSeason20242025!$AA$3:$AA$1315,DataRegularSeason20242025!$B$3:$B$1315, "&lt;=" &amp; GU$1, DataRegularSeason20242025!$D$3:$D$1315, $A11)+SUMIFS(DataRegularSeason20242025!$AB$3:$AB$1315,DataRegularSeason20242025!$B$3:$B$1315, "&lt;=" &amp; GU$1, DataRegularSeason20242025!$E$3:$E$1315, $A11)</f>
        <v>25</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36</v>
      </c>
      <c r="BQ12">
        <f>SUMIFS(DataRegularSeason20242025!$AA$3:$AA$1315,DataRegularSeason20242025!$B$3:$B$1315, "&lt;=" &amp; BQ$1, DataRegularSeason20242025!$D$3:$D$1315, $A12)+SUMIFS(DataRegularSeason20242025!$AB$3:$AB$1315,DataRegularSeason20242025!$B$3:$B$1315, "&lt;=" &amp; BQ$1, DataRegularSeason20242025!$E$3:$E$1315, $A12)</f>
        <v>36</v>
      </c>
      <c r="BR12">
        <f>SUMIFS(DataRegularSeason20242025!$AA$3:$AA$1315,DataRegularSeason20242025!$B$3:$B$1315, "&lt;=" &amp; BR$1, DataRegularSeason20242025!$D$3:$D$1315, $A12)+SUMIFS(DataRegularSeason20242025!$AB$3:$AB$1315,DataRegularSeason20242025!$B$3:$B$1315, "&lt;=" &amp; BR$1, DataRegularSeason20242025!$E$3:$E$1315, $A12)</f>
        <v>36</v>
      </c>
      <c r="BS12">
        <f>SUMIFS(DataRegularSeason20242025!$AA$3:$AA$1315,DataRegularSeason20242025!$B$3:$B$1315, "&lt;=" &amp; BS$1, DataRegularSeason20242025!$D$3:$D$1315, $A12)+SUMIFS(DataRegularSeason20242025!$AB$3:$AB$1315,DataRegularSeason20242025!$B$3:$B$1315, "&lt;=" &amp; BS$1, DataRegularSeason20242025!$E$3:$E$1315, $A12)</f>
        <v>36</v>
      </c>
      <c r="BT12">
        <f>SUMIFS(DataRegularSeason20242025!$AA$3:$AA$1315,DataRegularSeason20242025!$B$3:$B$1315, "&lt;=" &amp; BT$1, DataRegularSeason20242025!$D$3:$D$1315, $A12)+SUMIFS(DataRegularSeason20242025!$AB$3:$AB$1315,DataRegularSeason20242025!$B$3:$B$1315, "&lt;=" &amp; BT$1, DataRegularSeason20242025!$E$3:$E$1315, $A12)</f>
        <v>36</v>
      </c>
      <c r="BU12">
        <f>SUMIFS(DataRegularSeason20242025!$AA$3:$AA$1315,DataRegularSeason20242025!$B$3:$B$1315, "&lt;=" &amp; BU$1, DataRegularSeason20242025!$D$3:$D$1315, $A12)+SUMIFS(DataRegularSeason20242025!$AB$3:$AB$1315,DataRegularSeason20242025!$B$3:$B$1315, "&lt;=" &amp; BU$1, DataRegularSeason20242025!$E$3:$E$1315, $A12)</f>
        <v>36</v>
      </c>
      <c r="BV12">
        <f>SUMIFS(DataRegularSeason20242025!$AA$3:$AA$1315,DataRegularSeason20242025!$B$3:$B$1315, "&lt;=" &amp; BV$1, DataRegularSeason20242025!$D$3:$D$1315, $A12)+SUMIFS(DataRegularSeason20242025!$AB$3:$AB$1315,DataRegularSeason20242025!$B$3:$B$1315, "&lt;=" &amp; BV$1, DataRegularSeason20242025!$E$3:$E$1315, $A12)</f>
        <v>36</v>
      </c>
      <c r="BW12">
        <f>SUMIFS(DataRegularSeason20242025!$AA$3:$AA$1315,DataRegularSeason20242025!$B$3:$B$1315, "&lt;=" &amp; BW$1, DataRegularSeason20242025!$D$3:$D$1315, $A12)+SUMIFS(DataRegularSeason20242025!$AB$3:$AB$1315,DataRegularSeason20242025!$B$3:$B$1315, "&lt;=" &amp; BW$1, DataRegularSeason20242025!$E$3:$E$1315, $A12)</f>
        <v>36</v>
      </c>
      <c r="BX12">
        <f>SUMIFS(DataRegularSeason20242025!$AA$3:$AA$1315,DataRegularSeason20242025!$B$3:$B$1315, "&lt;=" &amp; BX$1, DataRegularSeason20242025!$D$3:$D$1315, $A12)+SUMIFS(DataRegularSeason20242025!$AB$3:$AB$1315,DataRegularSeason20242025!$B$3:$B$1315, "&lt;=" &amp; BX$1, DataRegularSeason20242025!$E$3:$E$1315, $A12)</f>
        <v>36</v>
      </c>
      <c r="BY12">
        <f>SUMIFS(DataRegularSeason20242025!$AA$3:$AA$1315,DataRegularSeason20242025!$B$3:$B$1315, "&lt;=" &amp; BY$1, DataRegularSeason20242025!$D$3:$D$1315, $A12)+SUMIFS(DataRegularSeason20242025!$AB$3:$AB$1315,DataRegularSeason20242025!$B$3:$B$1315, "&lt;=" &amp; BY$1, DataRegularSeason20242025!$E$3:$E$1315, $A12)</f>
        <v>36</v>
      </c>
      <c r="BZ12">
        <f>SUMIFS(DataRegularSeason20242025!$AA$3:$AA$1315,DataRegularSeason20242025!$B$3:$B$1315, "&lt;=" &amp; BZ$1, DataRegularSeason20242025!$D$3:$D$1315, $A12)+SUMIFS(DataRegularSeason20242025!$AB$3:$AB$1315,DataRegularSeason20242025!$B$3:$B$1315, "&lt;=" &amp; BZ$1, DataRegularSeason20242025!$E$3:$E$1315, $A12)</f>
        <v>36</v>
      </c>
      <c r="CA12">
        <f>SUMIFS(DataRegularSeason20242025!$AA$3:$AA$1315,DataRegularSeason20242025!$B$3:$B$1315, "&lt;=" &amp; CA$1, DataRegularSeason20242025!$D$3:$D$1315, $A12)+SUMIFS(DataRegularSeason20242025!$AB$3:$AB$1315,DataRegularSeason20242025!$B$3:$B$1315, "&lt;=" &amp; CA$1, DataRegularSeason20242025!$E$3:$E$1315, $A12)</f>
        <v>36</v>
      </c>
      <c r="CB12">
        <f>SUMIFS(DataRegularSeason20242025!$AA$3:$AA$1315,DataRegularSeason20242025!$B$3:$B$1315, "&lt;=" &amp; CB$1, DataRegularSeason20242025!$D$3:$D$1315, $A12)+SUMIFS(DataRegularSeason20242025!$AB$3:$AB$1315,DataRegularSeason20242025!$B$3:$B$1315, "&lt;=" &amp; CB$1, DataRegularSeason20242025!$E$3:$E$1315, $A12)</f>
        <v>36</v>
      </c>
      <c r="CC12">
        <f>SUMIFS(DataRegularSeason20242025!$AA$3:$AA$1315,DataRegularSeason20242025!$B$3:$B$1315, "&lt;=" &amp; CC$1, DataRegularSeason20242025!$D$3:$D$1315, $A12)+SUMIFS(DataRegularSeason20242025!$AB$3:$AB$1315,DataRegularSeason20242025!$B$3:$B$1315, "&lt;=" &amp; CC$1, DataRegularSeason20242025!$E$3:$E$1315, $A12)</f>
        <v>36</v>
      </c>
      <c r="CD12">
        <f>SUMIFS(DataRegularSeason20242025!$AA$3:$AA$1315,DataRegularSeason20242025!$B$3:$B$1315, "&lt;=" &amp; CD$1, DataRegularSeason20242025!$D$3:$D$1315, $A12)+SUMIFS(DataRegularSeason20242025!$AB$3:$AB$1315,DataRegularSeason20242025!$B$3:$B$1315, "&lt;=" &amp; CD$1, DataRegularSeason20242025!$E$3:$E$1315, $A12)</f>
        <v>36</v>
      </c>
      <c r="CE12">
        <f>SUMIFS(DataRegularSeason20242025!$AA$3:$AA$1315,DataRegularSeason20242025!$B$3:$B$1315, "&lt;=" &amp; CE$1, DataRegularSeason20242025!$D$3:$D$1315, $A12)+SUMIFS(DataRegularSeason20242025!$AB$3:$AB$1315,DataRegularSeason20242025!$B$3:$B$1315, "&lt;=" &amp; CE$1, DataRegularSeason20242025!$E$3:$E$1315, $A12)</f>
        <v>36</v>
      </c>
      <c r="CF12">
        <f>SUMIFS(DataRegularSeason20242025!$AA$3:$AA$1315,DataRegularSeason20242025!$B$3:$B$1315, "&lt;=" &amp; CF$1, DataRegularSeason20242025!$D$3:$D$1315, $A12)+SUMIFS(DataRegularSeason20242025!$AB$3:$AB$1315,DataRegularSeason20242025!$B$3:$B$1315, "&lt;=" &amp; CF$1, DataRegularSeason20242025!$E$3:$E$1315, $A12)</f>
        <v>36</v>
      </c>
      <c r="CG12">
        <f>SUMIFS(DataRegularSeason20242025!$AA$3:$AA$1315,DataRegularSeason20242025!$B$3:$B$1315, "&lt;=" &amp; CG$1, DataRegularSeason20242025!$D$3:$D$1315, $A12)+SUMIFS(DataRegularSeason20242025!$AB$3:$AB$1315,DataRegularSeason20242025!$B$3:$B$1315, "&lt;=" &amp; CG$1, DataRegularSeason20242025!$E$3:$E$1315, $A12)</f>
        <v>36</v>
      </c>
      <c r="CH12">
        <f>SUMIFS(DataRegularSeason20242025!$AA$3:$AA$1315,DataRegularSeason20242025!$B$3:$B$1315, "&lt;=" &amp; CH$1, DataRegularSeason20242025!$D$3:$D$1315, $A12)+SUMIFS(DataRegularSeason20242025!$AB$3:$AB$1315,DataRegularSeason20242025!$B$3:$B$1315, "&lt;=" &amp; CH$1, DataRegularSeason20242025!$E$3:$E$1315, $A12)</f>
        <v>36</v>
      </c>
      <c r="CI12">
        <f>SUMIFS(DataRegularSeason20242025!$AA$3:$AA$1315,DataRegularSeason20242025!$B$3:$B$1315, "&lt;=" &amp; CI$1, DataRegularSeason20242025!$D$3:$D$1315, $A12)+SUMIFS(DataRegularSeason20242025!$AB$3:$AB$1315,DataRegularSeason20242025!$B$3:$B$1315, "&lt;=" &amp; CI$1, DataRegularSeason20242025!$E$3:$E$1315, $A12)</f>
        <v>36</v>
      </c>
      <c r="CJ12">
        <f>SUMIFS(DataRegularSeason20242025!$AA$3:$AA$1315,DataRegularSeason20242025!$B$3:$B$1315, "&lt;=" &amp; CJ$1, DataRegularSeason20242025!$D$3:$D$1315, $A12)+SUMIFS(DataRegularSeason20242025!$AB$3:$AB$1315,DataRegularSeason20242025!$B$3:$B$1315, "&lt;=" &amp; CJ$1, DataRegularSeason20242025!$E$3:$E$1315, $A12)</f>
        <v>36</v>
      </c>
      <c r="CK12">
        <f>SUMIFS(DataRegularSeason20242025!$AA$3:$AA$1315,DataRegularSeason20242025!$B$3:$B$1315, "&lt;=" &amp; CK$1, DataRegularSeason20242025!$D$3:$D$1315, $A12)+SUMIFS(DataRegularSeason20242025!$AB$3:$AB$1315,DataRegularSeason20242025!$B$3:$B$1315, "&lt;=" &amp; CK$1, DataRegularSeason20242025!$E$3:$E$1315, $A12)</f>
        <v>36</v>
      </c>
      <c r="CL12">
        <f>SUMIFS(DataRegularSeason20242025!$AA$3:$AA$1315,DataRegularSeason20242025!$B$3:$B$1315, "&lt;=" &amp; CL$1, DataRegularSeason20242025!$D$3:$D$1315, $A12)+SUMIFS(DataRegularSeason20242025!$AB$3:$AB$1315,DataRegularSeason20242025!$B$3:$B$1315, "&lt;=" &amp; CL$1, DataRegularSeason20242025!$E$3:$E$1315, $A12)</f>
        <v>36</v>
      </c>
      <c r="CM12">
        <f>SUMIFS(DataRegularSeason20242025!$AA$3:$AA$1315,DataRegularSeason20242025!$B$3:$B$1315, "&lt;=" &amp; CM$1, DataRegularSeason20242025!$D$3:$D$1315, $A12)+SUMIFS(DataRegularSeason20242025!$AB$3:$AB$1315,DataRegularSeason20242025!$B$3:$B$1315, "&lt;=" &amp; CM$1, DataRegularSeason20242025!$E$3:$E$1315, $A12)</f>
        <v>36</v>
      </c>
      <c r="CN12">
        <f>SUMIFS(DataRegularSeason20242025!$AA$3:$AA$1315,DataRegularSeason20242025!$B$3:$B$1315, "&lt;=" &amp; CN$1, DataRegularSeason20242025!$D$3:$D$1315, $A12)+SUMIFS(DataRegularSeason20242025!$AB$3:$AB$1315,DataRegularSeason20242025!$B$3:$B$1315, "&lt;=" &amp; CN$1, DataRegularSeason20242025!$E$3:$E$1315, $A12)</f>
        <v>36</v>
      </c>
      <c r="CO12">
        <f>SUMIFS(DataRegularSeason20242025!$AA$3:$AA$1315,DataRegularSeason20242025!$B$3:$B$1315, "&lt;=" &amp; CO$1, DataRegularSeason20242025!$D$3:$D$1315, $A12)+SUMIFS(DataRegularSeason20242025!$AB$3:$AB$1315,DataRegularSeason20242025!$B$3:$B$1315, "&lt;=" &amp; CO$1, DataRegularSeason20242025!$E$3:$E$1315, $A12)</f>
        <v>36</v>
      </c>
      <c r="CP12">
        <f>SUMIFS(DataRegularSeason20242025!$AA$3:$AA$1315,DataRegularSeason20242025!$B$3:$B$1315, "&lt;=" &amp; CP$1, DataRegularSeason20242025!$D$3:$D$1315, $A12)+SUMIFS(DataRegularSeason20242025!$AB$3:$AB$1315,DataRegularSeason20242025!$B$3:$B$1315, "&lt;=" &amp; CP$1, DataRegularSeason20242025!$E$3:$E$1315, $A12)</f>
        <v>36</v>
      </c>
      <c r="CQ12">
        <f>SUMIFS(DataRegularSeason20242025!$AA$3:$AA$1315,DataRegularSeason20242025!$B$3:$B$1315, "&lt;=" &amp; CQ$1, DataRegularSeason20242025!$D$3:$D$1315, $A12)+SUMIFS(DataRegularSeason20242025!$AB$3:$AB$1315,DataRegularSeason20242025!$B$3:$B$1315, "&lt;=" &amp; CQ$1, DataRegularSeason20242025!$E$3:$E$1315, $A12)</f>
        <v>36</v>
      </c>
      <c r="CR12">
        <f>SUMIFS(DataRegularSeason20242025!$AA$3:$AA$1315,DataRegularSeason20242025!$B$3:$B$1315, "&lt;=" &amp; CR$1, DataRegularSeason20242025!$D$3:$D$1315, $A12)+SUMIFS(DataRegularSeason20242025!$AB$3:$AB$1315,DataRegularSeason20242025!$B$3:$B$1315, "&lt;=" &amp; CR$1, DataRegularSeason20242025!$E$3:$E$1315, $A12)</f>
        <v>36</v>
      </c>
      <c r="CS12">
        <f>SUMIFS(DataRegularSeason20242025!$AA$3:$AA$1315,DataRegularSeason20242025!$B$3:$B$1315, "&lt;=" &amp; CS$1, DataRegularSeason20242025!$D$3:$D$1315, $A12)+SUMIFS(DataRegularSeason20242025!$AB$3:$AB$1315,DataRegularSeason20242025!$B$3:$B$1315, "&lt;=" &amp; CS$1, DataRegularSeason20242025!$E$3:$E$1315, $A12)</f>
        <v>36</v>
      </c>
      <c r="CT12">
        <f>SUMIFS(DataRegularSeason20242025!$AA$3:$AA$1315,DataRegularSeason20242025!$B$3:$B$1315, "&lt;=" &amp; CT$1, DataRegularSeason20242025!$D$3:$D$1315, $A12)+SUMIFS(DataRegularSeason20242025!$AB$3:$AB$1315,DataRegularSeason20242025!$B$3:$B$1315, "&lt;=" &amp; CT$1, DataRegularSeason20242025!$E$3:$E$1315, $A12)</f>
        <v>36</v>
      </c>
      <c r="CU12">
        <f>SUMIFS(DataRegularSeason20242025!$AA$3:$AA$1315,DataRegularSeason20242025!$B$3:$B$1315, "&lt;=" &amp; CU$1, DataRegularSeason20242025!$D$3:$D$1315, $A12)+SUMIFS(DataRegularSeason20242025!$AB$3:$AB$1315,DataRegularSeason20242025!$B$3:$B$1315, "&lt;=" &amp; CU$1, DataRegularSeason20242025!$E$3:$E$1315, $A12)</f>
        <v>36</v>
      </c>
      <c r="CV12">
        <f>SUMIFS(DataRegularSeason20242025!$AA$3:$AA$1315,DataRegularSeason20242025!$B$3:$B$1315, "&lt;=" &amp; CV$1, DataRegularSeason20242025!$D$3:$D$1315, $A12)+SUMIFS(DataRegularSeason20242025!$AB$3:$AB$1315,DataRegularSeason20242025!$B$3:$B$1315, "&lt;=" &amp; CV$1, DataRegularSeason20242025!$E$3:$E$1315, $A12)</f>
        <v>36</v>
      </c>
      <c r="CW12">
        <f>SUMIFS(DataRegularSeason20242025!$AA$3:$AA$1315,DataRegularSeason20242025!$B$3:$B$1315, "&lt;=" &amp; CW$1, DataRegularSeason20242025!$D$3:$D$1315, $A12)+SUMIFS(DataRegularSeason20242025!$AB$3:$AB$1315,DataRegularSeason20242025!$B$3:$B$1315, "&lt;=" &amp; CW$1, DataRegularSeason20242025!$E$3:$E$1315, $A12)</f>
        <v>36</v>
      </c>
      <c r="CX12">
        <f>SUMIFS(DataRegularSeason20242025!$AA$3:$AA$1315,DataRegularSeason20242025!$B$3:$B$1315, "&lt;=" &amp; CX$1, DataRegularSeason20242025!$D$3:$D$1315, $A12)+SUMIFS(DataRegularSeason20242025!$AB$3:$AB$1315,DataRegularSeason20242025!$B$3:$B$1315, "&lt;=" &amp; CX$1, DataRegularSeason20242025!$E$3:$E$1315, $A12)</f>
        <v>36</v>
      </c>
      <c r="CY12">
        <f>SUMIFS(DataRegularSeason20242025!$AA$3:$AA$1315,DataRegularSeason20242025!$B$3:$B$1315, "&lt;=" &amp; CY$1, DataRegularSeason20242025!$D$3:$D$1315, $A12)+SUMIFS(DataRegularSeason20242025!$AB$3:$AB$1315,DataRegularSeason20242025!$B$3:$B$1315, "&lt;=" &amp; CY$1, DataRegularSeason20242025!$E$3:$E$1315, $A12)</f>
        <v>36</v>
      </c>
      <c r="CZ12">
        <f>SUMIFS(DataRegularSeason20242025!$AA$3:$AA$1315,DataRegularSeason20242025!$B$3:$B$1315, "&lt;=" &amp; CZ$1, DataRegularSeason20242025!$D$3:$D$1315, $A12)+SUMIFS(DataRegularSeason20242025!$AB$3:$AB$1315,DataRegularSeason20242025!$B$3:$B$1315, "&lt;=" &amp; CZ$1, DataRegularSeason20242025!$E$3:$E$1315, $A12)</f>
        <v>36</v>
      </c>
      <c r="DA12">
        <f>SUMIFS(DataRegularSeason20242025!$AA$3:$AA$1315,DataRegularSeason20242025!$B$3:$B$1315, "&lt;=" &amp; DA$1, DataRegularSeason20242025!$D$3:$D$1315, $A12)+SUMIFS(DataRegularSeason20242025!$AB$3:$AB$1315,DataRegularSeason20242025!$B$3:$B$1315, "&lt;=" &amp; DA$1, DataRegularSeason20242025!$E$3:$E$1315, $A12)</f>
        <v>36</v>
      </c>
      <c r="DB12">
        <f>SUMIFS(DataRegularSeason20242025!$AA$3:$AA$1315,DataRegularSeason20242025!$B$3:$B$1315, "&lt;=" &amp; DB$1, DataRegularSeason20242025!$D$3:$D$1315, $A12)+SUMIFS(DataRegularSeason20242025!$AB$3:$AB$1315,DataRegularSeason20242025!$B$3:$B$1315, "&lt;=" &amp; DB$1, DataRegularSeason20242025!$E$3:$E$1315, $A12)</f>
        <v>36</v>
      </c>
      <c r="DC12">
        <f>SUMIFS(DataRegularSeason20242025!$AA$3:$AA$1315,DataRegularSeason20242025!$B$3:$B$1315, "&lt;=" &amp; DC$1, DataRegularSeason20242025!$D$3:$D$1315, $A12)+SUMIFS(DataRegularSeason20242025!$AB$3:$AB$1315,DataRegularSeason20242025!$B$3:$B$1315, "&lt;=" &amp; DC$1, DataRegularSeason20242025!$E$3:$E$1315, $A12)</f>
        <v>36</v>
      </c>
      <c r="DD12">
        <f>SUMIFS(DataRegularSeason20242025!$AA$3:$AA$1315,DataRegularSeason20242025!$B$3:$B$1315, "&lt;=" &amp; DD$1, DataRegularSeason20242025!$D$3:$D$1315, $A12)+SUMIFS(DataRegularSeason20242025!$AB$3:$AB$1315,DataRegularSeason20242025!$B$3:$B$1315, "&lt;=" &amp; DD$1, DataRegularSeason20242025!$E$3:$E$1315, $A12)</f>
        <v>36</v>
      </c>
      <c r="DE12">
        <f>SUMIFS(DataRegularSeason20242025!$AA$3:$AA$1315,DataRegularSeason20242025!$B$3:$B$1315, "&lt;=" &amp; DE$1, DataRegularSeason20242025!$D$3:$D$1315, $A12)+SUMIFS(DataRegularSeason20242025!$AB$3:$AB$1315,DataRegularSeason20242025!$B$3:$B$1315, "&lt;=" &amp; DE$1, DataRegularSeason20242025!$E$3:$E$1315, $A12)</f>
        <v>36</v>
      </c>
      <c r="DF12">
        <f>SUMIFS(DataRegularSeason20242025!$AA$3:$AA$1315,DataRegularSeason20242025!$B$3:$B$1315, "&lt;=" &amp; DF$1, DataRegularSeason20242025!$D$3:$D$1315, $A12)+SUMIFS(DataRegularSeason20242025!$AB$3:$AB$1315,DataRegularSeason20242025!$B$3:$B$1315, "&lt;=" &amp; DF$1, DataRegularSeason20242025!$E$3:$E$1315, $A12)</f>
        <v>36</v>
      </c>
      <c r="DG12">
        <f>SUMIFS(DataRegularSeason20242025!$AA$3:$AA$1315,DataRegularSeason20242025!$B$3:$B$1315, "&lt;=" &amp; DG$1, DataRegularSeason20242025!$D$3:$D$1315, $A12)+SUMIFS(DataRegularSeason20242025!$AB$3:$AB$1315,DataRegularSeason20242025!$B$3:$B$1315, "&lt;=" &amp; DG$1, DataRegularSeason20242025!$E$3:$E$1315, $A12)</f>
        <v>36</v>
      </c>
      <c r="DH12">
        <f>SUMIFS(DataRegularSeason20242025!$AA$3:$AA$1315,DataRegularSeason20242025!$B$3:$B$1315, "&lt;=" &amp; DH$1, DataRegularSeason20242025!$D$3:$D$1315, $A12)+SUMIFS(DataRegularSeason20242025!$AB$3:$AB$1315,DataRegularSeason20242025!$B$3:$B$1315, "&lt;=" &amp; DH$1, DataRegularSeason20242025!$E$3:$E$1315, $A12)</f>
        <v>36</v>
      </c>
      <c r="DI12">
        <f>SUMIFS(DataRegularSeason20242025!$AA$3:$AA$1315,DataRegularSeason20242025!$B$3:$B$1315, "&lt;=" &amp; DI$1, DataRegularSeason20242025!$D$3:$D$1315, $A12)+SUMIFS(DataRegularSeason20242025!$AB$3:$AB$1315,DataRegularSeason20242025!$B$3:$B$1315, "&lt;=" &amp; DI$1, DataRegularSeason20242025!$E$3:$E$1315, $A12)</f>
        <v>36</v>
      </c>
      <c r="DJ12">
        <f>SUMIFS(DataRegularSeason20242025!$AA$3:$AA$1315,DataRegularSeason20242025!$B$3:$B$1315, "&lt;=" &amp; DJ$1, DataRegularSeason20242025!$D$3:$D$1315, $A12)+SUMIFS(DataRegularSeason20242025!$AB$3:$AB$1315,DataRegularSeason20242025!$B$3:$B$1315, "&lt;=" &amp; DJ$1, DataRegularSeason20242025!$E$3:$E$1315, $A12)</f>
        <v>36</v>
      </c>
      <c r="DK12">
        <f>SUMIFS(DataRegularSeason20242025!$AA$3:$AA$1315,DataRegularSeason20242025!$B$3:$B$1315, "&lt;=" &amp; DK$1, DataRegularSeason20242025!$D$3:$D$1315, $A12)+SUMIFS(DataRegularSeason20242025!$AB$3:$AB$1315,DataRegularSeason20242025!$B$3:$B$1315, "&lt;=" &amp; DK$1, DataRegularSeason20242025!$E$3:$E$1315, $A12)</f>
        <v>36</v>
      </c>
      <c r="DL12">
        <f>SUMIFS(DataRegularSeason20242025!$AA$3:$AA$1315,DataRegularSeason20242025!$B$3:$B$1315, "&lt;=" &amp; DL$1, DataRegularSeason20242025!$D$3:$D$1315, $A12)+SUMIFS(DataRegularSeason20242025!$AB$3:$AB$1315,DataRegularSeason20242025!$B$3:$B$1315, "&lt;=" &amp; DL$1, DataRegularSeason20242025!$E$3:$E$1315, $A12)</f>
        <v>36</v>
      </c>
      <c r="DM12">
        <f>SUMIFS(DataRegularSeason20242025!$AA$3:$AA$1315,DataRegularSeason20242025!$B$3:$B$1315, "&lt;=" &amp; DM$1, DataRegularSeason20242025!$D$3:$D$1315, $A12)+SUMIFS(DataRegularSeason20242025!$AB$3:$AB$1315,DataRegularSeason20242025!$B$3:$B$1315, "&lt;=" &amp; DM$1, DataRegularSeason20242025!$E$3:$E$1315, $A12)</f>
        <v>36</v>
      </c>
      <c r="DN12">
        <f>SUMIFS(DataRegularSeason20242025!$AA$3:$AA$1315,DataRegularSeason20242025!$B$3:$B$1315, "&lt;=" &amp; DN$1, DataRegularSeason20242025!$D$3:$D$1315, $A12)+SUMIFS(DataRegularSeason20242025!$AB$3:$AB$1315,DataRegularSeason20242025!$B$3:$B$1315, "&lt;=" &amp; DN$1, DataRegularSeason20242025!$E$3:$E$1315, $A12)</f>
        <v>36</v>
      </c>
      <c r="DO12">
        <f>SUMIFS(DataRegularSeason20242025!$AA$3:$AA$1315,DataRegularSeason20242025!$B$3:$B$1315, "&lt;=" &amp; DO$1, DataRegularSeason20242025!$D$3:$D$1315, $A12)+SUMIFS(DataRegularSeason20242025!$AB$3:$AB$1315,DataRegularSeason20242025!$B$3:$B$1315, "&lt;=" &amp; DO$1, DataRegularSeason20242025!$E$3:$E$1315, $A12)</f>
        <v>36</v>
      </c>
      <c r="DP12">
        <f>SUMIFS(DataRegularSeason20242025!$AA$3:$AA$1315,DataRegularSeason20242025!$B$3:$B$1315, "&lt;=" &amp; DP$1, DataRegularSeason20242025!$D$3:$D$1315, $A12)+SUMIFS(DataRegularSeason20242025!$AB$3:$AB$1315,DataRegularSeason20242025!$B$3:$B$1315, "&lt;=" &amp; DP$1, DataRegularSeason20242025!$E$3:$E$1315, $A12)</f>
        <v>36</v>
      </c>
      <c r="DQ12">
        <f>SUMIFS(DataRegularSeason20242025!$AA$3:$AA$1315,DataRegularSeason20242025!$B$3:$B$1315, "&lt;=" &amp; DQ$1, DataRegularSeason20242025!$D$3:$D$1315, $A12)+SUMIFS(DataRegularSeason20242025!$AB$3:$AB$1315,DataRegularSeason20242025!$B$3:$B$1315, "&lt;=" &amp; DQ$1, DataRegularSeason20242025!$E$3:$E$1315, $A12)</f>
        <v>36</v>
      </c>
      <c r="DR12">
        <f>SUMIFS(DataRegularSeason20242025!$AA$3:$AA$1315,DataRegularSeason20242025!$B$3:$B$1315, "&lt;=" &amp; DR$1, DataRegularSeason20242025!$D$3:$D$1315, $A12)+SUMIFS(DataRegularSeason20242025!$AB$3:$AB$1315,DataRegularSeason20242025!$B$3:$B$1315, "&lt;=" &amp; DR$1, DataRegularSeason20242025!$E$3:$E$1315, $A12)</f>
        <v>36</v>
      </c>
      <c r="DS12">
        <f>SUMIFS(DataRegularSeason20242025!$AA$3:$AA$1315,DataRegularSeason20242025!$B$3:$B$1315, "&lt;=" &amp; DS$1, DataRegularSeason20242025!$D$3:$D$1315, $A12)+SUMIFS(DataRegularSeason20242025!$AB$3:$AB$1315,DataRegularSeason20242025!$B$3:$B$1315, "&lt;=" &amp; DS$1, DataRegularSeason20242025!$E$3:$E$1315, $A12)</f>
        <v>36</v>
      </c>
      <c r="DT12">
        <f>SUMIFS(DataRegularSeason20242025!$AA$3:$AA$1315,DataRegularSeason20242025!$B$3:$B$1315, "&lt;=" &amp; DT$1, DataRegularSeason20242025!$D$3:$D$1315, $A12)+SUMIFS(DataRegularSeason20242025!$AB$3:$AB$1315,DataRegularSeason20242025!$B$3:$B$1315, "&lt;=" &amp; DT$1, DataRegularSeason20242025!$E$3:$E$1315, $A12)</f>
        <v>36</v>
      </c>
      <c r="DU12">
        <f>SUMIFS(DataRegularSeason20242025!$AA$3:$AA$1315,DataRegularSeason20242025!$B$3:$B$1315, "&lt;=" &amp; DU$1, DataRegularSeason20242025!$D$3:$D$1315, $A12)+SUMIFS(DataRegularSeason20242025!$AB$3:$AB$1315,DataRegularSeason20242025!$B$3:$B$1315, "&lt;=" &amp; DU$1, DataRegularSeason20242025!$E$3:$E$1315, $A12)</f>
        <v>36</v>
      </c>
      <c r="DV12">
        <f>SUMIFS(DataRegularSeason20242025!$AA$3:$AA$1315,DataRegularSeason20242025!$B$3:$B$1315, "&lt;=" &amp; DV$1, DataRegularSeason20242025!$D$3:$D$1315, $A12)+SUMIFS(DataRegularSeason20242025!$AB$3:$AB$1315,DataRegularSeason20242025!$B$3:$B$1315, "&lt;=" &amp; DV$1, DataRegularSeason20242025!$E$3:$E$1315, $A12)</f>
        <v>36</v>
      </c>
      <c r="DW12">
        <f>SUMIFS(DataRegularSeason20242025!$AA$3:$AA$1315,DataRegularSeason20242025!$B$3:$B$1315, "&lt;=" &amp; DW$1, DataRegularSeason20242025!$D$3:$D$1315, $A12)+SUMIFS(DataRegularSeason20242025!$AB$3:$AB$1315,DataRegularSeason20242025!$B$3:$B$1315, "&lt;=" &amp; DW$1, DataRegularSeason20242025!$E$3:$E$1315, $A12)</f>
        <v>36</v>
      </c>
      <c r="DX12">
        <f>SUMIFS(DataRegularSeason20242025!$AA$3:$AA$1315,DataRegularSeason20242025!$B$3:$B$1315, "&lt;=" &amp; DX$1, DataRegularSeason20242025!$D$3:$D$1315, $A12)+SUMIFS(DataRegularSeason20242025!$AB$3:$AB$1315,DataRegularSeason20242025!$B$3:$B$1315, "&lt;=" &amp; DX$1, DataRegularSeason20242025!$E$3:$E$1315, $A12)</f>
        <v>36</v>
      </c>
      <c r="DY12">
        <f>SUMIFS(DataRegularSeason20242025!$AA$3:$AA$1315,DataRegularSeason20242025!$B$3:$B$1315, "&lt;=" &amp; DY$1, DataRegularSeason20242025!$D$3:$D$1315, $A12)+SUMIFS(DataRegularSeason20242025!$AB$3:$AB$1315,DataRegularSeason20242025!$B$3:$B$1315, "&lt;=" &amp; DY$1, DataRegularSeason20242025!$E$3:$E$1315, $A12)</f>
        <v>36</v>
      </c>
      <c r="DZ12">
        <f>SUMIFS(DataRegularSeason20242025!$AA$3:$AA$1315,DataRegularSeason20242025!$B$3:$B$1315, "&lt;=" &amp; DZ$1, DataRegularSeason20242025!$D$3:$D$1315, $A12)+SUMIFS(DataRegularSeason20242025!$AB$3:$AB$1315,DataRegularSeason20242025!$B$3:$B$1315, "&lt;=" &amp; DZ$1, DataRegularSeason20242025!$E$3:$E$1315, $A12)</f>
        <v>36</v>
      </c>
      <c r="EA12">
        <f>SUMIFS(DataRegularSeason20242025!$AA$3:$AA$1315,DataRegularSeason20242025!$B$3:$B$1315, "&lt;=" &amp; EA$1, DataRegularSeason20242025!$D$3:$D$1315, $A12)+SUMIFS(DataRegularSeason20242025!$AB$3:$AB$1315,DataRegularSeason20242025!$B$3:$B$1315, "&lt;=" &amp; EA$1, DataRegularSeason20242025!$E$3:$E$1315, $A12)</f>
        <v>36</v>
      </c>
      <c r="EB12">
        <f>SUMIFS(DataRegularSeason20242025!$AA$3:$AA$1315,DataRegularSeason20242025!$B$3:$B$1315, "&lt;=" &amp; EB$1, DataRegularSeason20242025!$D$3:$D$1315, $A12)+SUMIFS(DataRegularSeason20242025!$AB$3:$AB$1315,DataRegularSeason20242025!$B$3:$B$1315, "&lt;=" &amp; EB$1, DataRegularSeason20242025!$E$3:$E$1315, $A12)</f>
        <v>36</v>
      </c>
      <c r="EC12">
        <f>SUMIFS(DataRegularSeason20242025!$AA$3:$AA$1315,DataRegularSeason20242025!$B$3:$B$1315, "&lt;=" &amp; EC$1, DataRegularSeason20242025!$D$3:$D$1315, $A12)+SUMIFS(DataRegularSeason20242025!$AB$3:$AB$1315,DataRegularSeason20242025!$B$3:$B$1315, "&lt;=" &amp; EC$1, DataRegularSeason20242025!$E$3:$E$1315, $A12)</f>
        <v>36</v>
      </c>
      <c r="ED12">
        <f>SUMIFS(DataRegularSeason20242025!$AA$3:$AA$1315,DataRegularSeason20242025!$B$3:$B$1315, "&lt;=" &amp; ED$1, DataRegularSeason20242025!$D$3:$D$1315, $A12)+SUMIFS(DataRegularSeason20242025!$AB$3:$AB$1315,DataRegularSeason20242025!$B$3:$B$1315, "&lt;=" &amp; ED$1, DataRegularSeason20242025!$E$3:$E$1315, $A12)</f>
        <v>36</v>
      </c>
      <c r="EE12">
        <f>SUMIFS(DataRegularSeason20242025!$AA$3:$AA$1315,DataRegularSeason20242025!$B$3:$B$1315, "&lt;=" &amp; EE$1, DataRegularSeason20242025!$D$3:$D$1315, $A12)+SUMIFS(DataRegularSeason20242025!$AB$3:$AB$1315,DataRegularSeason20242025!$B$3:$B$1315, "&lt;=" &amp; EE$1, DataRegularSeason20242025!$E$3:$E$1315, $A12)</f>
        <v>36</v>
      </c>
      <c r="EF12">
        <f>SUMIFS(DataRegularSeason20242025!$AA$3:$AA$1315,DataRegularSeason20242025!$B$3:$B$1315, "&lt;=" &amp; EF$1, DataRegularSeason20242025!$D$3:$D$1315, $A12)+SUMIFS(DataRegularSeason20242025!$AB$3:$AB$1315,DataRegularSeason20242025!$B$3:$B$1315, "&lt;=" &amp; EF$1, DataRegularSeason20242025!$E$3:$E$1315, $A12)</f>
        <v>36</v>
      </c>
      <c r="EG12">
        <f>SUMIFS(DataRegularSeason20242025!$AA$3:$AA$1315,DataRegularSeason20242025!$B$3:$B$1315, "&lt;=" &amp; EG$1, DataRegularSeason20242025!$D$3:$D$1315, $A12)+SUMIFS(DataRegularSeason20242025!$AB$3:$AB$1315,DataRegularSeason20242025!$B$3:$B$1315, "&lt;=" &amp; EG$1, DataRegularSeason20242025!$E$3:$E$1315, $A12)</f>
        <v>36</v>
      </c>
      <c r="EH12">
        <f>SUMIFS(DataRegularSeason20242025!$AA$3:$AA$1315,DataRegularSeason20242025!$B$3:$B$1315, "&lt;=" &amp; EH$1, DataRegularSeason20242025!$D$3:$D$1315, $A12)+SUMIFS(DataRegularSeason20242025!$AB$3:$AB$1315,DataRegularSeason20242025!$B$3:$B$1315, "&lt;=" &amp; EH$1, DataRegularSeason20242025!$E$3:$E$1315, $A12)</f>
        <v>36</v>
      </c>
      <c r="EI12">
        <f>SUMIFS(DataRegularSeason20242025!$AA$3:$AA$1315,DataRegularSeason20242025!$B$3:$B$1315, "&lt;=" &amp; EI$1, DataRegularSeason20242025!$D$3:$D$1315, $A12)+SUMIFS(DataRegularSeason20242025!$AB$3:$AB$1315,DataRegularSeason20242025!$B$3:$B$1315, "&lt;=" &amp; EI$1, DataRegularSeason20242025!$E$3:$E$1315, $A12)</f>
        <v>36</v>
      </c>
      <c r="EJ12">
        <f>SUMIFS(DataRegularSeason20242025!$AA$3:$AA$1315,DataRegularSeason20242025!$B$3:$B$1315, "&lt;=" &amp; EJ$1, DataRegularSeason20242025!$D$3:$D$1315, $A12)+SUMIFS(DataRegularSeason20242025!$AB$3:$AB$1315,DataRegularSeason20242025!$B$3:$B$1315, "&lt;=" &amp; EJ$1, DataRegularSeason20242025!$E$3:$E$1315, $A12)</f>
        <v>36</v>
      </c>
      <c r="EK12">
        <f>SUMIFS(DataRegularSeason20242025!$AA$3:$AA$1315,DataRegularSeason20242025!$B$3:$B$1315, "&lt;=" &amp; EK$1, DataRegularSeason20242025!$D$3:$D$1315, $A12)+SUMIFS(DataRegularSeason20242025!$AB$3:$AB$1315,DataRegularSeason20242025!$B$3:$B$1315, "&lt;=" &amp; EK$1, DataRegularSeason20242025!$E$3:$E$1315, $A12)</f>
        <v>36</v>
      </c>
      <c r="EL12">
        <f>SUMIFS(DataRegularSeason20242025!$AA$3:$AA$1315,DataRegularSeason20242025!$B$3:$B$1315, "&lt;=" &amp; EL$1, DataRegularSeason20242025!$D$3:$D$1315, $A12)+SUMIFS(DataRegularSeason20242025!$AB$3:$AB$1315,DataRegularSeason20242025!$B$3:$B$1315, "&lt;=" &amp; EL$1, DataRegularSeason20242025!$E$3:$E$1315, $A12)</f>
        <v>36</v>
      </c>
      <c r="EM12">
        <f>SUMIFS(DataRegularSeason20242025!$AA$3:$AA$1315,DataRegularSeason20242025!$B$3:$B$1315, "&lt;=" &amp; EM$1, DataRegularSeason20242025!$D$3:$D$1315, $A12)+SUMIFS(DataRegularSeason20242025!$AB$3:$AB$1315,DataRegularSeason20242025!$B$3:$B$1315, "&lt;=" &amp; EM$1, DataRegularSeason20242025!$E$3:$E$1315, $A12)</f>
        <v>36</v>
      </c>
      <c r="EN12">
        <f>SUMIFS(DataRegularSeason20242025!$AA$3:$AA$1315,DataRegularSeason20242025!$B$3:$B$1315, "&lt;=" &amp; EN$1, DataRegularSeason20242025!$D$3:$D$1315, $A12)+SUMIFS(DataRegularSeason20242025!$AB$3:$AB$1315,DataRegularSeason20242025!$B$3:$B$1315, "&lt;=" &amp; EN$1, DataRegularSeason20242025!$E$3:$E$1315, $A12)</f>
        <v>36</v>
      </c>
      <c r="EO12">
        <f>SUMIFS(DataRegularSeason20242025!$AA$3:$AA$1315,DataRegularSeason20242025!$B$3:$B$1315, "&lt;=" &amp; EO$1, DataRegularSeason20242025!$D$3:$D$1315, $A12)+SUMIFS(DataRegularSeason20242025!$AB$3:$AB$1315,DataRegularSeason20242025!$B$3:$B$1315, "&lt;=" &amp; EO$1, DataRegularSeason20242025!$E$3:$E$1315, $A12)</f>
        <v>36</v>
      </c>
      <c r="EP12">
        <f>SUMIFS(DataRegularSeason20242025!$AA$3:$AA$1315,DataRegularSeason20242025!$B$3:$B$1315, "&lt;=" &amp; EP$1, DataRegularSeason20242025!$D$3:$D$1315, $A12)+SUMIFS(DataRegularSeason20242025!$AB$3:$AB$1315,DataRegularSeason20242025!$B$3:$B$1315, "&lt;=" &amp; EP$1, DataRegularSeason20242025!$E$3:$E$1315, $A12)</f>
        <v>36</v>
      </c>
      <c r="EQ12">
        <f>SUMIFS(DataRegularSeason20242025!$AA$3:$AA$1315,DataRegularSeason20242025!$B$3:$B$1315, "&lt;=" &amp; EQ$1, DataRegularSeason20242025!$D$3:$D$1315, $A12)+SUMIFS(DataRegularSeason20242025!$AB$3:$AB$1315,DataRegularSeason20242025!$B$3:$B$1315, "&lt;=" &amp; EQ$1, DataRegularSeason20242025!$E$3:$E$1315, $A12)</f>
        <v>36</v>
      </c>
      <c r="ER12">
        <f>SUMIFS(DataRegularSeason20242025!$AA$3:$AA$1315,DataRegularSeason20242025!$B$3:$B$1315, "&lt;=" &amp; ER$1, DataRegularSeason20242025!$D$3:$D$1315, $A12)+SUMIFS(DataRegularSeason20242025!$AB$3:$AB$1315,DataRegularSeason20242025!$B$3:$B$1315, "&lt;=" &amp; ER$1, DataRegularSeason20242025!$E$3:$E$1315, $A12)</f>
        <v>36</v>
      </c>
      <c r="ES12">
        <f>SUMIFS(DataRegularSeason20242025!$AA$3:$AA$1315,DataRegularSeason20242025!$B$3:$B$1315, "&lt;=" &amp; ES$1, DataRegularSeason20242025!$D$3:$D$1315, $A12)+SUMIFS(DataRegularSeason20242025!$AB$3:$AB$1315,DataRegularSeason20242025!$B$3:$B$1315, "&lt;=" &amp; ES$1, DataRegularSeason20242025!$E$3:$E$1315, $A12)</f>
        <v>36</v>
      </c>
      <c r="ET12">
        <f>SUMIFS(DataRegularSeason20242025!$AA$3:$AA$1315,DataRegularSeason20242025!$B$3:$B$1315, "&lt;=" &amp; ET$1, DataRegularSeason20242025!$D$3:$D$1315, $A12)+SUMIFS(DataRegularSeason20242025!$AB$3:$AB$1315,DataRegularSeason20242025!$B$3:$B$1315, "&lt;=" &amp; ET$1, DataRegularSeason20242025!$E$3:$E$1315, $A12)</f>
        <v>36</v>
      </c>
      <c r="EU12">
        <f>SUMIFS(DataRegularSeason20242025!$AA$3:$AA$1315,DataRegularSeason20242025!$B$3:$B$1315, "&lt;=" &amp; EU$1, DataRegularSeason20242025!$D$3:$D$1315, $A12)+SUMIFS(DataRegularSeason20242025!$AB$3:$AB$1315,DataRegularSeason20242025!$B$3:$B$1315, "&lt;=" &amp; EU$1, DataRegularSeason20242025!$E$3:$E$1315, $A12)</f>
        <v>36</v>
      </c>
      <c r="EV12">
        <f>SUMIFS(DataRegularSeason20242025!$AA$3:$AA$1315,DataRegularSeason20242025!$B$3:$B$1315, "&lt;=" &amp; EV$1, DataRegularSeason20242025!$D$3:$D$1315, $A12)+SUMIFS(DataRegularSeason20242025!$AB$3:$AB$1315,DataRegularSeason20242025!$B$3:$B$1315, "&lt;=" &amp; EV$1, DataRegularSeason20242025!$E$3:$E$1315, $A12)</f>
        <v>36</v>
      </c>
      <c r="EW12">
        <f>SUMIFS(DataRegularSeason20242025!$AA$3:$AA$1315,DataRegularSeason20242025!$B$3:$B$1315, "&lt;=" &amp; EW$1, DataRegularSeason20242025!$D$3:$D$1315, $A12)+SUMIFS(DataRegularSeason20242025!$AB$3:$AB$1315,DataRegularSeason20242025!$B$3:$B$1315, "&lt;=" &amp; EW$1, DataRegularSeason20242025!$E$3:$E$1315, $A12)</f>
        <v>36</v>
      </c>
      <c r="EX12">
        <f>SUMIFS(DataRegularSeason20242025!$AA$3:$AA$1315,DataRegularSeason20242025!$B$3:$B$1315, "&lt;=" &amp; EX$1, DataRegularSeason20242025!$D$3:$D$1315, $A12)+SUMIFS(DataRegularSeason20242025!$AB$3:$AB$1315,DataRegularSeason20242025!$B$3:$B$1315, "&lt;=" &amp; EX$1, DataRegularSeason20242025!$E$3:$E$1315, $A12)</f>
        <v>36</v>
      </c>
      <c r="EY12">
        <f>SUMIFS(DataRegularSeason20242025!$AA$3:$AA$1315,DataRegularSeason20242025!$B$3:$B$1315, "&lt;=" &amp; EY$1, DataRegularSeason20242025!$D$3:$D$1315, $A12)+SUMIFS(DataRegularSeason20242025!$AB$3:$AB$1315,DataRegularSeason20242025!$B$3:$B$1315, "&lt;=" &amp; EY$1, DataRegularSeason20242025!$E$3:$E$1315, $A12)</f>
        <v>36</v>
      </c>
      <c r="EZ12">
        <f>SUMIFS(DataRegularSeason20242025!$AA$3:$AA$1315,DataRegularSeason20242025!$B$3:$B$1315, "&lt;=" &amp; EZ$1, DataRegularSeason20242025!$D$3:$D$1315, $A12)+SUMIFS(DataRegularSeason20242025!$AB$3:$AB$1315,DataRegularSeason20242025!$B$3:$B$1315, "&lt;=" &amp; EZ$1, DataRegularSeason20242025!$E$3:$E$1315, $A12)</f>
        <v>36</v>
      </c>
      <c r="FA12">
        <f>SUMIFS(DataRegularSeason20242025!$AA$3:$AA$1315,DataRegularSeason20242025!$B$3:$B$1315, "&lt;=" &amp; FA$1, DataRegularSeason20242025!$D$3:$D$1315, $A12)+SUMIFS(DataRegularSeason20242025!$AB$3:$AB$1315,DataRegularSeason20242025!$B$3:$B$1315, "&lt;=" &amp; FA$1, DataRegularSeason20242025!$E$3:$E$1315, $A12)</f>
        <v>36</v>
      </c>
      <c r="FB12">
        <f>SUMIFS(DataRegularSeason20242025!$AA$3:$AA$1315,DataRegularSeason20242025!$B$3:$B$1315, "&lt;=" &amp; FB$1, DataRegularSeason20242025!$D$3:$D$1315, $A12)+SUMIFS(DataRegularSeason20242025!$AB$3:$AB$1315,DataRegularSeason20242025!$B$3:$B$1315, "&lt;=" &amp; FB$1, DataRegularSeason20242025!$E$3:$E$1315, $A12)</f>
        <v>36</v>
      </c>
      <c r="FC12">
        <f>SUMIFS(DataRegularSeason20242025!$AA$3:$AA$1315,DataRegularSeason20242025!$B$3:$B$1315, "&lt;=" &amp; FC$1, DataRegularSeason20242025!$D$3:$D$1315, $A12)+SUMIFS(DataRegularSeason20242025!$AB$3:$AB$1315,DataRegularSeason20242025!$B$3:$B$1315, "&lt;=" &amp; FC$1, DataRegularSeason20242025!$E$3:$E$1315, $A12)</f>
        <v>36</v>
      </c>
      <c r="FD12">
        <f>SUMIFS(DataRegularSeason20242025!$AA$3:$AA$1315,DataRegularSeason20242025!$B$3:$B$1315, "&lt;=" &amp; FD$1, DataRegularSeason20242025!$D$3:$D$1315, $A12)+SUMIFS(DataRegularSeason20242025!$AB$3:$AB$1315,DataRegularSeason20242025!$B$3:$B$1315, "&lt;=" &amp; FD$1, DataRegularSeason20242025!$E$3:$E$1315, $A12)</f>
        <v>36</v>
      </c>
      <c r="FE12">
        <f>SUMIFS(DataRegularSeason20242025!$AA$3:$AA$1315,DataRegularSeason20242025!$B$3:$B$1315, "&lt;=" &amp; FE$1, DataRegularSeason20242025!$D$3:$D$1315, $A12)+SUMIFS(DataRegularSeason20242025!$AB$3:$AB$1315,DataRegularSeason20242025!$B$3:$B$1315, "&lt;=" &amp; FE$1, DataRegularSeason20242025!$E$3:$E$1315, $A12)</f>
        <v>36</v>
      </c>
      <c r="FF12">
        <f>SUMIFS(DataRegularSeason20242025!$AA$3:$AA$1315,DataRegularSeason20242025!$B$3:$B$1315, "&lt;=" &amp; FF$1, DataRegularSeason20242025!$D$3:$D$1315, $A12)+SUMIFS(DataRegularSeason20242025!$AB$3:$AB$1315,DataRegularSeason20242025!$B$3:$B$1315, "&lt;=" &amp; FF$1, DataRegularSeason20242025!$E$3:$E$1315, $A12)</f>
        <v>36</v>
      </c>
      <c r="FG12">
        <f>SUMIFS(DataRegularSeason20242025!$AA$3:$AA$1315,DataRegularSeason20242025!$B$3:$B$1315, "&lt;=" &amp; FG$1, DataRegularSeason20242025!$D$3:$D$1315, $A12)+SUMIFS(DataRegularSeason20242025!$AB$3:$AB$1315,DataRegularSeason20242025!$B$3:$B$1315, "&lt;=" &amp; FG$1, DataRegularSeason20242025!$E$3:$E$1315, $A12)</f>
        <v>36</v>
      </c>
      <c r="FH12">
        <f>SUMIFS(DataRegularSeason20242025!$AA$3:$AA$1315,DataRegularSeason20242025!$B$3:$B$1315, "&lt;=" &amp; FH$1, DataRegularSeason20242025!$D$3:$D$1315, $A12)+SUMIFS(DataRegularSeason20242025!$AB$3:$AB$1315,DataRegularSeason20242025!$B$3:$B$1315, "&lt;=" &amp; FH$1, DataRegularSeason20242025!$E$3:$E$1315, $A12)</f>
        <v>36</v>
      </c>
      <c r="FI12">
        <f>SUMIFS(DataRegularSeason20242025!$AA$3:$AA$1315,DataRegularSeason20242025!$B$3:$B$1315, "&lt;=" &amp; FI$1, DataRegularSeason20242025!$D$3:$D$1315, $A12)+SUMIFS(DataRegularSeason20242025!$AB$3:$AB$1315,DataRegularSeason20242025!$B$3:$B$1315, "&lt;=" &amp; FI$1, DataRegularSeason20242025!$E$3:$E$1315, $A12)</f>
        <v>36</v>
      </c>
      <c r="FJ12">
        <f>SUMIFS(DataRegularSeason20242025!$AA$3:$AA$1315,DataRegularSeason20242025!$B$3:$B$1315, "&lt;=" &amp; FJ$1, DataRegularSeason20242025!$D$3:$D$1315, $A12)+SUMIFS(DataRegularSeason20242025!$AB$3:$AB$1315,DataRegularSeason20242025!$B$3:$B$1315, "&lt;=" &amp; FJ$1, DataRegularSeason20242025!$E$3:$E$1315, $A12)</f>
        <v>36</v>
      </c>
      <c r="FK12">
        <f>SUMIFS(DataRegularSeason20242025!$AA$3:$AA$1315,DataRegularSeason20242025!$B$3:$B$1315, "&lt;=" &amp; FK$1, DataRegularSeason20242025!$D$3:$D$1315, $A12)+SUMIFS(DataRegularSeason20242025!$AB$3:$AB$1315,DataRegularSeason20242025!$B$3:$B$1315, "&lt;=" &amp; FK$1, DataRegularSeason20242025!$E$3:$E$1315, $A12)</f>
        <v>36</v>
      </c>
      <c r="FL12">
        <f>SUMIFS(DataRegularSeason20242025!$AA$3:$AA$1315,DataRegularSeason20242025!$B$3:$B$1315, "&lt;=" &amp; FL$1, DataRegularSeason20242025!$D$3:$D$1315, $A12)+SUMIFS(DataRegularSeason20242025!$AB$3:$AB$1315,DataRegularSeason20242025!$B$3:$B$1315, "&lt;=" &amp; FL$1, DataRegularSeason20242025!$E$3:$E$1315, $A12)</f>
        <v>36</v>
      </c>
      <c r="FM12">
        <f>SUMIFS(DataRegularSeason20242025!$AA$3:$AA$1315,DataRegularSeason20242025!$B$3:$B$1315, "&lt;=" &amp; FM$1, DataRegularSeason20242025!$D$3:$D$1315, $A12)+SUMIFS(DataRegularSeason20242025!$AB$3:$AB$1315,DataRegularSeason20242025!$B$3:$B$1315, "&lt;=" &amp; FM$1, DataRegularSeason20242025!$E$3:$E$1315, $A12)</f>
        <v>36</v>
      </c>
      <c r="FN12">
        <f>SUMIFS(DataRegularSeason20242025!$AA$3:$AA$1315,DataRegularSeason20242025!$B$3:$B$1315, "&lt;=" &amp; FN$1, DataRegularSeason20242025!$D$3:$D$1315, $A12)+SUMIFS(DataRegularSeason20242025!$AB$3:$AB$1315,DataRegularSeason20242025!$B$3:$B$1315, "&lt;=" &amp; FN$1, DataRegularSeason20242025!$E$3:$E$1315, $A12)</f>
        <v>36</v>
      </c>
      <c r="FO12">
        <f>SUMIFS(DataRegularSeason20242025!$AA$3:$AA$1315,DataRegularSeason20242025!$B$3:$B$1315, "&lt;=" &amp; FO$1, DataRegularSeason20242025!$D$3:$D$1315, $A12)+SUMIFS(DataRegularSeason20242025!$AB$3:$AB$1315,DataRegularSeason20242025!$B$3:$B$1315, "&lt;=" &amp; FO$1, DataRegularSeason20242025!$E$3:$E$1315, $A12)</f>
        <v>36</v>
      </c>
      <c r="FP12">
        <f>SUMIFS(DataRegularSeason20242025!$AA$3:$AA$1315,DataRegularSeason20242025!$B$3:$B$1315, "&lt;=" &amp; FP$1, DataRegularSeason20242025!$D$3:$D$1315, $A12)+SUMIFS(DataRegularSeason20242025!$AB$3:$AB$1315,DataRegularSeason20242025!$B$3:$B$1315, "&lt;=" &amp; FP$1, DataRegularSeason20242025!$E$3:$E$1315, $A12)</f>
        <v>36</v>
      </c>
      <c r="FQ12">
        <f>SUMIFS(DataRegularSeason20242025!$AA$3:$AA$1315,DataRegularSeason20242025!$B$3:$B$1315, "&lt;=" &amp; FQ$1, DataRegularSeason20242025!$D$3:$D$1315, $A12)+SUMIFS(DataRegularSeason20242025!$AB$3:$AB$1315,DataRegularSeason20242025!$B$3:$B$1315, "&lt;=" &amp; FQ$1, DataRegularSeason20242025!$E$3:$E$1315, $A12)</f>
        <v>36</v>
      </c>
      <c r="FR12">
        <f>SUMIFS(DataRegularSeason20242025!$AA$3:$AA$1315,DataRegularSeason20242025!$B$3:$B$1315, "&lt;=" &amp; FR$1, DataRegularSeason20242025!$D$3:$D$1315, $A12)+SUMIFS(DataRegularSeason20242025!$AB$3:$AB$1315,DataRegularSeason20242025!$B$3:$B$1315, "&lt;=" &amp; FR$1, DataRegularSeason20242025!$E$3:$E$1315, $A12)</f>
        <v>36</v>
      </c>
      <c r="FS12">
        <f>SUMIFS(DataRegularSeason20242025!$AA$3:$AA$1315,DataRegularSeason20242025!$B$3:$B$1315, "&lt;=" &amp; FS$1, DataRegularSeason20242025!$D$3:$D$1315, $A12)+SUMIFS(DataRegularSeason20242025!$AB$3:$AB$1315,DataRegularSeason20242025!$B$3:$B$1315, "&lt;=" &amp; FS$1, DataRegularSeason20242025!$E$3:$E$1315, $A12)</f>
        <v>36</v>
      </c>
      <c r="FT12">
        <f>SUMIFS(DataRegularSeason20242025!$AA$3:$AA$1315,DataRegularSeason20242025!$B$3:$B$1315, "&lt;=" &amp; FT$1, DataRegularSeason20242025!$D$3:$D$1315, $A12)+SUMIFS(DataRegularSeason20242025!$AB$3:$AB$1315,DataRegularSeason20242025!$B$3:$B$1315, "&lt;=" &amp; FT$1, DataRegularSeason20242025!$E$3:$E$1315, $A12)</f>
        <v>36</v>
      </c>
      <c r="FU12">
        <f>SUMIFS(DataRegularSeason20242025!$AA$3:$AA$1315,DataRegularSeason20242025!$B$3:$B$1315, "&lt;=" &amp; FU$1, DataRegularSeason20242025!$D$3:$D$1315, $A12)+SUMIFS(DataRegularSeason20242025!$AB$3:$AB$1315,DataRegularSeason20242025!$B$3:$B$1315, "&lt;=" &amp; FU$1, DataRegularSeason20242025!$E$3:$E$1315, $A12)</f>
        <v>36</v>
      </c>
      <c r="FV12">
        <f>SUMIFS(DataRegularSeason20242025!$AA$3:$AA$1315,DataRegularSeason20242025!$B$3:$B$1315, "&lt;=" &amp; FV$1, DataRegularSeason20242025!$D$3:$D$1315, $A12)+SUMIFS(DataRegularSeason20242025!$AB$3:$AB$1315,DataRegularSeason20242025!$B$3:$B$1315, "&lt;=" &amp; FV$1, DataRegularSeason20242025!$E$3:$E$1315, $A12)</f>
        <v>36</v>
      </c>
      <c r="FW12">
        <f>SUMIFS(DataRegularSeason20242025!$AA$3:$AA$1315,DataRegularSeason20242025!$B$3:$B$1315, "&lt;=" &amp; FW$1, DataRegularSeason20242025!$D$3:$D$1315, $A12)+SUMIFS(DataRegularSeason20242025!$AB$3:$AB$1315,DataRegularSeason20242025!$B$3:$B$1315, "&lt;=" &amp; FW$1, DataRegularSeason20242025!$E$3:$E$1315, $A12)</f>
        <v>36</v>
      </c>
      <c r="FX12">
        <f>SUMIFS(DataRegularSeason20242025!$AA$3:$AA$1315,DataRegularSeason20242025!$B$3:$B$1315, "&lt;=" &amp; FX$1, DataRegularSeason20242025!$D$3:$D$1315, $A12)+SUMIFS(DataRegularSeason20242025!$AB$3:$AB$1315,DataRegularSeason20242025!$B$3:$B$1315, "&lt;=" &amp; FX$1, DataRegularSeason20242025!$E$3:$E$1315, $A12)</f>
        <v>36</v>
      </c>
      <c r="FY12">
        <f>SUMIFS(DataRegularSeason20242025!$AA$3:$AA$1315,DataRegularSeason20242025!$B$3:$B$1315, "&lt;=" &amp; FY$1, DataRegularSeason20242025!$D$3:$D$1315, $A12)+SUMIFS(DataRegularSeason20242025!$AB$3:$AB$1315,DataRegularSeason20242025!$B$3:$B$1315, "&lt;=" &amp; FY$1, DataRegularSeason20242025!$E$3:$E$1315, $A12)</f>
        <v>36</v>
      </c>
      <c r="FZ12">
        <f>SUMIFS(DataRegularSeason20242025!$AA$3:$AA$1315,DataRegularSeason20242025!$B$3:$B$1315, "&lt;=" &amp; FZ$1, DataRegularSeason20242025!$D$3:$D$1315, $A12)+SUMIFS(DataRegularSeason20242025!$AB$3:$AB$1315,DataRegularSeason20242025!$B$3:$B$1315, "&lt;=" &amp; FZ$1, DataRegularSeason20242025!$E$3:$E$1315, $A12)</f>
        <v>36</v>
      </c>
      <c r="GA12">
        <f>SUMIFS(DataRegularSeason20242025!$AA$3:$AA$1315,DataRegularSeason20242025!$B$3:$B$1315, "&lt;=" &amp; GA$1, DataRegularSeason20242025!$D$3:$D$1315, $A12)+SUMIFS(DataRegularSeason20242025!$AB$3:$AB$1315,DataRegularSeason20242025!$B$3:$B$1315, "&lt;=" &amp; GA$1, DataRegularSeason20242025!$E$3:$E$1315, $A12)</f>
        <v>36</v>
      </c>
      <c r="GB12">
        <f>SUMIFS(DataRegularSeason20242025!$AA$3:$AA$1315,DataRegularSeason20242025!$B$3:$B$1315, "&lt;=" &amp; GB$1, DataRegularSeason20242025!$D$3:$D$1315, $A12)+SUMIFS(DataRegularSeason20242025!$AB$3:$AB$1315,DataRegularSeason20242025!$B$3:$B$1315, "&lt;=" &amp; GB$1, DataRegularSeason20242025!$E$3:$E$1315, $A12)</f>
        <v>36</v>
      </c>
      <c r="GC12">
        <f>SUMIFS(DataRegularSeason20242025!$AA$3:$AA$1315,DataRegularSeason20242025!$B$3:$B$1315, "&lt;=" &amp; GC$1, DataRegularSeason20242025!$D$3:$D$1315, $A12)+SUMIFS(DataRegularSeason20242025!$AB$3:$AB$1315,DataRegularSeason20242025!$B$3:$B$1315, "&lt;=" &amp; GC$1, DataRegularSeason20242025!$E$3:$E$1315, $A12)</f>
        <v>36</v>
      </c>
      <c r="GD12">
        <f>SUMIFS(DataRegularSeason20242025!$AA$3:$AA$1315,DataRegularSeason20242025!$B$3:$B$1315, "&lt;=" &amp; GD$1, DataRegularSeason20242025!$D$3:$D$1315, $A12)+SUMIFS(DataRegularSeason20242025!$AB$3:$AB$1315,DataRegularSeason20242025!$B$3:$B$1315, "&lt;=" &amp; GD$1, DataRegularSeason20242025!$E$3:$E$1315, $A12)</f>
        <v>36</v>
      </c>
      <c r="GE12">
        <f>SUMIFS(DataRegularSeason20242025!$AA$3:$AA$1315,DataRegularSeason20242025!$B$3:$B$1315, "&lt;=" &amp; GE$1, DataRegularSeason20242025!$D$3:$D$1315, $A12)+SUMIFS(DataRegularSeason20242025!$AB$3:$AB$1315,DataRegularSeason20242025!$B$3:$B$1315, "&lt;=" &amp; GE$1, DataRegularSeason20242025!$E$3:$E$1315, $A12)</f>
        <v>36</v>
      </c>
      <c r="GF12">
        <f>SUMIFS(DataRegularSeason20242025!$AA$3:$AA$1315,DataRegularSeason20242025!$B$3:$B$1315, "&lt;=" &amp; GF$1, DataRegularSeason20242025!$D$3:$D$1315, $A12)+SUMIFS(DataRegularSeason20242025!$AB$3:$AB$1315,DataRegularSeason20242025!$B$3:$B$1315, "&lt;=" &amp; GF$1, DataRegularSeason20242025!$E$3:$E$1315, $A12)</f>
        <v>36</v>
      </c>
      <c r="GG12">
        <f>SUMIFS(DataRegularSeason20242025!$AA$3:$AA$1315,DataRegularSeason20242025!$B$3:$B$1315, "&lt;=" &amp; GG$1, DataRegularSeason20242025!$D$3:$D$1315, $A12)+SUMIFS(DataRegularSeason20242025!$AB$3:$AB$1315,DataRegularSeason20242025!$B$3:$B$1315, "&lt;=" &amp; GG$1, DataRegularSeason20242025!$E$3:$E$1315, $A12)</f>
        <v>36</v>
      </c>
      <c r="GH12">
        <f>SUMIFS(DataRegularSeason20242025!$AA$3:$AA$1315,DataRegularSeason20242025!$B$3:$B$1315, "&lt;=" &amp; GH$1, DataRegularSeason20242025!$D$3:$D$1315, $A12)+SUMIFS(DataRegularSeason20242025!$AB$3:$AB$1315,DataRegularSeason20242025!$B$3:$B$1315, "&lt;=" &amp; GH$1, DataRegularSeason20242025!$E$3:$E$1315, $A12)</f>
        <v>36</v>
      </c>
      <c r="GI12">
        <f>SUMIFS(DataRegularSeason20242025!$AA$3:$AA$1315,DataRegularSeason20242025!$B$3:$B$1315, "&lt;=" &amp; GI$1, DataRegularSeason20242025!$D$3:$D$1315, $A12)+SUMIFS(DataRegularSeason20242025!$AB$3:$AB$1315,DataRegularSeason20242025!$B$3:$B$1315, "&lt;=" &amp; GI$1, DataRegularSeason20242025!$E$3:$E$1315, $A12)</f>
        <v>36</v>
      </c>
      <c r="GJ12">
        <f>SUMIFS(DataRegularSeason20242025!$AA$3:$AA$1315,DataRegularSeason20242025!$B$3:$B$1315, "&lt;=" &amp; GJ$1, DataRegularSeason20242025!$D$3:$D$1315, $A12)+SUMIFS(DataRegularSeason20242025!$AB$3:$AB$1315,DataRegularSeason20242025!$B$3:$B$1315, "&lt;=" &amp; GJ$1, DataRegularSeason20242025!$E$3:$E$1315, $A12)</f>
        <v>36</v>
      </c>
      <c r="GK12">
        <f>SUMIFS(DataRegularSeason20242025!$AA$3:$AA$1315,DataRegularSeason20242025!$B$3:$B$1315, "&lt;=" &amp; GK$1, DataRegularSeason20242025!$D$3:$D$1315, $A12)+SUMIFS(DataRegularSeason20242025!$AB$3:$AB$1315,DataRegularSeason20242025!$B$3:$B$1315, "&lt;=" &amp; GK$1, DataRegularSeason20242025!$E$3:$E$1315, $A12)</f>
        <v>36</v>
      </c>
      <c r="GL12">
        <f>SUMIFS(DataRegularSeason20242025!$AA$3:$AA$1315,DataRegularSeason20242025!$B$3:$B$1315, "&lt;=" &amp; GL$1, DataRegularSeason20242025!$D$3:$D$1315, $A12)+SUMIFS(DataRegularSeason20242025!$AB$3:$AB$1315,DataRegularSeason20242025!$B$3:$B$1315, "&lt;=" &amp; GL$1, DataRegularSeason20242025!$E$3:$E$1315, $A12)</f>
        <v>36</v>
      </c>
      <c r="GM12">
        <f>SUMIFS(DataRegularSeason20242025!$AA$3:$AA$1315,DataRegularSeason20242025!$B$3:$B$1315, "&lt;=" &amp; GM$1, DataRegularSeason20242025!$D$3:$D$1315, $A12)+SUMIFS(DataRegularSeason20242025!$AB$3:$AB$1315,DataRegularSeason20242025!$B$3:$B$1315, "&lt;=" &amp; GM$1, DataRegularSeason20242025!$E$3:$E$1315, $A12)</f>
        <v>36</v>
      </c>
      <c r="GN12">
        <f>SUMIFS(DataRegularSeason20242025!$AA$3:$AA$1315,DataRegularSeason20242025!$B$3:$B$1315, "&lt;=" &amp; GN$1, DataRegularSeason20242025!$D$3:$D$1315, $A12)+SUMIFS(DataRegularSeason20242025!$AB$3:$AB$1315,DataRegularSeason20242025!$B$3:$B$1315, "&lt;=" &amp; GN$1, DataRegularSeason20242025!$E$3:$E$1315, $A12)</f>
        <v>36</v>
      </c>
      <c r="GO12">
        <f>SUMIFS(DataRegularSeason20242025!$AA$3:$AA$1315,DataRegularSeason20242025!$B$3:$B$1315, "&lt;=" &amp; GO$1, DataRegularSeason20242025!$D$3:$D$1315, $A12)+SUMIFS(DataRegularSeason20242025!$AB$3:$AB$1315,DataRegularSeason20242025!$B$3:$B$1315, "&lt;=" &amp; GO$1, DataRegularSeason20242025!$E$3:$E$1315, $A12)</f>
        <v>36</v>
      </c>
      <c r="GP12">
        <f>SUMIFS(DataRegularSeason20242025!$AA$3:$AA$1315,DataRegularSeason20242025!$B$3:$B$1315, "&lt;=" &amp; GP$1, DataRegularSeason20242025!$D$3:$D$1315, $A12)+SUMIFS(DataRegularSeason20242025!$AB$3:$AB$1315,DataRegularSeason20242025!$B$3:$B$1315, "&lt;=" &amp; GP$1, DataRegularSeason20242025!$E$3:$E$1315, $A12)</f>
        <v>36</v>
      </c>
      <c r="GQ12">
        <f>SUMIFS(DataRegularSeason20242025!$AA$3:$AA$1315,DataRegularSeason20242025!$B$3:$B$1315, "&lt;=" &amp; GQ$1, DataRegularSeason20242025!$D$3:$D$1315, $A12)+SUMIFS(DataRegularSeason20242025!$AB$3:$AB$1315,DataRegularSeason20242025!$B$3:$B$1315, "&lt;=" &amp; GQ$1, DataRegularSeason20242025!$E$3:$E$1315, $A12)</f>
        <v>36</v>
      </c>
      <c r="GR12">
        <f>SUMIFS(DataRegularSeason20242025!$AA$3:$AA$1315,DataRegularSeason20242025!$B$3:$B$1315, "&lt;=" &amp; GR$1, DataRegularSeason20242025!$D$3:$D$1315, $A12)+SUMIFS(DataRegularSeason20242025!$AB$3:$AB$1315,DataRegularSeason20242025!$B$3:$B$1315, "&lt;=" &amp; GR$1, DataRegularSeason20242025!$E$3:$E$1315, $A12)</f>
        <v>36</v>
      </c>
      <c r="GS12">
        <f>SUMIFS(DataRegularSeason20242025!$AA$3:$AA$1315,DataRegularSeason20242025!$B$3:$B$1315, "&lt;=" &amp; GS$1, DataRegularSeason20242025!$D$3:$D$1315, $A12)+SUMIFS(DataRegularSeason20242025!$AB$3:$AB$1315,DataRegularSeason20242025!$B$3:$B$1315, "&lt;=" &amp; GS$1, DataRegularSeason20242025!$E$3:$E$1315, $A12)</f>
        <v>36</v>
      </c>
      <c r="GT12">
        <f>SUMIFS(DataRegularSeason20242025!$AA$3:$AA$1315,DataRegularSeason20242025!$B$3:$B$1315, "&lt;=" &amp; GT$1, DataRegularSeason20242025!$D$3:$D$1315, $A12)+SUMIFS(DataRegularSeason20242025!$AB$3:$AB$1315,DataRegularSeason20242025!$B$3:$B$1315, "&lt;=" &amp; GT$1, DataRegularSeason20242025!$E$3:$E$1315, $A12)</f>
        <v>36</v>
      </c>
      <c r="GU12">
        <f>SUMIFS(DataRegularSeason20242025!$AA$3:$AA$1315,DataRegularSeason20242025!$B$3:$B$1315, "&lt;=" &amp; GU$1, DataRegularSeason20242025!$D$3:$D$1315, $A12)+SUMIFS(DataRegularSeason20242025!$AB$3:$AB$1315,DataRegularSeason20242025!$B$3:$B$1315, "&lt;=" &amp; GU$1, DataRegularSeason20242025!$E$3:$E$1315, $A12)</f>
        <v>36</v>
      </c>
    </row>
    <row r="13" spans="1:275" x14ac:dyDescent="0.25">
      <c r="A13" t="s">
        <v>33</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1</v>
      </c>
      <c r="L13">
        <f>SUMIFS(DataRegularSeason20242025!$AA$3:$AA$1315,DataRegularSeason20242025!$B$3:$B$1315, "&lt;=" &amp; L$1, DataRegularSeason20242025!$D$3:$D$1315, $A13)+SUMIFS(DataRegularSeason20242025!$AB$3:$AB$1315,DataRegularSeason20242025!$B$3:$B$1315, "&lt;=" &amp; L$1, DataRegularSeason20242025!$E$3:$E$1315, $A13)</f>
        <v>1</v>
      </c>
      <c r="M13">
        <f>SUMIFS(DataRegularSeason20242025!$AA$3:$AA$1315,DataRegularSeason20242025!$B$3:$B$1315, "&lt;=" &amp; M$1, DataRegularSeason20242025!$D$3:$D$1315, $A13)+SUMIFS(DataRegularSeason20242025!$AB$3:$AB$1315,DataRegularSeason20242025!$B$3:$B$1315, "&lt;=" &amp; M$1, DataRegularSeason20242025!$E$3:$E$1315, $A13)</f>
        <v>1</v>
      </c>
      <c r="N13">
        <f>SUMIFS(DataRegularSeason20242025!$AA$3:$AA$1315,DataRegularSeason20242025!$B$3:$B$1315, "&lt;=" &amp; N$1, DataRegularSeason20242025!$D$3:$D$1315, $A13)+SUMIFS(DataRegularSeason20242025!$AB$3:$AB$1315,DataRegularSeason20242025!$B$3:$B$1315, "&lt;=" &amp; N$1, DataRegularSeason20242025!$E$3:$E$1315, $A13)</f>
        <v>1</v>
      </c>
      <c r="O13">
        <f>SUMIFS(DataRegularSeason20242025!$AA$3:$AA$1315,DataRegularSeason20242025!$B$3:$B$1315, "&lt;=" &amp; O$1, DataRegularSeason20242025!$D$3:$D$1315, $A13)+SUMIFS(DataRegularSeason20242025!$AB$3:$AB$1315,DataRegularSeason20242025!$B$3:$B$1315, "&lt;=" &amp; O$1, DataRegularSeason20242025!$E$3:$E$1315, $A13)</f>
        <v>3</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8</v>
      </c>
      <c r="AC13">
        <f>SUMIFS(DataRegularSeason20242025!$AA$3:$AA$1315,DataRegularSeason20242025!$B$3:$B$1315, "&lt;=" &amp; AC$1, DataRegularSeason20242025!$D$3:$D$1315, $A13)+SUMIFS(DataRegularSeason20242025!$AB$3:$AB$1315,DataRegularSeason20242025!$B$3:$B$1315, "&lt;=" &amp; AC$1, DataRegularSeason20242025!$E$3:$E$1315, $A13)</f>
        <v>8</v>
      </c>
      <c r="AD13">
        <f>SUMIFS(DataRegularSeason20242025!$AA$3:$AA$1315,DataRegularSeason20242025!$B$3:$B$1315, "&lt;=" &amp; AD$1, DataRegularSeason20242025!$D$3:$D$1315, $A13)+SUMIFS(DataRegularSeason20242025!$AB$3:$AB$1315,DataRegularSeason20242025!$B$3:$B$1315, "&lt;=" &amp; AD$1, DataRegularSeason20242025!$E$3:$E$1315, $A13)</f>
        <v>8</v>
      </c>
      <c r="AE13">
        <f>SUMIFS(DataRegularSeason20242025!$AA$3:$AA$1315,DataRegularSeason20242025!$B$3:$B$1315, "&lt;=" &amp; AE$1, DataRegularSeason20242025!$D$3:$D$1315, $A13)+SUMIFS(DataRegularSeason20242025!$AB$3:$AB$1315,DataRegularSeason20242025!$B$3:$B$1315, "&lt;=" &amp; AE$1, DataRegularSeason20242025!$E$3:$E$1315, $A13)</f>
        <v>8</v>
      </c>
      <c r="AF13">
        <f>SUMIFS(DataRegularSeason20242025!$AA$3:$AA$1315,DataRegularSeason20242025!$B$3:$B$1315, "&lt;=" &amp; AF$1, DataRegularSeason20242025!$D$3:$D$1315, $A13)+SUMIFS(DataRegularSeason20242025!$AB$3:$AB$1315,DataRegularSeason20242025!$B$3:$B$1315, "&lt;=" &amp; AF$1, DataRegularSeason20242025!$E$3:$E$1315, $A13)</f>
        <v>8</v>
      </c>
      <c r="AG13">
        <f>SUMIFS(DataRegularSeason20242025!$AA$3:$AA$1315,DataRegularSeason20242025!$B$3:$B$1315, "&lt;=" &amp; AG$1, DataRegularSeason20242025!$D$3:$D$1315, $A13)+SUMIFS(DataRegularSeason20242025!$AB$3:$AB$1315,DataRegularSeason20242025!$B$3:$B$1315, "&lt;=" &amp; AG$1, DataRegularSeason20242025!$E$3:$E$1315, $A13)</f>
        <v>10</v>
      </c>
      <c r="AH13">
        <f>SUMIFS(DataRegularSeason20242025!$AA$3:$AA$1315,DataRegularSeason20242025!$B$3:$B$1315, "&lt;=" &amp; AH$1, DataRegularSeason20242025!$D$3:$D$1315, $A13)+SUMIFS(DataRegularSeason20242025!$AB$3:$AB$1315,DataRegularSeason20242025!$B$3:$B$1315, "&lt;=" &amp; AH$1, DataRegularSeason20242025!$E$3:$E$1315, $A13)</f>
        <v>10</v>
      </c>
      <c r="AI13">
        <f>SUMIFS(DataRegularSeason20242025!$AA$3:$AA$1315,DataRegularSeason20242025!$B$3:$B$1315, "&lt;=" &amp; AI$1, DataRegularSeason20242025!$D$3:$D$1315, $A13)+SUMIFS(DataRegularSeason20242025!$AB$3:$AB$1315,DataRegularSeason20242025!$B$3:$B$1315, "&lt;=" &amp; AI$1, DataRegularSeason20242025!$E$3:$E$1315, $A13)</f>
        <v>10</v>
      </c>
      <c r="AJ13">
        <f>SUMIFS(DataRegularSeason20242025!$AA$3:$AA$1315,DataRegularSeason20242025!$B$3:$B$1315, "&lt;=" &amp; AJ$1, DataRegularSeason20242025!$D$3:$D$1315, $A13)+SUMIFS(DataRegularSeason20242025!$AB$3:$AB$1315,DataRegularSeason20242025!$B$3:$B$1315, "&lt;=" &amp; AJ$1, DataRegularSeason20242025!$E$3:$E$1315, $A13)</f>
        <v>10</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14</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15</v>
      </c>
      <c r="AP13">
        <f>SUMIFS(DataRegularSeason20242025!$AA$3:$AA$1315,DataRegularSeason20242025!$B$3:$B$1315, "&lt;=" &amp; AP$1, DataRegularSeason20242025!$D$3:$D$1315, $A13)+SUMIFS(DataRegularSeason20242025!$AB$3:$AB$1315,DataRegularSeason20242025!$B$3:$B$1315, "&lt;=" &amp; AP$1, DataRegularSeason20242025!$E$3:$E$1315, $A13)</f>
        <v>15</v>
      </c>
      <c r="AQ13">
        <f>SUMIFS(DataRegularSeason20242025!$AA$3:$AA$1315,DataRegularSeason20242025!$B$3:$B$1315, "&lt;=" &amp; AQ$1, DataRegularSeason20242025!$D$3:$D$1315, $A13)+SUMIFS(DataRegularSeason20242025!$AB$3:$AB$1315,DataRegularSeason20242025!$B$3:$B$1315, "&lt;=" &amp; AQ$1, DataRegularSeason20242025!$E$3:$E$1315, $A13)</f>
        <v>15</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18</v>
      </c>
      <c r="AU13">
        <f>SUMIFS(DataRegularSeason20242025!$AA$3:$AA$1315,DataRegularSeason20242025!$B$3:$B$1315, "&lt;=" &amp; AU$1, DataRegularSeason20242025!$D$3:$D$1315, $A13)+SUMIFS(DataRegularSeason20242025!$AB$3:$AB$1315,DataRegularSeason20242025!$B$3:$B$1315, "&lt;=" &amp; AU$1, DataRegularSeason20242025!$E$3:$E$1315, $A13)</f>
        <v>18</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21</v>
      </c>
      <c r="BD13">
        <f>SUMIFS(DataRegularSeason20242025!$AA$3:$AA$1315,DataRegularSeason20242025!$B$3:$B$1315, "&lt;=" &amp; BD$1, DataRegularSeason20242025!$D$3:$D$1315, $A13)+SUMIFS(DataRegularSeason20242025!$AB$3:$AB$1315,DataRegularSeason20242025!$B$3:$B$1315, "&lt;=" &amp; BD$1, DataRegularSeason20242025!$E$3:$E$1315, $A13)</f>
        <v>21</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27</v>
      </c>
      <c r="BS15">
        <f>SUMIFS(DataRegularSeason20242025!$AA$3:$AA$1315,DataRegularSeason20242025!$B$3:$B$1315, "&lt;=" &amp; BS$1, DataRegularSeason20242025!$D$3:$D$1315, $A15)+SUMIFS(DataRegularSeason20242025!$AB$3:$AB$1315,DataRegularSeason20242025!$B$3:$B$1315, "&lt;=" &amp; BS$1, DataRegularSeason20242025!$E$3:$E$1315, $A15)</f>
        <v>27</v>
      </c>
      <c r="BT15">
        <f>SUMIFS(DataRegularSeason20242025!$AA$3:$AA$1315,DataRegularSeason20242025!$B$3:$B$1315, "&lt;=" &amp; BT$1, DataRegularSeason20242025!$D$3:$D$1315, $A15)+SUMIFS(DataRegularSeason20242025!$AB$3:$AB$1315,DataRegularSeason20242025!$B$3:$B$1315, "&lt;=" &amp; BT$1, DataRegularSeason20242025!$E$3:$E$1315, $A15)</f>
        <v>27</v>
      </c>
      <c r="BU15">
        <f>SUMIFS(DataRegularSeason20242025!$AA$3:$AA$1315,DataRegularSeason20242025!$B$3:$B$1315, "&lt;=" &amp; BU$1, DataRegularSeason20242025!$D$3:$D$1315, $A15)+SUMIFS(DataRegularSeason20242025!$AB$3:$AB$1315,DataRegularSeason20242025!$B$3:$B$1315, "&lt;=" &amp; BU$1, DataRegularSeason20242025!$E$3:$E$1315, $A15)</f>
        <v>27</v>
      </c>
      <c r="BV15">
        <f>SUMIFS(DataRegularSeason20242025!$AA$3:$AA$1315,DataRegularSeason20242025!$B$3:$B$1315, "&lt;=" &amp; BV$1, DataRegularSeason20242025!$D$3:$D$1315, $A15)+SUMIFS(DataRegularSeason20242025!$AB$3:$AB$1315,DataRegularSeason20242025!$B$3:$B$1315, "&lt;=" &amp; BV$1, DataRegularSeason20242025!$E$3:$E$1315, $A15)</f>
        <v>27</v>
      </c>
      <c r="BW15">
        <f>SUMIFS(DataRegularSeason20242025!$AA$3:$AA$1315,DataRegularSeason20242025!$B$3:$B$1315, "&lt;=" &amp; BW$1, DataRegularSeason20242025!$D$3:$D$1315, $A15)+SUMIFS(DataRegularSeason20242025!$AB$3:$AB$1315,DataRegularSeason20242025!$B$3:$B$1315, "&lt;=" &amp; BW$1, DataRegularSeason20242025!$E$3:$E$1315, $A15)</f>
        <v>27</v>
      </c>
      <c r="BX15">
        <f>SUMIFS(DataRegularSeason20242025!$AA$3:$AA$1315,DataRegularSeason20242025!$B$3:$B$1315, "&lt;=" &amp; BX$1, DataRegularSeason20242025!$D$3:$D$1315, $A15)+SUMIFS(DataRegularSeason20242025!$AB$3:$AB$1315,DataRegularSeason20242025!$B$3:$B$1315, "&lt;=" &amp; BX$1, DataRegularSeason20242025!$E$3:$E$1315, $A15)</f>
        <v>27</v>
      </c>
      <c r="BY15">
        <f>SUMIFS(DataRegularSeason20242025!$AA$3:$AA$1315,DataRegularSeason20242025!$B$3:$B$1315, "&lt;=" &amp; BY$1, DataRegularSeason20242025!$D$3:$D$1315, $A15)+SUMIFS(DataRegularSeason20242025!$AB$3:$AB$1315,DataRegularSeason20242025!$B$3:$B$1315, "&lt;=" &amp; BY$1, DataRegularSeason20242025!$E$3:$E$1315, $A15)</f>
        <v>27</v>
      </c>
      <c r="BZ15">
        <f>SUMIFS(DataRegularSeason20242025!$AA$3:$AA$1315,DataRegularSeason20242025!$B$3:$B$1315, "&lt;=" &amp; BZ$1, DataRegularSeason20242025!$D$3:$D$1315, $A15)+SUMIFS(DataRegularSeason20242025!$AB$3:$AB$1315,DataRegularSeason20242025!$B$3:$B$1315, "&lt;=" &amp; BZ$1, DataRegularSeason20242025!$E$3:$E$1315, $A15)</f>
        <v>27</v>
      </c>
      <c r="CA15">
        <f>SUMIFS(DataRegularSeason20242025!$AA$3:$AA$1315,DataRegularSeason20242025!$B$3:$B$1315, "&lt;=" &amp; CA$1, DataRegularSeason20242025!$D$3:$D$1315, $A15)+SUMIFS(DataRegularSeason20242025!$AB$3:$AB$1315,DataRegularSeason20242025!$B$3:$B$1315, "&lt;=" &amp; CA$1, DataRegularSeason20242025!$E$3:$E$1315, $A15)</f>
        <v>27</v>
      </c>
      <c r="CB15">
        <f>SUMIFS(DataRegularSeason20242025!$AA$3:$AA$1315,DataRegularSeason20242025!$B$3:$B$1315, "&lt;=" &amp; CB$1, DataRegularSeason20242025!$D$3:$D$1315, $A15)+SUMIFS(DataRegularSeason20242025!$AB$3:$AB$1315,DataRegularSeason20242025!$B$3:$B$1315, "&lt;=" &amp; CB$1, DataRegularSeason20242025!$E$3:$E$1315, $A15)</f>
        <v>27</v>
      </c>
      <c r="CC15">
        <f>SUMIFS(DataRegularSeason20242025!$AA$3:$AA$1315,DataRegularSeason20242025!$B$3:$B$1315, "&lt;=" &amp; CC$1, DataRegularSeason20242025!$D$3:$D$1315, $A15)+SUMIFS(DataRegularSeason20242025!$AB$3:$AB$1315,DataRegularSeason20242025!$B$3:$B$1315, "&lt;=" &amp; CC$1, DataRegularSeason20242025!$E$3:$E$1315, $A15)</f>
        <v>27</v>
      </c>
      <c r="CD15">
        <f>SUMIFS(DataRegularSeason20242025!$AA$3:$AA$1315,DataRegularSeason20242025!$B$3:$B$1315, "&lt;=" &amp; CD$1, DataRegularSeason20242025!$D$3:$D$1315, $A15)+SUMIFS(DataRegularSeason20242025!$AB$3:$AB$1315,DataRegularSeason20242025!$B$3:$B$1315, "&lt;=" &amp; CD$1, DataRegularSeason20242025!$E$3:$E$1315, $A15)</f>
        <v>27</v>
      </c>
      <c r="CE15">
        <f>SUMIFS(DataRegularSeason20242025!$AA$3:$AA$1315,DataRegularSeason20242025!$B$3:$B$1315, "&lt;=" &amp; CE$1, DataRegularSeason20242025!$D$3:$D$1315, $A15)+SUMIFS(DataRegularSeason20242025!$AB$3:$AB$1315,DataRegularSeason20242025!$B$3:$B$1315, "&lt;=" &amp; CE$1, DataRegularSeason20242025!$E$3:$E$1315, $A15)</f>
        <v>27</v>
      </c>
      <c r="CF15">
        <f>SUMIFS(DataRegularSeason20242025!$AA$3:$AA$1315,DataRegularSeason20242025!$B$3:$B$1315, "&lt;=" &amp; CF$1, DataRegularSeason20242025!$D$3:$D$1315, $A15)+SUMIFS(DataRegularSeason20242025!$AB$3:$AB$1315,DataRegularSeason20242025!$B$3:$B$1315, "&lt;=" &amp; CF$1, DataRegularSeason20242025!$E$3:$E$1315, $A15)</f>
        <v>27</v>
      </c>
      <c r="CG15">
        <f>SUMIFS(DataRegularSeason20242025!$AA$3:$AA$1315,DataRegularSeason20242025!$B$3:$B$1315, "&lt;=" &amp; CG$1, DataRegularSeason20242025!$D$3:$D$1315, $A15)+SUMIFS(DataRegularSeason20242025!$AB$3:$AB$1315,DataRegularSeason20242025!$B$3:$B$1315, "&lt;=" &amp; CG$1, DataRegularSeason20242025!$E$3:$E$1315, $A15)</f>
        <v>27</v>
      </c>
      <c r="CH15">
        <f>SUMIFS(DataRegularSeason20242025!$AA$3:$AA$1315,DataRegularSeason20242025!$B$3:$B$1315, "&lt;=" &amp; CH$1, DataRegularSeason20242025!$D$3:$D$1315, $A15)+SUMIFS(DataRegularSeason20242025!$AB$3:$AB$1315,DataRegularSeason20242025!$B$3:$B$1315, "&lt;=" &amp; CH$1, DataRegularSeason20242025!$E$3:$E$1315, $A15)</f>
        <v>27</v>
      </c>
      <c r="CI15">
        <f>SUMIFS(DataRegularSeason20242025!$AA$3:$AA$1315,DataRegularSeason20242025!$B$3:$B$1315, "&lt;=" &amp; CI$1, DataRegularSeason20242025!$D$3:$D$1315, $A15)+SUMIFS(DataRegularSeason20242025!$AB$3:$AB$1315,DataRegularSeason20242025!$B$3:$B$1315, "&lt;=" &amp; CI$1, DataRegularSeason20242025!$E$3:$E$1315, $A15)</f>
        <v>27</v>
      </c>
      <c r="CJ15">
        <f>SUMIFS(DataRegularSeason20242025!$AA$3:$AA$1315,DataRegularSeason20242025!$B$3:$B$1315, "&lt;=" &amp; CJ$1, DataRegularSeason20242025!$D$3:$D$1315, $A15)+SUMIFS(DataRegularSeason20242025!$AB$3:$AB$1315,DataRegularSeason20242025!$B$3:$B$1315, "&lt;=" &amp; CJ$1, DataRegularSeason20242025!$E$3:$E$1315, $A15)</f>
        <v>27</v>
      </c>
      <c r="CK15">
        <f>SUMIFS(DataRegularSeason20242025!$AA$3:$AA$1315,DataRegularSeason20242025!$B$3:$B$1315, "&lt;=" &amp; CK$1, DataRegularSeason20242025!$D$3:$D$1315, $A15)+SUMIFS(DataRegularSeason20242025!$AB$3:$AB$1315,DataRegularSeason20242025!$B$3:$B$1315, "&lt;=" &amp; CK$1, DataRegularSeason20242025!$E$3:$E$1315, $A15)</f>
        <v>27</v>
      </c>
      <c r="CL15">
        <f>SUMIFS(DataRegularSeason20242025!$AA$3:$AA$1315,DataRegularSeason20242025!$B$3:$B$1315, "&lt;=" &amp; CL$1, DataRegularSeason20242025!$D$3:$D$1315, $A15)+SUMIFS(DataRegularSeason20242025!$AB$3:$AB$1315,DataRegularSeason20242025!$B$3:$B$1315, "&lt;=" &amp; CL$1, DataRegularSeason20242025!$E$3:$E$1315, $A15)</f>
        <v>27</v>
      </c>
      <c r="CM15">
        <f>SUMIFS(DataRegularSeason20242025!$AA$3:$AA$1315,DataRegularSeason20242025!$B$3:$B$1315, "&lt;=" &amp; CM$1, DataRegularSeason20242025!$D$3:$D$1315, $A15)+SUMIFS(DataRegularSeason20242025!$AB$3:$AB$1315,DataRegularSeason20242025!$B$3:$B$1315, "&lt;=" &amp; CM$1, DataRegularSeason20242025!$E$3:$E$1315, $A15)</f>
        <v>27</v>
      </c>
      <c r="CN15">
        <f>SUMIFS(DataRegularSeason20242025!$AA$3:$AA$1315,DataRegularSeason20242025!$B$3:$B$1315, "&lt;=" &amp; CN$1, DataRegularSeason20242025!$D$3:$D$1315, $A15)+SUMIFS(DataRegularSeason20242025!$AB$3:$AB$1315,DataRegularSeason20242025!$B$3:$B$1315, "&lt;=" &amp; CN$1, DataRegularSeason20242025!$E$3:$E$1315, $A15)</f>
        <v>27</v>
      </c>
      <c r="CO15">
        <f>SUMIFS(DataRegularSeason20242025!$AA$3:$AA$1315,DataRegularSeason20242025!$B$3:$B$1315, "&lt;=" &amp; CO$1, DataRegularSeason20242025!$D$3:$D$1315, $A15)+SUMIFS(DataRegularSeason20242025!$AB$3:$AB$1315,DataRegularSeason20242025!$B$3:$B$1315, "&lt;=" &amp; CO$1, DataRegularSeason20242025!$E$3:$E$1315, $A15)</f>
        <v>27</v>
      </c>
      <c r="CP15">
        <f>SUMIFS(DataRegularSeason20242025!$AA$3:$AA$1315,DataRegularSeason20242025!$B$3:$B$1315, "&lt;=" &amp; CP$1, DataRegularSeason20242025!$D$3:$D$1315, $A15)+SUMIFS(DataRegularSeason20242025!$AB$3:$AB$1315,DataRegularSeason20242025!$B$3:$B$1315, "&lt;=" &amp; CP$1, DataRegularSeason20242025!$E$3:$E$1315, $A15)</f>
        <v>27</v>
      </c>
      <c r="CQ15">
        <f>SUMIFS(DataRegularSeason20242025!$AA$3:$AA$1315,DataRegularSeason20242025!$B$3:$B$1315, "&lt;=" &amp; CQ$1, DataRegularSeason20242025!$D$3:$D$1315, $A15)+SUMIFS(DataRegularSeason20242025!$AB$3:$AB$1315,DataRegularSeason20242025!$B$3:$B$1315, "&lt;=" &amp; CQ$1, DataRegularSeason20242025!$E$3:$E$1315, $A15)</f>
        <v>27</v>
      </c>
      <c r="CR15">
        <f>SUMIFS(DataRegularSeason20242025!$AA$3:$AA$1315,DataRegularSeason20242025!$B$3:$B$1315, "&lt;=" &amp; CR$1, DataRegularSeason20242025!$D$3:$D$1315, $A15)+SUMIFS(DataRegularSeason20242025!$AB$3:$AB$1315,DataRegularSeason20242025!$B$3:$B$1315, "&lt;=" &amp; CR$1, DataRegularSeason20242025!$E$3:$E$1315, $A15)</f>
        <v>27</v>
      </c>
      <c r="CS15">
        <f>SUMIFS(DataRegularSeason20242025!$AA$3:$AA$1315,DataRegularSeason20242025!$B$3:$B$1315, "&lt;=" &amp; CS$1, DataRegularSeason20242025!$D$3:$D$1315, $A15)+SUMIFS(DataRegularSeason20242025!$AB$3:$AB$1315,DataRegularSeason20242025!$B$3:$B$1315, "&lt;=" &amp; CS$1, DataRegularSeason20242025!$E$3:$E$1315, $A15)</f>
        <v>27</v>
      </c>
      <c r="CT15">
        <f>SUMIFS(DataRegularSeason20242025!$AA$3:$AA$1315,DataRegularSeason20242025!$B$3:$B$1315, "&lt;=" &amp; CT$1, DataRegularSeason20242025!$D$3:$D$1315, $A15)+SUMIFS(DataRegularSeason20242025!$AB$3:$AB$1315,DataRegularSeason20242025!$B$3:$B$1315, "&lt;=" &amp; CT$1, DataRegularSeason20242025!$E$3:$E$1315, $A15)</f>
        <v>27</v>
      </c>
      <c r="CU15">
        <f>SUMIFS(DataRegularSeason20242025!$AA$3:$AA$1315,DataRegularSeason20242025!$B$3:$B$1315, "&lt;=" &amp; CU$1, DataRegularSeason20242025!$D$3:$D$1315, $A15)+SUMIFS(DataRegularSeason20242025!$AB$3:$AB$1315,DataRegularSeason20242025!$B$3:$B$1315, "&lt;=" &amp; CU$1, DataRegularSeason20242025!$E$3:$E$1315, $A15)</f>
        <v>27</v>
      </c>
      <c r="CV15">
        <f>SUMIFS(DataRegularSeason20242025!$AA$3:$AA$1315,DataRegularSeason20242025!$B$3:$B$1315, "&lt;=" &amp; CV$1, DataRegularSeason20242025!$D$3:$D$1315, $A15)+SUMIFS(DataRegularSeason20242025!$AB$3:$AB$1315,DataRegularSeason20242025!$B$3:$B$1315, "&lt;=" &amp; CV$1, DataRegularSeason20242025!$E$3:$E$1315, $A15)</f>
        <v>27</v>
      </c>
      <c r="CW15">
        <f>SUMIFS(DataRegularSeason20242025!$AA$3:$AA$1315,DataRegularSeason20242025!$B$3:$B$1315, "&lt;=" &amp; CW$1, DataRegularSeason20242025!$D$3:$D$1315, $A15)+SUMIFS(DataRegularSeason20242025!$AB$3:$AB$1315,DataRegularSeason20242025!$B$3:$B$1315, "&lt;=" &amp; CW$1, DataRegularSeason20242025!$E$3:$E$1315, $A15)</f>
        <v>27</v>
      </c>
      <c r="CX15">
        <f>SUMIFS(DataRegularSeason20242025!$AA$3:$AA$1315,DataRegularSeason20242025!$B$3:$B$1315, "&lt;=" &amp; CX$1, DataRegularSeason20242025!$D$3:$D$1315, $A15)+SUMIFS(DataRegularSeason20242025!$AB$3:$AB$1315,DataRegularSeason20242025!$B$3:$B$1315, "&lt;=" &amp; CX$1, DataRegularSeason20242025!$E$3:$E$1315, $A15)</f>
        <v>27</v>
      </c>
      <c r="CY15">
        <f>SUMIFS(DataRegularSeason20242025!$AA$3:$AA$1315,DataRegularSeason20242025!$B$3:$B$1315, "&lt;=" &amp; CY$1, DataRegularSeason20242025!$D$3:$D$1315, $A15)+SUMIFS(DataRegularSeason20242025!$AB$3:$AB$1315,DataRegularSeason20242025!$B$3:$B$1315, "&lt;=" &amp; CY$1, DataRegularSeason20242025!$E$3:$E$1315, $A15)</f>
        <v>27</v>
      </c>
      <c r="CZ15">
        <f>SUMIFS(DataRegularSeason20242025!$AA$3:$AA$1315,DataRegularSeason20242025!$B$3:$B$1315, "&lt;=" &amp; CZ$1, DataRegularSeason20242025!$D$3:$D$1315, $A15)+SUMIFS(DataRegularSeason20242025!$AB$3:$AB$1315,DataRegularSeason20242025!$B$3:$B$1315, "&lt;=" &amp; CZ$1, DataRegularSeason20242025!$E$3:$E$1315, $A15)</f>
        <v>27</v>
      </c>
      <c r="DA15">
        <f>SUMIFS(DataRegularSeason20242025!$AA$3:$AA$1315,DataRegularSeason20242025!$B$3:$B$1315, "&lt;=" &amp; DA$1, DataRegularSeason20242025!$D$3:$D$1315, $A15)+SUMIFS(DataRegularSeason20242025!$AB$3:$AB$1315,DataRegularSeason20242025!$B$3:$B$1315, "&lt;=" &amp; DA$1, DataRegularSeason20242025!$E$3:$E$1315, $A15)</f>
        <v>27</v>
      </c>
      <c r="DB15">
        <f>SUMIFS(DataRegularSeason20242025!$AA$3:$AA$1315,DataRegularSeason20242025!$B$3:$B$1315, "&lt;=" &amp; DB$1, DataRegularSeason20242025!$D$3:$D$1315, $A15)+SUMIFS(DataRegularSeason20242025!$AB$3:$AB$1315,DataRegularSeason20242025!$B$3:$B$1315, "&lt;=" &amp; DB$1, DataRegularSeason20242025!$E$3:$E$1315, $A15)</f>
        <v>27</v>
      </c>
      <c r="DC15">
        <f>SUMIFS(DataRegularSeason20242025!$AA$3:$AA$1315,DataRegularSeason20242025!$B$3:$B$1315, "&lt;=" &amp; DC$1, DataRegularSeason20242025!$D$3:$D$1315, $A15)+SUMIFS(DataRegularSeason20242025!$AB$3:$AB$1315,DataRegularSeason20242025!$B$3:$B$1315, "&lt;=" &amp; DC$1, DataRegularSeason20242025!$E$3:$E$1315, $A15)</f>
        <v>27</v>
      </c>
      <c r="DD15">
        <f>SUMIFS(DataRegularSeason20242025!$AA$3:$AA$1315,DataRegularSeason20242025!$B$3:$B$1315, "&lt;=" &amp; DD$1, DataRegularSeason20242025!$D$3:$D$1315, $A15)+SUMIFS(DataRegularSeason20242025!$AB$3:$AB$1315,DataRegularSeason20242025!$B$3:$B$1315, "&lt;=" &amp; DD$1, DataRegularSeason20242025!$E$3:$E$1315, $A15)</f>
        <v>27</v>
      </c>
      <c r="DE15">
        <f>SUMIFS(DataRegularSeason20242025!$AA$3:$AA$1315,DataRegularSeason20242025!$B$3:$B$1315, "&lt;=" &amp; DE$1, DataRegularSeason20242025!$D$3:$D$1315, $A15)+SUMIFS(DataRegularSeason20242025!$AB$3:$AB$1315,DataRegularSeason20242025!$B$3:$B$1315, "&lt;=" &amp; DE$1, DataRegularSeason20242025!$E$3:$E$1315, $A15)</f>
        <v>27</v>
      </c>
      <c r="DF15">
        <f>SUMIFS(DataRegularSeason20242025!$AA$3:$AA$1315,DataRegularSeason20242025!$B$3:$B$1315, "&lt;=" &amp; DF$1, DataRegularSeason20242025!$D$3:$D$1315, $A15)+SUMIFS(DataRegularSeason20242025!$AB$3:$AB$1315,DataRegularSeason20242025!$B$3:$B$1315, "&lt;=" &amp; DF$1, DataRegularSeason20242025!$E$3:$E$1315, $A15)</f>
        <v>27</v>
      </c>
      <c r="DG15">
        <f>SUMIFS(DataRegularSeason20242025!$AA$3:$AA$1315,DataRegularSeason20242025!$B$3:$B$1315, "&lt;=" &amp; DG$1, DataRegularSeason20242025!$D$3:$D$1315, $A15)+SUMIFS(DataRegularSeason20242025!$AB$3:$AB$1315,DataRegularSeason20242025!$B$3:$B$1315, "&lt;=" &amp; DG$1, DataRegularSeason20242025!$E$3:$E$1315, $A15)</f>
        <v>27</v>
      </c>
      <c r="DH15">
        <f>SUMIFS(DataRegularSeason20242025!$AA$3:$AA$1315,DataRegularSeason20242025!$B$3:$B$1315, "&lt;=" &amp; DH$1, DataRegularSeason20242025!$D$3:$D$1315, $A15)+SUMIFS(DataRegularSeason20242025!$AB$3:$AB$1315,DataRegularSeason20242025!$B$3:$B$1315, "&lt;=" &amp; DH$1, DataRegularSeason20242025!$E$3:$E$1315, $A15)</f>
        <v>27</v>
      </c>
      <c r="DI15">
        <f>SUMIFS(DataRegularSeason20242025!$AA$3:$AA$1315,DataRegularSeason20242025!$B$3:$B$1315, "&lt;=" &amp; DI$1, DataRegularSeason20242025!$D$3:$D$1315, $A15)+SUMIFS(DataRegularSeason20242025!$AB$3:$AB$1315,DataRegularSeason20242025!$B$3:$B$1315, "&lt;=" &amp; DI$1, DataRegularSeason20242025!$E$3:$E$1315, $A15)</f>
        <v>27</v>
      </c>
      <c r="DJ15">
        <f>SUMIFS(DataRegularSeason20242025!$AA$3:$AA$1315,DataRegularSeason20242025!$B$3:$B$1315, "&lt;=" &amp; DJ$1, DataRegularSeason20242025!$D$3:$D$1315, $A15)+SUMIFS(DataRegularSeason20242025!$AB$3:$AB$1315,DataRegularSeason20242025!$B$3:$B$1315, "&lt;=" &amp; DJ$1, DataRegularSeason20242025!$E$3:$E$1315, $A15)</f>
        <v>27</v>
      </c>
      <c r="DK15">
        <f>SUMIFS(DataRegularSeason20242025!$AA$3:$AA$1315,DataRegularSeason20242025!$B$3:$B$1315, "&lt;=" &amp; DK$1, DataRegularSeason20242025!$D$3:$D$1315, $A15)+SUMIFS(DataRegularSeason20242025!$AB$3:$AB$1315,DataRegularSeason20242025!$B$3:$B$1315, "&lt;=" &amp; DK$1, DataRegularSeason20242025!$E$3:$E$1315, $A15)</f>
        <v>27</v>
      </c>
      <c r="DL15">
        <f>SUMIFS(DataRegularSeason20242025!$AA$3:$AA$1315,DataRegularSeason20242025!$B$3:$B$1315, "&lt;=" &amp; DL$1, DataRegularSeason20242025!$D$3:$D$1315, $A15)+SUMIFS(DataRegularSeason20242025!$AB$3:$AB$1315,DataRegularSeason20242025!$B$3:$B$1315, "&lt;=" &amp; DL$1, DataRegularSeason20242025!$E$3:$E$1315, $A15)</f>
        <v>27</v>
      </c>
      <c r="DM15">
        <f>SUMIFS(DataRegularSeason20242025!$AA$3:$AA$1315,DataRegularSeason20242025!$B$3:$B$1315, "&lt;=" &amp; DM$1, DataRegularSeason20242025!$D$3:$D$1315, $A15)+SUMIFS(DataRegularSeason20242025!$AB$3:$AB$1315,DataRegularSeason20242025!$B$3:$B$1315, "&lt;=" &amp; DM$1, DataRegularSeason20242025!$E$3:$E$1315, $A15)</f>
        <v>27</v>
      </c>
      <c r="DN15">
        <f>SUMIFS(DataRegularSeason20242025!$AA$3:$AA$1315,DataRegularSeason20242025!$B$3:$B$1315, "&lt;=" &amp; DN$1, DataRegularSeason20242025!$D$3:$D$1315, $A15)+SUMIFS(DataRegularSeason20242025!$AB$3:$AB$1315,DataRegularSeason20242025!$B$3:$B$1315, "&lt;=" &amp; DN$1, DataRegularSeason20242025!$E$3:$E$1315, $A15)</f>
        <v>27</v>
      </c>
      <c r="DO15">
        <f>SUMIFS(DataRegularSeason20242025!$AA$3:$AA$1315,DataRegularSeason20242025!$B$3:$B$1315, "&lt;=" &amp; DO$1, DataRegularSeason20242025!$D$3:$D$1315, $A15)+SUMIFS(DataRegularSeason20242025!$AB$3:$AB$1315,DataRegularSeason20242025!$B$3:$B$1315, "&lt;=" &amp; DO$1, DataRegularSeason20242025!$E$3:$E$1315, $A15)</f>
        <v>27</v>
      </c>
      <c r="DP15">
        <f>SUMIFS(DataRegularSeason20242025!$AA$3:$AA$1315,DataRegularSeason20242025!$B$3:$B$1315, "&lt;=" &amp; DP$1, DataRegularSeason20242025!$D$3:$D$1315, $A15)+SUMIFS(DataRegularSeason20242025!$AB$3:$AB$1315,DataRegularSeason20242025!$B$3:$B$1315, "&lt;=" &amp; DP$1, DataRegularSeason20242025!$E$3:$E$1315, $A15)</f>
        <v>27</v>
      </c>
      <c r="DQ15">
        <f>SUMIFS(DataRegularSeason20242025!$AA$3:$AA$1315,DataRegularSeason20242025!$B$3:$B$1315, "&lt;=" &amp; DQ$1, DataRegularSeason20242025!$D$3:$D$1315, $A15)+SUMIFS(DataRegularSeason20242025!$AB$3:$AB$1315,DataRegularSeason20242025!$B$3:$B$1315, "&lt;=" &amp; DQ$1, DataRegularSeason20242025!$E$3:$E$1315, $A15)</f>
        <v>27</v>
      </c>
      <c r="DR15">
        <f>SUMIFS(DataRegularSeason20242025!$AA$3:$AA$1315,DataRegularSeason20242025!$B$3:$B$1315, "&lt;=" &amp; DR$1, DataRegularSeason20242025!$D$3:$D$1315, $A15)+SUMIFS(DataRegularSeason20242025!$AB$3:$AB$1315,DataRegularSeason20242025!$B$3:$B$1315, "&lt;=" &amp; DR$1, DataRegularSeason20242025!$E$3:$E$1315, $A15)</f>
        <v>27</v>
      </c>
      <c r="DS15">
        <f>SUMIFS(DataRegularSeason20242025!$AA$3:$AA$1315,DataRegularSeason20242025!$B$3:$B$1315, "&lt;=" &amp; DS$1, DataRegularSeason20242025!$D$3:$D$1315, $A15)+SUMIFS(DataRegularSeason20242025!$AB$3:$AB$1315,DataRegularSeason20242025!$B$3:$B$1315, "&lt;=" &amp; DS$1, DataRegularSeason20242025!$E$3:$E$1315, $A15)</f>
        <v>27</v>
      </c>
      <c r="DT15">
        <f>SUMIFS(DataRegularSeason20242025!$AA$3:$AA$1315,DataRegularSeason20242025!$B$3:$B$1315, "&lt;=" &amp; DT$1, DataRegularSeason20242025!$D$3:$D$1315, $A15)+SUMIFS(DataRegularSeason20242025!$AB$3:$AB$1315,DataRegularSeason20242025!$B$3:$B$1315, "&lt;=" &amp; DT$1, DataRegularSeason20242025!$E$3:$E$1315, $A15)</f>
        <v>27</v>
      </c>
      <c r="DU15">
        <f>SUMIFS(DataRegularSeason20242025!$AA$3:$AA$1315,DataRegularSeason20242025!$B$3:$B$1315, "&lt;=" &amp; DU$1, DataRegularSeason20242025!$D$3:$D$1315, $A15)+SUMIFS(DataRegularSeason20242025!$AB$3:$AB$1315,DataRegularSeason20242025!$B$3:$B$1315, "&lt;=" &amp; DU$1, DataRegularSeason20242025!$E$3:$E$1315, $A15)</f>
        <v>27</v>
      </c>
      <c r="DV15">
        <f>SUMIFS(DataRegularSeason20242025!$AA$3:$AA$1315,DataRegularSeason20242025!$B$3:$B$1315, "&lt;=" &amp; DV$1, DataRegularSeason20242025!$D$3:$D$1315, $A15)+SUMIFS(DataRegularSeason20242025!$AB$3:$AB$1315,DataRegularSeason20242025!$B$3:$B$1315, "&lt;=" &amp; DV$1, DataRegularSeason20242025!$E$3:$E$1315, $A15)</f>
        <v>27</v>
      </c>
      <c r="DW15">
        <f>SUMIFS(DataRegularSeason20242025!$AA$3:$AA$1315,DataRegularSeason20242025!$B$3:$B$1315, "&lt;=" &amp; DW$1, DataRegularSeason20242025!$D$3:$D$1315, $A15)+SUMIFS(DataRegularSeason20242025!$AB$3:$AB$1315,DataRegularSeason20242025!$B$3:$B$1315, "&lt;=" &amp; DW$1, DataRegularSeason20242025!$E$3:$E$1315, $A15)</f>
        <v>27</v>
      </c>
      <c r="DX15">
        <f>SUMIFS(DataRegularSeason20242025!$AA$3:$AA$1315,DataRegularSeason20242025!$B$3:$B$1315, "&lt;=" &amp; DX$1, DataRegularSeason20242025!$D$3:$D$1315, $A15)+SUMIFS(DataRegularSeason20242025!$AB$3:$AB$1315,DataRegularSeason20242025!$B$3:$B$1315, "&lt;=" &amp; DX$1, DataRegularSeason20242025!$E$3:$E$1315, $A15)</f>
        <v>27</v>
      </c>
      <c r="DY15">
        <f>SUMIFS(DataRegularSeason20242025!$AA$3:$AA$1315,DataRegularSeason20242025!$B$3:$B$1315, "&lt;=" &amp; DY$1, DataRegularSeason20242025!$D$3:$D$1315, $A15)+SUMIFS(DataRegularSeason20242025!$AB$3:$AB$1315,DataRegularSeason20242025!$B$3:$B$1315, "&lt;=" &amp; DY$1, DataRegularSeason20242025!$E$3:$E$1315, $A15)</f>
        <v>27</v>
      </c>
      <c r="DZ15">
        <f>SUMIFS(DataRegularSeason20242025!$AA$3:$AA$1315,DataRegularSeason20242025!$B$3:$B$1315, "&lt;=" &amp; DZ$1, DataRegularSeason20242025!$D$3:$D$1315, $A15)+SUMIFS(DataRegularSeason20242025!$AB$3:$AB$1315,DataRegularSeason20242025!$B$3:$B$1315, "&lt;=" &amp; DZ$1, DataRegularSeason20242025!$E$3:$E$1315, $A15)</f>
        <v>27</v>
      </c>
      <c r="EA15">
        <f>SUMIFS(DataRegularSeason20242025!$AA$3:$AA$1315,DataRegularSeason20242025!$B$3:$B$1315, "&lt;=" &amp; EA$1, DataRegularSeason20242025!$D$3:$D$1315, $A15)+SUMIFS(DataRegularSeason20242025!$AB$3:$AB$1315,DataRegularSeason20242025!$B$3:$B$1315, "&lt;=" &amp; EA$1, DataRegularSeason20242025!$E$3:$E$1315, $A15)</f>
        <v>27</v>
      </c>
      <c r="EB15">
        <f>SUMIFS(DataRegularSeason20242025!$AA$3:$AA$1315,DataRegularSeason20242025!$B$3:$B$1315, "&lt;=" &amp; EB$1, DataRegularSeason20242025!$D$3:$D$1315, $A15)+SUMIFS(DataRegularSeason20242025!$AB$3:$AB$1315,DataRegularSeason20242025!$B$3:$B$1315, "&lt;=" &amp; EB$1, DataRegularSeason20242025!$E$3:$E$1315, $A15)</f>
        <v>27</v>
      </c>
      <c r="EC15">
        <f>SUMIFS(DataRegularSeason20242025!$AA$3:$AA$1315,DataRegularSeason20242025!$B$3:$B$1315, "&lt;=" &amp; EC$1, DataRegularSeason20242025!$D$3:$D$1315, $A15)+SUMIFS(DataRegularSeason20242025!$AB$3:$AB$1315,DataRegularSeason20242025!$B$3:$B$1315, "&lt;=" &amp; EC$1, DataRegularSeason20242025!$E$3:$E$1315, $A15)</f>
        <v>27</v>
      </c>
      <c r="ED15">
        <f>SUMIFS(DataRegularSeason20242025!$AA$3:$AA$1315,DataRegularSeason20242025!$B$3:$B$1315, "&lt;=" &amp; ED$1, DataRegularSeason20242025!$D$3:$D$1315, $A15)+SUMIFS(DataRegularSeason20242025!$AB$3:$AB$1315,DataRegularSeason20242025!$B$3:$B$1315, "&lt;=" &amp; ED$1, DataRegularSeason20242025!$E$3:$E$1315, $A15)</f>
        <v>27</v>
      </c>
      <c r="EE15">
        <f>SUMIFS(DataRegularSeason20242025!$AA$3:$AA$1315,DataRegularSeason20242025!$B$3:$B$1315, "&lt;=" &amp; EE$1, DataRegularSeason20242025!$D$3:$D$1315, $A15)+SUMIFS(DataRegularSeason20242025!$AB$3:$AB$1315,DataRegularSeason20242025!$B$3:$B$1315, "&lt;=" &amp; EE$1, DataRegularSeason20242025!$E$3:$E$1315, $A15)</f>
        <v>27</v>
      </c>
      <c r="EF15">
        <f>SUMIFS(DataRegularSeason20242025!$AA$3:$AA$1315,DataRegularSeason20242025!$B$3:$B$1315, "&lt;=" &amp; EF$1, DataRegularSeason20242025!$D$3:$D$1315, $A15)+SUMIFS(DataRegularSeason20242025!$AB$3:$AB$1315,DataRegularSeason20242025!$B$3:$B$1315, "&lt;=" &amp; EF$1, DataRegularSeason20242025!$E$3:$E$1315, $A15)</f>
        <v>27</v>
      </c>
      <c r="EG15">
        <f>SUMIFS(DataRegularSeason20242025!$AA$3:$AA$1315,DataRegularSeason20242025!$B$3:$B$1315, "&lt;=" &amp; EG$1, DataRegularSeason20242025!$D$3:$D$1315, $A15)+SUMIFS(DataRegularSeason20242025!$AB$3:$AB$1315,DataRegularSeason20242025!$B$3:$B$1315, "&lt;=" &amp; EG$1, DataRegularSeason20242025!$E$3:$E$1315, $A15)</f>
        <v>27</v>
      </c>
      <c r="EH15">
        <f>SUMIFS(DataRegularSeason20242025!$AA$3:$AA$1315,DataRegularSeason20242025!$B$3:$B$1315, "&lt;=" &amp; EH$1, DataRegularSeason20242025!$D$3:$D$1315, $A15)+SUMIFS(DataRegularSeason20242025!$AB$3:$AB$1315,DataRegularSeason20242025!$B$3:$B$1315, "&lt;=" &amp; EH$1, DataRegularSeason20242025!$E$3:$E$1315, $A15)</f>
        <v>27</v>
      </c>
      <c r="EI15">
        <f>SUMIFS(DataRegularSeason20242025!$AA$3:$AA$1315,DataRegularSeason20242025!$B$3:$B$1315, "&lt;=" &amp; EI$1, DataRegularSeason20242025!$D$3:$D$1315, $A15)+SUMIFS(DataRegularSeason20242025!$AB$3:$AB$1315,DataRegularSeason20242025!$B$3:$B$1315, "&lt;=" &amp; EI$1, DataRegularSeason20242025!$E$3:$E$1315, $A15)</f>
        <v>27</v>
      </c>
      <c r="EJ15">
        <f>SUMIFS(DataRegularSeason20242025!$AA$3:$AA$1315,DataRegularSeason20242025!$B$3:$B$1315, "&lt;=" &amp; EJ$1, DataRegularSeason20242025!$D$3:$D$1315, $A15)+SUMIFS(DataRegularSeason20242025!$AB$3:$AB$1315,DataRegularSeason20242025!$B$3:$B$1315, "&lt;=" &amp; EJ$1, DataRegularSeason20242025!$E$3:$E$1315, $A15)</f>
        <v>27</v>
      </c>
      <c r="EK15">
        <f>SUMIFS(DataRegularSeason20242025!$AA$3:$AA$1315,DataRegularSeason20242025!$B$3:$B$1315, "&lt;=" &amp; EK$1, DataRegularSeason20242025!$D$3:$D$1315, $A15)+SUMIFS(DataRegularSeason20242025!$AB$3:$AB$1315,DataRegularSeason20242025!$B$3:$B$1315, "&lt;=" &amp; EK$1, DataRegularSeason20242025!$E$3:$E$1315, $A15)</f>
        <v>27</v>
      </c>
      <c r="EL15">
        <f>SUMIFS(DataRegularSeason20242025!$AA$3:$AA$1315,DataRegularSeason20242025!$B$3:$B$1315, "&lt;=" &amp; EL$1, DataRegularSeason20242025!$D$3:$D$1315, $A15)+SUMIFS(DataRegularSeason20242025!$AB$3:$AB$1315,DataRegularSeason20242025!$B$3:$B$1315, "&lt;=" &amp; EL$1, DataRegularSeason20242025!$E$3:$E$1315, $A15)</f>
        <v>27</v>
      </c>
      <c r="EM15">
        <f>SUMIFS(DataRegularSeason20242025!$AA$3:$AA$1315,DataRegularSeason20242025!$B$3:$B$1315, "&lt;=" &amp; EM$1, DataRegularSeason20242025!$D$3:$D$1315, $A15)+SUMIFS(DataRegularSeason20242025!$AB$3:$AB$1315,DataRegularSeason20242025!$B$3:$B$1315, "&lt;=" &amp; EM$1, DataRegularSeason20242025!$E$3:$E$1315, $A15)</f>
        <v>27</v>
      </c>
      <c r="EN15">
        <f>SUMIFS(DataRegularSeason20242025!$AA$3:$AA$1315,DataRegularSeason20242025!$B$3:$B$1315, "&lt;=" &amp; EN$1, DataRegularSeason20242025!$D$3:$D$1315, $A15)+SUMIFS(DataRegularSeason20242025!$AB$3:$AB$1315,DataRegularSeason20242025!$B$3:$B$1315, "&lt;=" &amp; EN$1, DataRegularSeason20242025!$E$3:$E$1315, $A15)</f>
        <v>27</v>
      </c>
      <c r="EO15">
        <f>SUMIFS(DataRegularSeason20242025!$AA$3:$AA$1315,DataRegularSeason20242025!$B$3:$B$1315, "&lt;=" &amp; EO$1, DataRegularSeason20242025!$D$3:$D$1315, $A15)+SUMIFS(DataRegularSeason20242025!$AB$3:$AB$1315,DataRegularSeason20242025!$B$3:$B$1315, "&lt;=" &amp; EO$1, DataRegularSeason20242025!$E$3:$E$1315, $A15)</f>
        <v>27</v>
      </c>
      <c r="EP15">
        <f>SUMIFS(DataRegularSeason20242025!$AA$3:$AA$1315,DataRegularSeason20242025!$B$3:$B$1315, "&lt;=" &amp; EP$1, DataRegularSeason20242025!$D$3:$D$1315, $A15)+SUMIFS(DataRegularSeason20242025!$AB$3:$AB$1315,DataRegularSeason20242025!$B$3:$B$1315, "&lt;=" &amp; EP$1, DataRegularSeason20242025!$E$3:$E$1315, $A15)</f>
        <v>27</v>
      </c>
      <c r="EQ15">
        <f>SUMIFS(DataRegularSeason20242025!$AA$3:$AA$1315,DataRegularSeason20242025!$B$3:$B$1315, "&lt;=" &amp; EQ$1, DataRegularSeason20242025!$D$3:$D$1315, $A15)+SUMIFS(DataRegularSeason20242025!$AB$3:$AB$1315,DataRegularSeason20242025!$B$3:$B$1315, "&lt;=" &amp; EQ$1, DataRegularSeason20242025!$E$3:$E$1315, $A15)</f>
        <v>27</v>
      </c>
      <c r="ER15">
        <f>SUMIFS(DataRegularSeason20242025!$AA$3:$AA$1315,DataRegularSeason20242025!$B$3:$B$1315, "&lt;=" &amp; ER$1, DataRegularSeason20242025!$D$3:$D$1315, $A15)+SUMIFS(DataRegularSeason20242025!$AB$3:$AB$1315,DataRegularSeason20242025!$B$3:$B$1315, "&lt;=" &amp; ER$1, DataRegularSeason20242025!$E$3:$E$1315, $A15)</f>
        <v>27</v>
      </c>
      <c r="ES15">
        <f>SUMIFS(DataRegularSeason20242025!$AA$3:$AA$1315,DataRegularSeason20242025!$B$3:$B$1315, "&lt;=" &amp; ES$1, DataRegularSeason20242025!$D$3:$D$1315, $A15)+SUMIFS(DataRegularSeason20242025!$AB$3:$AB$1315,DataRegularSeason20242025!$B$3:$B$1315, "&lt;=" &amp; ES$1, DataRegularSeason20242025!$E$3:$E$1315, $A15)</f>
        <v>27</v>
      </c>
      <c r="ET15">
        <f>SUMIFS(DataRegularSeason20242025!$AA$3:$AA$1315,DataRegularSeason20242025!$B$3:$B$1315, "&lt;=" &amp; ET$1, DataRegularSeason20242025!$D$3:$D$1315, $A15)+SUMIFS(DataRegularSeason20242025!$AB$3:$AB$1315,DataRegularSeason20242025!$B$3:$B$1315, "&lt;=" &amp; ET$1, DataRegularSeason20242025!$E$3:$E$1315, $A15)</f>
        <v>27</v>
      </c>
      <c r="EU15">
        <f>SUMIFS(DataRegularSeason20242025!$AA$3:$AA$1315,DataRegularSeason20242025!$B$3:$B$1315, "&lt;=" &amp; EU$1, DataRegularSeason20242025!$D$3:$D$1315, $A15)+SUMIFS(DataRegularSeason20242025!$AB$3:$AB$1315,DataRegularSeason20242025!$B$3:$B$1315, "&lt;=" &amp; EU$1, DataRegularSeason20242025!$E$3:$E$1315, $A15)</f>
        <v>27</v>
      </c>
      <c r="EV15">
        <f>SUMIFS(DataRegularSeason20242025!$AA$3:$AA$1315,DataRegularSeason20242025!$B$3:$B$1315, "&lt;=" &amp; EV$1, DataRegularSeason20242025!$D$3:$D$1315, $A15)+SUMIFS(DataRegularSeason20242025!$AB$3:$AB$1315,DataRegularSeason20242025!$B$3:$B$1315, "&lt;=" &amp; EV$1, DataRegularSeason20242025!$E$3:$E$1315, $A15)</f>
        <v>27</v>
      </c>
      <c r="EW15">
        <f>SUMIFS(DataRegularSeason20242025!$AA$3:$AA$1315,DataRegularSeason20242025!$B$3:$B$1315, "&lt;=" &amp; EW$1, DataRegularSeason20242025!$D$3:$D$1315, $A15)+SUMIFS(DataRegularSeason20242025!$AB$3:$AB$1315,DataRegularSeason20242025!$B$3:$B$1315, "&lt;=" &amp; EW$1, DataRegularSeason20242025!$E$3:$E$1315, $A15)</f>
        <v>27</v>
      </c>
      <c r="EX15">
        <f>SUMIFS(DataRegularSeason20242025!$AA$3:$AA$1315,DataRegularSeason20242025!$B$3:$B$1315, "&lt;=" &amp; EX$1, DataRegularSeason20242025!$D$3:$D$1315, $A15)+SUMIFS(DataRegularSeason20242025!$AB$3:$AB$1315,DataRegularSeason20242025!$B$3:$B$1315, "&lt;=" &amp; EX$1, DataRegularSeason20242025!$E$3:$E$1315, $A15)</f>
        <v>27</v>
      </c>
      <c r="EY15">
        <f>SUMIFS(DataRegularSeason20242025!$AA$3:$AA$1315,DataRegularSeason20242025!$B$3:$B$1315, "&lt;=" &amp; EY$1, DataRegularSeason20242025!$D$3:$D$1315, $A15)+SUMIFS(DataRegularSeason20242025!$AB$3:$AB$1315,DataRegularSeason20242025!$B$3:$B$1315, "&lt;=" &amp; EY$1, DataRegularSeason20242025!$E$3:$E$1315, $A15)</f>
        <v>27</v>
      </c>
      <c r="EZ15">
        <f>SUMIFS(DataRegularSeason20242025!$AA$3:$AA$1315,DataRegularSeason20242025!$B$3:$B$1315, "&lt;=" &amp; EZ$1, DataRegularSeason20242025!$D$3:$D$1315, $A15)+SUMIFS(DataRegularSeason20242025!$AB$3:$AB$1315,DataRegularSeason20242025!$B$3:$B$1315, "&lt;=" &amp; EZ$1, DataRegularSeason20242025!$E$3:$E$1315, $A15)</f>
        <v>27</v>
      </c>
      <c r="FA15">
        <f>SUMIFS(DataRegularSeason20242025!$AA$3:$AA$1315,DataRegularSeason20242025!$B$3:$B$1315, "&lt;=" &amp; FA$1, DataRegularSeason20242025!$D$3:$D$1315, $A15)+SUMIFS(DataRegularSeason20242025!$AB$3:$AB$1315,DataRegularSeason20242025!$B$3:$B$1315, "&lt;=" &amp; FA$1, DataRegularSeason20242025!$E$3:$E$1315, $A15)</f>
        <v>27</v>
      </c>
      <c r="FB15">
        <f>SUMIFS(DataRegularSeason20242025!$AA$3:$AA$1315,DataRegularSeason20242025!$B$3:$B$1315, "&lt;=" &amp; FB$1, DataRegularSeason20242025!$D$3:$D$1315, $A15)+SUMIFS(DataRegularSeason20242025!$AB$3:$AB$1315,DataRegularSeason20242025!$B$3:$B$1315, "&lt;=" &amp; FB$1, DataRegularSeason20242025!$E$3:$E$1315, $A15)</f>
        <v>27</v>
      </c>
      <c r="FC15">
        <f>SUMIFS(DataRegularSeason20242025!$AA$3:$AA$1315,DataRegularSeason20242025!$B$3:$B$1315, "&lt;=" &amp; FC$1, DataRegularSeason20242025!$D$3:$D$1315, $A15)+SUMIFS(DataRegularSeason20242025!$AB$3:$AB$1315,DataRegularSeason20242025!$B$3:$B$1315, "&lt;=" &amp; FC$1, DataRegularSeason20242025!$E$3:$E$1315, $A15)</f>
        <v>27</v>
      </c>
      <c r="FD15">
        <f>SUMIFS(DataRegularSeason20242025!$AA$3:$AA$1315,DataRegularSeason20242025!$B$3:$B$1315, "&lt;=" &amp; FD$1, DataRegularSeason20242025!$D$3:$D$1315, $A15)+SUMIFS(DataRegularSeason20242025!$AB$3:$AB$1315,DataRegularSeason20242025!$B$3:$B$1315, "&lt;=" &amp; FD$1, DataRegularSeason20242025!$E$3:$E$1315, $A15)</f>
        <v>27</v>
      </c>
      <c r="FE15">
        <f>SUMIFS(DataRegularSeason20242025!$AA$3:$AA$1315,DataRegularSeason20242025!$B$3:$B$1315, "&lt;=" &amp; FE$1, DataRegularSeason20242025!$D$3:$D$1315, $A15)+SUMIFS(DataRegularSeason20242025!$AB$3:$AB$1315,DataRegularSeason20242025!$B$3:$B$1315, "&lt;=" &amp; FE$1, DataRegularSeason20242025!$E$3:$E$1315, $A15)</f>
        <v>27</v>
      </c>
      <c r="FF15">
        <f>SUMIFS(DataRegularSeason20242025!$AA$3:$AA$1315,DataRegularSeason20242025!$B$3:$B$1315, "&lt;=" &amp; FF$1, DataRegularSeason20242025!$D$3:$D$1315, $A15)+SUMIFS(DataRegularSeason20242025!$AB$3:$AB$1315,DataRegularSeason20242025!$B$3:$B$1315, "&lt;=" &amp; FF$1, DataRegularSeason20242025!$E$3:$E$1315, $A15)</f>
        <v>27</v>
      </c>
      <c r="FG15">
        <f>SUMIFS(DataRegularSeason20242025!$AA$3:$AA$1315,DataRegularSeason20242025!$B$3:$B$1315, "&lt;=" &amp; FG$1, DataRegularSeason20242025!$D$3:$D$1315, $A15)+SUMIFS(DataRegularSeason20242025!$AB$3:$AB$1315,DataRegularSeason20242025!$B$3:$B$1315, "&lt;=" &amp; FG$1, DataRegularSeason20242025!$E$3:$E$1315, $A15)</f>
        <v>27</v>
      </c>
      <c r="FH15">
        <f>SUMIFS(DataRegularSeason20242025!$AA$3:$AA$1315,DataRegularSeason20242025!$B$3:$B$1315, "&lt;=" &amp; FH$1, DataRegularSeason20242025!$D$3:$D$1315, $A15)+SUMIFS(DataRegularSeason20242025!$AB$3:$AB$1315,DataRegularSeason20242025!$B$3:$B$1315, "&lt;=" &amp; FH$1, DataRegularSeason20242025!$E$3:$E$1315, $A15)</f>
        <v>27</v>
      </c>
      <c r="FI15">
        <f>SUMIFS(DataRegularSeason20242025!$AA$3:$AA$1315,DataRegularSeason20242025!$B$3:$B$1315, "&lt;=" &amp; FI$1, DataRegularSeason20242025!$D$3:$D$1315, $A15)+SUMIFS(DataRegularSeason20242025!$AB$3:$AB$1315,DataRegularSeason20242025!$B$3:$B$1315, "&lt;=" &amp; FI$1, DataRegularSeason20242025!$E$3:$E$1315, $A15)</f>
        <v>27</v>
      </c>
      <c r="FJ15">
        <f>SUMIFS(DataRegularSeason20242025!$AA$3:$AA$1315,DataRegularSeason20242025!$B$3:$B$1315, "&lt;=" &amp; FJ$1, DataRegularSeason20242025!$D$3:$D$1315, $A15)+SUMIFS(DataRegularSeason20242025!$AB$3:$AB$1315,DataRegularSeason20242025!$B$3:$B$1315, "&lt;=" &amp; FJ$1, DataRegularSeason20242025!$E$3:$E$1315, $A15)</f>
        <v>27</v>
      </c>
      <c r="FK15">
        <f>SUMIFS(DataRegularSeason20242025!$AA$3:$AA$1315,DataRegularSeason20242025!$B$3:$B$1315, "&lt;=" &amp; FK$1, DataRegularSeason20242025!$D$3:$D$1315, $A15)+SUMIFS(DataRegularSeason20242025!$AB$3:$AB$1315,DataRegularSeason20242025!$B$3:$B$1315, "&lt;=" &amp; FK$1, DataRegularSeason20242025!$E$3:$E$1315, $A15)</f>
        <v>27</v>
      </c>
      <c r="FL15">
        <f>SUMIFS(DataRegularSeason20242025!$AA$3:$AA$1315,DataRegularSeason20242025!$B$3:$B$1315, "&lt;=" &amp; FL$1, DataRegularSeason20242025!$D$3:$D$1315, $A15)+SUMIFS(DataRegularSeason20242025!$AB$3:$AB$1315,DataRegularSeason20242025!$B$3:$B$1315, "&lt;=" &amp; FL$1, DataRegularSeason20242025!$E$3:$E$1315, $A15)</f>
        <v>27</v>
      </c>
      <c r="FM15">
        <f>SUMIFS(DataRegularSeason20242025!$AA$3:$AA$1315,DataRegularSeason20242025!$B$3:$B$1315, "&lt;=" &amp; FM$1, DataRegularSeason20242025!$D$3:$D$1315, $A15)+SUMIFS(DataRegularSeason20242025!$AB$3:$AB$1315,DataRegularSeason20242025!$B$3:$B$1315, "&lt;=" &amp; FM$1, DataRegularSeason20242025!$E$3:$E$1315, $A15)</f>
        <v>27</v>
      </c>
      <c r="FN15">
        <f>SUMIFS(DataRegularSeason20242025!$AA$3:$AA$1315,DataRegularSeason20242025!$B$3:$B$1315, "&lt;=" &amp; FN$1, DataRegularSeason20242025!$D$3:$D$1315, $A15)+SUMIFS(DataRegularSeason20242025!$AB$3:$AB$1315,DataRegularSeason20242025!$B$3:$B$1315, "&lt;=" &amp; FN$1, DataRegularSeason20242025!$E$3:$E$1315, $A15)</f>
        <v>27</v>
      </c>
      <c r="FO15">
        <f>SUMIFS(DataRegularSeason20242025!$AA$3:$AA$1315,DataRegularSeason20242025!$B$3:$B$1315, "&lt;=" &amp; FO$1, DataRegularSeason20242025!$D$3:$D$1315, $A15)+SUMIFS(DataRegularSeason20242025!$AB$3:$AB$1315,DataRegularSeason20242025!$B$3:$B$1315, "&lt;=" &amp; FO$1, DataRegularSeason20242025!$E$3:$E$1315, $A15)</f>
        <v>27</v>
      </c>
      <c r="FP15">
        <f>SUMIFS(DataRegularSeason20242025!$AA$3:$AA$1315,DataRegularSeason20242025!$B$3:$B$1315, "&lt;=" &amp; FP$1, DataRegularSeason20242025!$D$3:$D$1315, $A15)+SUMIFS(DataRegularSeason20242025!$AB$3:$AB$1315,DataRegularSeason20242025!$B$3:$B$1315, "&lt;=" &amp; FP$1, DataRegularSeason20242025!$E$3:$E$1315, $A15)</f>
        <v>27</v>
      </c>
      <c r="FQ15">
        <f>SUMIFS(DataRegularSeason20242025!$AA$3:$AA$1315,DataRegularSeason20242025!$B$3:$B$1315, "&lt;=" &amp; FQ$1, DataRegularSeason20242025!$D$3:$D$1315, $A15)+SUMIFS(DataRegularSeason20242025!$AB$3:$AB$1315,DataRegularSeason20242025!$B$3:$B$1315, "&lt;=" &amp; FQ$1, DataRegularSeason20242025!$E$3:$E$1315, $A15)</f>
        <v>27</v>
      </c>
      <c r="FR15">
        <f>SUMIFS(DataRegularSeason20242025!$AA$3:$AA$1315,DataRegularSeason20242025!$B$3:$B$1315, "&lt;=" &amp; FR$1, DataRegularSeason20242025!$D$3:$D$1315, $A15)+SUMIFS(DataRegularSeason20242025!$AB$3:$AB$1315,DataRegularSeason20242025!$B$3:$B$1315, "&lt;=" &amp; FR$1, DataRegularSeason20242025!$E$3:$E$1315, $A15)</f>
        <v>27</v>
      </c>
      <c r="FS15">
        <f>SUMIFS(DataRegularSeason20242025!$AA$3:$AA$1315,DataRegularSeason20242025!$B$3:$B$1315, "&lt;=" &amp; FS$1, DataRegularSeason20242025!$D$3:$D$1315, $A15)+SUMIFS(DataRegularSeason20242025!$AB$3:$AB$1315,DataRegularSeason20242025!$B$3:$B$1315, "&lt;=" &amp; FS$1, DataRegularSeason20242025!$E$3:$E$1315, $A15)</f>
        <v>27</v>
      </c>
      <c r="FT15">
        <f>SUMIFS(DataRegularSeason20242025!$AA$3:$AA$1315,DataRegularSeason20242025!$B$3:$B$1315, "&lt;=" &amp; FT$1, DataRegularSeason20242025!$D$3:$D$1315, $A15)+SUMIFS(DataRegularSeason20242025!$AB$3:$AB$1315,DataRegularSeason20242025!$B$3:$B$1315, "&lt;=" &amp; FT$1, DataRegularSeason20242025!$E$3:$E$1315, $A15)</f>
        <v>27</v>
      </c>
      <c r="FU15">
        <f>SUMIFS(DataRegularSeason20242025!$AA$3:$AA$1315,DataRegularSeason20242025!$B$3:$B$1315, "&lt;=" &amp; FU$1, DataRegularSeason20242025!$D$3:$D$1315, $A15)+SUMIFS(DataRegularSeason20242025!$AB$3:$AB$1315,DataRegularSeason20242025!$B$3:$B$1315, "&lt;=" &amp; FU$1, DataRegularSeason20242025!$E$3:$E$1315, $A15)</f>
        <v>27</v>
      </c>
      <c r="FV15">
        <f>SUMIFS(DataRegularSeason20242025!$AA$3:$AA$1315,DataRegularSeason20242025!$B$3:$B$1315, "&lt;=" &amp; FV$1, DataRegularSeason20242025!$D$3:$D$1315, $A15)+SUMIFS(DataRegularSeason20242025!$AB$3:$AB$1315,DataRegularSeason20242025!$B$3:$B$1315, "&lt;=" &amp; FV$1, DataRegularSeason20242025!$E$3:$E$1315, $A15)</f>
        <v>27</v>
      </c>
      <c r="FW15">
        <f>SUMIFS(DataRegularSeason20242025!$AA$3:$AA$1315,DataRegularSeason20242025!$B$3:$B$1315, "&lt;=" &amp; FW$1, DataRegularSeason20242025!$D$3:$D$1315, $A15)+SUMIFS(DataRegularSeason20242025!$AB$3:$AB$1315,DataRegularSeason20242025!$B$3:$B$1315, "&lt;=" &amp; FW$1, DataRegularSeason20242025!$E$3:$E$1315, $A15)</f>
        <v>27</v>
      </c>
      <c r="FX15">
        <f>SUMIFS(DataRegularSeason20242025!$AA$3:$AA$1315,DataRegularSeason20242025!$B$3:$B$1315, "&lt;=" &amp; FX$1, DataRegularSeason20242025!$D$3:$D$1315, $A15)+SUMIFS(DataRegularSeason20242025!$AB$3:$AB$1315,DataRegularSeason20242025!$B$3:$B$1315, "&lt;=" &amp; FX$1, DataRegularSeason20242025!$E$3:$E$1315, $A15)</f>
        <v>27</v>
      </c>
      <c r="FY15">
        <f>SUMIFS(DataRegularSeason20242025!$AA$3:$AA$1315,DataRegularSeason20242025!$B$3:$B$1315, "&lt;=" &amp; FY$1, DataRegularSeason20242025!$D$3:$D$1315, $A15)+SUMIFS(DataRegularSeason20242025!$AB$3:$AB$1315,DataRegularSeason20242025!$B$3:$B$1315, "&lt;=" &amp; FY$1, DataRegularSeason20242025!$E$3:$E$1315, $A15)</f>
        <v>27</v>
      </c>
      <c r="FZ15">
        <f>SUMIFS(DataRegularSeason20242025!$AA$3:$AA$1315,DataRegularSeason20242025!$B$3:$B$1315, "&lt;=" &amp; FZ$1, DataRegularSeason20242025!$D$3:$D$1315, $A15)+SUMIFS(DataRegularSeason20242025!$AB$3:$AB$1315,DataRegularSeason20242025!$B$3:$B$1315, "&lt;=" &amp; FZ$1, DataRegularSeason20242025!$E$3:$E$1315, $A15)</f>
        <v>27</v>
      </c>
      <c r="GA15">
        <f>SUMIFS(DataRegularSeason20242025!$AA$3:$AA$1315,DataRegularSeason20242025!$B$3:$B$1315, "&lt;=" &amp; GA$1, DataRegularSeason20242025!$D$3:$D$1315, $A15)+SUMIFS(DataRegularSeason20242025!$AB$3:$AB$1315,DataRegularSeason20242025!$B$3:$B$1315, "&lt;=" &amp; GA$1, DataRegularSeason20242025!$E$3:$E$1315, $A15)</f>
        <v>27</v>
      </c>
      <c r="GB15">
        <f>SUMIFS(DataRegularSeason20242025!$AA$3:$AA$1315,DataRegularSeason20242025!$B$3:$B$1315, "&lt;=" &amp; GB$1, DataRegularSeason20242025!$D$3:$D$1315, $A15)+SUMIFS(DataRegularSeason20242025!$AB$3:$AB$1315,DataRegularSeason20242025!$B$3:$B$1315, "&lt;=" &amp; GB$1, DataRegularSeason20242025!$E$3:$E$1315, $A15)</f>
        <v>27</v>
      </c>
      <c r="GC15">
        <f>SUMIFS(DataRegularSeason20242025!$AA$3:$AA$1315,DataRegularSeason20242025!$B$3:$B$1315, "&lt;=" &amp; GC$1, DataRegularSeason20242025!$D$3:$D$1315, $A15)+SUMIFS(DataRegularSeason20242025!$AB$3:$AB$1315,DataRegularSeason20242025!$B$3:$B$1315, "&lt;=" &amp; GC$1, DataRegularSeason20242025!$E$3:$E$1315, $A15)</f>
        <v>27</v>
      </c>
      <c r="GD15">
        <f>SUMIFS(DataRegularSeason20242025!$AA$3:$AA$1315,DataRegularSeason20242025!$B$3:$B$1315, "&lt;=" &amp; GD$1, DataRegularSeason20242025!$D$3:$D$1315, $A15)+SUMIFS(DataRegularSeason20242025!$AB$3:$AB$1315,DataRegularSeason20242025!$B$3:$B$1315, "&lt;=" &amp; GD$1, DataRegularSeason20242025!$E$3:$E$1315, $A15)</f>
        <v>27</v>
      </c>
      <c r="GE15">
        <f>SUMIFS(DataRegularSeason20242025!$AA$3:$AA$1315,DataRegularSeason20242025!$B$3:$B$1315, "&lt;=" &amp; GE$1, DataRegularSeason20242025!$D$3:$D$1315, $A15)+SUMIFS(DataRegularSeason20242025!$AB$3:$AB$1315,DataRegularSeason20242025!$B$3:$B$1315, "&lt;=" &amp; GE$1, DataRegularSeason20242025!$E$3:$E$1315, $A15)</f>
        <v>27</v>
      </c>
      <c r="GF15">
        <f>SUMIFS(DataRegularSeason20242025!$AA$3:$AA$1315,DataRegularSeason20242025!$B$3:$B$1315, "&lt;=" &amp; GF$1, DataRegularSeason20242025!$D$3:$D$1315, $A15)+SUMIFS(DataRegularSeason20242025!$AB$3:$AB$1315,DataRegularSeason20242025!$B$3:$B$1315, "&lt;=" &amp; GF$1, DataRegularSeason20242025!$E$3:$E$1315, $A15)</f>
        <v>27</v>
      </c>
      <c r="GG15">
        <f>SUMIFS(DataRegularSeason20242025!$AA$3:$AA$1315,DataRegularSeason20242025!$B$3:$B$1315, "&lt;=" &amp; GG$1, DataRegularSeason20242025!$D$3:$D$1315, $A15)+SUMIFS(DataRegularSeason20242025!$AB$3:$AB$1315,DataRegularSeason20242025!$B$3:$B$1315, "&lt;=" &amp; GG$1, DataRegularSeason20242025!$E$3:$E$1315, $A15)</f>
        <v>27</v>
      </c>
      <c r="GH15">
        <f>SUMIFS(DataRegularSeason20242025!$AA$3:$AA$1315,DataRegularSeason20242025!$B$3:$B$1315, "&lt;=" &amp; GH$1, DataRegularSeason20242025!$D$3:$D$1315, $A15)+SUMIFS(DataRegularSeason20242025!$AB$3:$AB$1315,DataRegularSeason20242025!$B$3:$B$1315, "&lt;=" &amp; GH$1, DataRegularSeason20242025!$E$3:$E$1315, $A15)</f>
        <v>27</v>
      </c>
      <c r="GI15">
        <f>SUMIFS(DataRegularSeason20242025!$AA$3:$AA$1315,DataRegularSeason20242025!$B$3:$B$1315, "&lt;=" &amp; GI$1, DataRegularSeason20242025!$D$3:$D$1315, $A15)+SUMIFS(DataRegularSeason20242025!$AB$3:$AB$1315,DataRegularSeason20242025!$B$3:$B$1315, "&lt;=" &amp; GI$1, DataRegularSeason20242025!$E$3:$E$1315, $A15)</f>
        <v>27</v>
      </c>
      <c r="GJ15">
        <f>SUMIFS(DataRegularSeason20242025!$AA$3:$AA$1315,DataRegularSeason20242025!$B$3:$B$1315, "&lt;=" &amp; GJ$1, DataRegularSeason20242025!$D$3:$D$1315, $A15)+SUMIFS(DataRegularSeason20242025!$AB$3:$AB$1315,DataRegularSeason20242025!$B$3:$B$1315, "&lt;=" &amp; GJ$1, DataRegularSeason20242025!$E$3:$E$1315, $A15)</f>
        <v>27</v>
      </c>
      <c r="GK15">
        <f>SUMIFS(DataRegularSeason20242025!$AA$3:$AA$1315,DataRegularSeason20242025!$B$3:$B$1315, "&lt;=" &amp; GK$1, DataRegularSeason20242025!$D$3:$D$1315, $A15)+SUMIFS(DataRegularSeason20242025!$AB$3:$AB$1315,DataRegularSeason20242025!$B$3:$B$1315, "&lt;=" &amp; GK$1, DataRegularSeason20242025!$E$3:$E$1315, $A15)</f>
        <v>27</v>
      </c>
      <c r="GL15">
        <f>SUMIFS(DataRegularSeason20242025!$AA$3:$AA$1315,DataRegularSeason20242025!$B$3:$B$1315, "&lt;=" &amp; GL$1, DataRegularSeason20242025!$D$3:$D$1315, $A15)+SUMIFS(DataRegularSeason20242025!$AB$3:$AB$1315,DataRegularSeason20242025!$B$3:$B$1315, "&lt;=" &amp; GL$1, DataRegularSeason20242025!$E$3:$E$1315, $A15)</f>
        <v>27</v>
      </c>
      <c r="GM15">
        <f>SUMIFS(DataRegularSeason20242025!$AA$3:$AA$1315,DataRegularSeason20242025!$B$3:$B$1315, "&lt;=" &amp; GM$1, DataRegularSeason20242025!$D$3:$D$1315, $A15)+SUMIFS(DataRegularSeason20242025!$AB$3:$AB$1315,DataRegularSeason20242025!$B$3:$B$1315, "&lt;=" &amp; GM$1, DataRegularSeason20242025!$E$3:$E$1315, $A15)</f>
        <v>27</v>
      </c>
      <c r="GN15">
        <f>SUMIFS(DataRegularSeason20242025!$AA$3:$AA$1315,DataRegularSeason20242025!$B$3:$B$1315, "&lt;=" &amp; GN$1, DataRegularSeason20242025!$D$3:$D$1315, $A15)+SUMIFS(DataRegularSeason20242025!$AB$3:$AB$1315,DataRegularSeason20242025!$B$3:$B$1315, "&lt;=" &amp; GN$1, DataRegularSeason20242025!$E$3:$E$1315, $A15)</f>
        <v>27</v>
      </c>
      <c r="GO15">
        <f>SUMIFS(DataRegularSeason20242025!$AA$3:$AA$1315,DataRegularSeason20242025!$B$3:$B$1315, "&lt;=" &amp; GO$1, DataRegularSeason20242025!$D$3:$D$1315, $A15)+SUMIFS(DataRegularSeason20242025!$AB$3:$AB$1315,DataRegularSeason20242025!$B$3:$B$1315, "&lt;=" &amp; GO$1, DataRegularSeason20242025!$E$3:$E$1315, $A15)</f>
        <v>27</v>
      </c>
      <c r="GP15">
        <f>SUMIFS(DataRegularSeason20242025!$AA$3:$AA$1315,DataRegularSeason20242025!$B$3:$B$1315, "&lt;=" &amp; GP$1, DataRegularSeason20242025!$D$3:$D$1315, $A15)+SUMIFS(DataRegularSeason20242025!$AB$3:$AB$1315,DataRegularSeason20242025!$B$3:$B$1315, "&lt;=" &amp; GP$1, DataRegularSeason20242025!$E$3:$E$1315, $A15)</f>
        <v>27</v>
      </c>
      <c r="GQ15">
        <f>SUMIFS(DataRegularSeason20242025!$AA$3:$AA$1315,DataRegularSeason20242025!$B$3:$B$1315, "&lt;=" &amp; GQ$1, DataRegularSeason20242025!$D$3:$D$1315, $A15)+SUMIFS(DataRegularSeason20242025!$AB$3:$AB$1315,DataRegularSeason20242025!$B$3:$B$1315, "&lt;=" &amp; GQ$1, DataRegularSeason20242025!$E$3:$E$1315, $A15)</f>
        <v>27</v>
      </c>
      <c r="GR15">
        <f>SUMIFS(DataRegularSeason20242025!$AA$3:$AA$1315,DataRegularSeason20242025!$B$3:$B$1315, "&lt;=" &amp; GR$1, DataRegularSeason20242025!$D$3:$D$1315, $A15)+SUMIFS(DataRegularSeason20242025!$AB$3:$AB$1315,DataRegularSeason20242025!$B$3:$B$1315, "&lt;=" &amp; GR$1, DataRegularSeason20242025!$E$3:$E$1315, $A15)</f>
        <v>27</v>
      </c>
      <c r="GS15">
        <f>SUMIFS(DataRegularSeason20242025!$AA$3:$AA$1315,DataRegularSeason20242025!$B$3:$B$1315, "&lt;=" &amp; GS$1, DataRegularSeason20242025!$D$3:$D$1315, $A15)+SUMIFS(DataRegularSeason20242025!$AB$3:$AB$1315,DataRegularSeason20242025!$B$3:$B$1315, "&lt;=" &amp; GS$1, DataRegularSeason20242025!$E$3:$E$1315, $A15)</f>
        <v>27</v>
      </c>
      <c r="GT15">
        <f>SUMIFS(DataRegularSeason20242025!$AA$3:$AA$1315,DataRegularSeason20242025!$B$3:$B$1315, "&lt;=" &amp; GT$1, DataRegularSeason20242025!$D$3:$D$1315, $A15)+SUMIFS(DataRegularSeason20242025!$AB$3:$AB$1315,DataRegularSeason20242025!$B$3:$B$1315, "&lt;=" &amp; GT$1, DataRegularSeason20242025!$E$3:$E$1315, $A15)</f>
        <v>27</v>
      </c>
      <c r="GU15">
        <f>SUMIFS(DataRegularSeason20242025!$AA$3:$AA$1315,DataRegularSeason20242025!$B$3:$B$1315, "&lt;=" &amp; GU$1, DataRegularSeason20242025!$D$3:$D$1315, $A15)+SUMIFS(DataRegularSeason20242025!$AB$3:$AB$1315,DataRegularSeason20242025!$B$3:$B$1315, "&lt;=" &amp; GU$1, DataRegularSeason20242025!$E$3:$E$1315, $A15)</f>
        <v>27</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26</v>
      </c>
      <c r="BR16">
        <f>SUMIFS(DataRegularSeason20242025!$AA$3:$AA$1315,DataRegularSeason20242025!$B$3:$B$1315, "&lt;=" &amp; BR$1, DataRegularSeason20242025!$D$3:$D$1315, $A16)+SUMIFS(DataRegularSeason20242025!$AB$3:$AB$1315,DataRegularSeason20242025!$B$3:$B$1315, "&lt;=" &amp; BR$1, DataRegularSeason20242025!$E$3:$E$1315, $A16)</f>
        <v>26</v>
      </c>
      <c r="BS16">
        <f>SUMIFS(DataRegularSeason20242025!$AA$3:$AA$1315,DataRegularSeason20242025!$B$3:$B$1315, "&lt;=" &amp; BS$1, DataRegularSeason20242025!$D$3:$D$1315, $A16)+SUMIFS(DataRegularSeason20242025!$AB$3:$AB$1315,DataRegularSeason20242025!$B$3:$B$1315, "&lt;=" &amp; BS$1, DataRegularSeason20242025!$E$3:$E$1315, $A16)</f>
        <v>26</v>
      </c>
      <c r="BT16">
        <f>SUMIFS(DataRegularSeason20242025!$AA$3:$AA$1315,DataRegularSeason20242025!$B$3:$B$1315, "&lt;=" &amp; BT$1, DataRegularSeason20242025!$D$3:$D$1315, $A16)+SUMIFS(DataRegularSeason20242025!$AB$3:$AB$1315,DataRegularSeason20242025!$B$3:$B$1315, "&lt;=" &amp; BT$1, DataRegularSeason20242025!$E$3:$E$1315, $A16)</f>
        <v>26</v>
      </c>
      <c r="BU16">
        <f>SUMIFS(DataRegularSeason20242025!$AA$3:$AA$1315,DataRegularSeason20242025!$B$3:$B$1315, "&lt;=" &amp; BU$1, DataRegularSeason20242025!$D$3:$D$1315, $A16)+SUMIFS(DataRegularSeason20242025!$AB$3:$AB$1315,DataRegularSeason20242025!$B$3:$B$1315, "&lt;=" &amp; BU$1, DataRegularSeason20242025!$E$3:$E$1315, $A16)</f>
        <v>26</v>
      </c>
      <c r="BV16">
        <f>SUMIFS(DataRegularSeason20242025!$AA$3:$AA$1315,DataRegularSeason20242025!$B$3:$B$1315, "&lt;=" &amp; BV$1, DataRegularSeason20242025!$D$3:$D$1315, $A16)+SUMIFS(DataRegularSeason20242025!$AB$3:$AB$1315,DataRegularSeason20242025!$B$3:$B$1315, "&lt;=" &amp; BV$1, DataRegularSeason20242025!$E$3:$E$1315, $A16)</f>
        <v>26</v>
      </c>
      <c r="BW16">
        <f>SUMIFS(DataRegularSeason20242025!$AA$3:$AA$1315,DataRegularSeason20242025!$B$3:$B$1315, "&lt;=" &amp; BW$1, DataRegularSeason20242025!$D$3:$D$1315, $A16)+SUMIFS(DataRegularSeason20242025!$AB$3:$AB$1315,DataRegularSeason20242025!$B$3:$B$1315, "&lt;=" &amp; BW$1, DataRegularSeason20242025!$E$3:$E$1315, $A16)</f>
        <v>26</v>
      </c>
      <c r="BX16">
        <f>SUMIFS(DataRegularSeason20242025!$AA$3:$AA$1315,DataRegularSeason20242025!$B$3:$B$1315, "&lt;=" &amp; BX$1, DataRegularSeason20242025!$D$3:$D$1315, $A16)+SUMIFS(DataRegularSeason20242025!$AB$3:$AB$1315,DataRegularSeason20242025!$B$3:$B$1315, "&lt;=" &amp; BX$1, DataRegularSeason20242025!$E$3:$E$1315, $A16)</f>
        <v>26</v>
      </c>
      <c r="BY16">
        <f>SUMIFS(DataRegularSeason20242025!$AA$3:$AA$1315,DataRegularSeason20242025!$B$3:$B$1315, "&lt;=" &amp; BY$1, DataRegularSeason20242025!$D$3:$D$1315, $A16)+SUMIFS(DataRegularSeason20242025!$AB$3:$AB$1315,DataRegularSeason20242025!$B$3:$B$1315, "&lt;=" &amp; BY$1, DataRegularSeason20242025!$E$3:$E$1315, $A16)</f>
        <v>26</v>
      </c>
      <c r="BZ16">
        <f>SUMIFS(DataRegularSeason20242025!$AA$3:$AA$1315,DataRegularSeason20242025!$B$3:$B$1315, "&lt;=" &amp; BZ$1, DataRegularSeason20242025!$D$3:$D$1315, $A16)+SUMIFS(DataRegularSeason20242025!$AB$3:$AB$1315,DataRegularSeason20242025!$B$3:$B$1315, "&lt;=" &amp; BZ$1, DataRegularSeason20242025!$E$3:$E$1315, $A16)</f>
        <v>26</v>
      </c>
      <c r="CA16">
        <f>SUMIFS(DataRegularSeason20242025!$AA$3:$AA$1315,DataRegularSeason20242025!$B$3:$B$1315, "&lt;=" &amp; CA$1, DataRegularSeason20242025!$D$3:$D$1315, $A16)+SUMIFS(DataRegularSeason20242025!$AB$3:$AB$1315,DataRegularSeason20242025!$B$3:$B$1315, "&lt;=" &amp; CA$1, DataRegularSeason20242025!$E$3:$E$1315, $A16)</f>
        <v>26</v>
      </c>
      <c r="CB16">
        <f>SUMIFS(DataRegularSeason20242025!$AA$3:$AA$1315,DataRegularSeason20242025!$B$3:$B$1315, "&lt;=" &amp; CB$1, DataRegularSeason20242025!$D$3:$D$1315, $A16)+SUMIFS(DataRegularSeason20242025!$AB$3:$AB$1315,DataRegularSeason20242025!$B$3:$B$1315, "&lt;=" &amp; CB$1, DataRegularSeason20242025!$E$3:$E$1315, $A16)</f>
        <v>26</v>
      </c>
      <c r="CC16">
        <f>SUMIFS(DataRegularSeason20242025!$AA$3:$AA$1315,DataRegularSeason20242025!$B$3:$B$1315, "&lt;=" &amp; CC$1, DataRegularSeason20242025!$D$3:$D$1315, $A16)+SUMIFS(DataRegularSeason20242025!$AB$3:$AB$1315,DataRegularSeason20242025!$B$3:$B$1315, "&lt;=" &amp; CC$1, DataRegularSeason20242025!$E$3:$E$1315, $A16)</f>
        <v>26</v>
      </c>
      <c r="CD16">
        <f>SUMIFS(DataRegularSeason20242025!$AA$3:$AA$1315,DataRegularSeason20242025!$B$3:$B$1315, "&lt;=" &amp; CD$1, DataRegularSeason20242025!$D$3:$D$1315, $A16)+SUMIFS(DataRegularSeason20242025!$AB$3:$AB$1315,DataRegularSeason20242025!$B$3:$B$1315, "&lt;=" &amp; CD$1, DataRegularSeason20242025!$E$3:$E$1315, $A16)</f>
        <v>26</v>
      </c>
      <c r="CE16">
        <f>SUMIFS(DataRegularSeason20242025!$AA$3:$AA$1315,DataRegularSeason20242025!$B$3:$B$1315, "&lt;=" &amp; CE$1, DataRegularSeason20242025!$D$3:$D$1315, $A16)+SUMIFS(DataRegularSeason20242025!$AB$3:$AB$1315,DataRegularSeason20242025!$B$3:$B$1315, "&lt;=" &amp; CE$1, DataRegularSeason20242025!$E$3:$E$1315, $A16)</f>
        <v>26</v>
      </c>
      <c r="CF16">
        <f>SUMIFS(DataRegularSeason20242025!$AA$3:$AA$1315,DataRegularSeason20242025!$B$3:$B$1315, "&lt;=" &amp; CF$1, DataRegularSeason20242025!$D$3:$D$1315, $A16)+SUMIFS(DataRegularSeason20242025!$AB$3:$AB$1315,DataRegularSeason20242025!$B$3:$B$1315, "&lt;=" &amp; CF$1, DataRegularSeason20242025!$E$3:$E$1315, $A16)</f>
        <v>26</v>
      </c>
      <c r="CG16">
        <f>SUMIFS(DataRegularSeason20242025!$AA$3:$AA$1315,DataRegularSeason20242025!$B$3:$B$1315, "&lt;=" &amp; CG$1, DataRegularSeason20242025!$D$3:$D$1315, $A16)+SUMIFS(DataRegularSeason20242025!$AB$3:$AB$1315,DataRegularSeason20242025!$B$3:$B$1315, "&lt;=" &amp; CG$1, DataRegularSeason20242025!$E$3:$E$1315, $A16)</f>
        <v>26</v>
      </c>
      <c r="CH16">
        <f>SUMIFS(DataRegularSeason20242025!$AA$3:$AA$1315,DataRegularSeason20242025!$B$3:$B$1315, "&lt;=" &amp; CH$1, DataRegularSeason20242025!$D$3:$D$1315, $A16)+SUMIFS(DataRegularSeason20242025!$AB$3:$AB$1315,DataRegularSeason20242025!$B$3:$B$1315, "&lt;=" &amp; CH$1, DataRegularSeason20242025!$E$3:$E$1315, $A16)</f>
        <v>26</v>
      </c>
      <c r="CI16">
        <f>SUMIFS(DataRegularSeason20242025!$AA$3:$AA$1315,DataRegularSeason20242025!$B$3:$B$1315, "&lt;=" &amp; CI$1, DataRegularSeason20242025!$D$3:$D$1315, $A16)+SUMIFS(DataRegularSeason20242025!$AB$3:$AB$1315,DataRegularSeason20242025!$B$3:$B$1315, "&lt;=" &amp; CI$1, DataRegularSeason20242025!$E$3:$E$1315, $A16)</f>
        <v>26</v>
      </c>
      <c r="CJ16">
        <f>SUMIFS(DataRegularSeason20242025!$AA$3:$AA$1315,DataRegularSeason20242025!$B$3:$B$1315, "&lt;=" &amp; CJ$1, DataRegularSeason20242025!$D$3:$D$1315, $A16)+SUMIFS(DataRegularSeason20242025!$AB$3:$AB$1315,DataRegularSeason20242025!$B$3:$B$1315, "&lt;=" &amp; CJ$1, DataRegularSeason20242025!$E$3:$E$1315, $A16)</f>
        <v>26</v>
      </c>
      <c r="CK16">
        <f>SUMIFS(DataRegularSeason20242025!$AA$3:$AA$1315,DataRegularSeason20242025!$B$3:$B$1315, "&lt;=" &amp; CK$1, DataRegularSeason20242025!$D$3:$D$1315, $A16)+SUMIFS(DataRegularSeason20242025!$AB$3:$AB$1315,DataRegularSeason20242025!$B$3:$B$1315, "&lt;=" &amp; CK$1, DataRegularSeason20242025!$E$3:$E$1315, $A16)</f>
        <v>26</v>
      </c>
      <c r="CL16">
        <f>SUMIFS(DataRegularSeason20242025!$AA$3:$AA$1315,DataRegularSeason20242025!$B$3:$B$1315, "&lt;=" &amp; CL$1, DataRegularSeason20242025!$D$3:$D$1315, $A16)+SUMIFS(DataRegularSeason20242025!$AB$3:$AB$1315,DataRegularSeason20242025!$B$3:$B$1315, "&lt;=" &amp; CL$1, DataRegularSeason20242025!$E$3:$E$1315, $A16)</f>
        <v>26</v>
      </c>
      <c r="CM16">
        <f>SUMIFS(DataRegularSeason20242025!$AA$3:$AA$1315,DataRegularSeason20242025!$B$3:$B$1315, "&lt;=" &amp; CM$1, DataRegularSeason20242025!$D$3:$D$1315, $A16)+SUMIFS(DataRegularSeason20242025!$AB$3:$AB$1315,DataRegularSeason20242025!$B$3:$B$1315, "&lt;=" &amp; CM$1, DataRegularSeason20242025!$E$3:$E$1315, $A16)</f>
        <v>26</v>
      </c>
      <c r="CN16">
        <f>SUMIFS(DataRegularSeason20242025!$AA$3:$AA$1315,DataRegularSeason20242025!$B$3:$B$1315, "&lt;=" &amp; CN$1, DataRegularSeason20242025!$D$3:$D$1315, $A16)+SUMIFS(DataRegularSeason20242025!$AB$3:$AB$1315,DataRegularSeason20242025!$B$3:$B$1315, "&lt;=" &amp; CN$1, DataRegularSeason20242025!$E$3:$E$1315, $A16)</f>
        <v>26</v>
      </c>
      <c r="CO16">
        <f>SUMIFS(DataRegularSeason20242025!$AA$3:$AA$1315,DataRegularSeason20242025!$B$3:$B$1315, "&lt;=" &amp; CO$1, DataRegularSeason20242025!$D$3:$D$1315, $A16)+SUMIFS(DataRegularSeason20242025!$AB$3:$AB$1315,DataRegularSeason20242025!$B$3:$B$1315, "&lt;=" &amp; CO$1, DataRegularSeason20242025!$E$3:$E$1315, $A16)</f>
        <v>26</v>
      </c>
      <c r="CP16">
        <f>SUMIFS(DataRegularSeason20242025!$AA$3:$AA$1315,DataRegularSeason20242025!$B$3:$B$1315, "&lt;=" &amp; CP$1, DataRegularSeason20242025!$D$3:$D$1315, $A16)+SUMIFS(DataRegularSeason20242025!$AB$3:$AB$1315,DataRegularSeason20242025!$B$3:$B$1315, "&lt;=" &amp; CP$1, DataRegularSeason20242025!$E$3:$E$1315, $A16)</f>
        <v>26</v>
      </c>
      <c r="CQ16">
        <f>SUMIFS(DataRegularSeason20242025!$AA$3:$AA$1315,DataRegularSeason20242025!$B$3:$B$1315, "&lt;=" &amp; CQ$1, DataRegularSeason20242025!$D$3:$D$1315, $A16)+SUMIFS(DataRegularSeason20242025!$AB$3:$AB$1315,DataRegularSeason20242025!$B$3:$B$1315, "&lt;=" &amp; CQ$1, DataRegularSeason20242025!$E$3:$E$1315, $A16)</f>
        <v>26</v>
      </c>
      <c r="CR16">
        <f>SUMIFS(DataRegularSeason20242025!$AA$3:$AA$1315,DataRegularSeason20242025!$B$3:$B$1315, "&lt;=" &amp; CR$1, DataRegularSeason20242025!$D$3:$D$1315, $A16)+SUMIFS(DataRegularSeason20242025!$AB$3:$AB$1315,DataRegularSeason20242025!$B$3:$B$1315, "&lt;=" &amp; CR$1, DataRegularSeason20242025!$E$3:$E$1315, $A16)</f>
        <v>26</v>
      </c>
      <c r="CS16">
        <f>SUMIFS(DataRegularSeason20242025!$AA$3:$AA$1315,DataRegularSeason20242025!$B$3:$B$1315, "&lt;=" &amp; CS$1, DataRegularSeason20242025!$D$3:$D$1315, $A16)+SUMIFS(DataRegularSeason20242025!$AB$3:$AB$1315,DataRegularSeason20242025!$B$3:$B$1315, "&lt;=" &amp; CS$1, DataRegularSeason20242025!$E$3:$E$1315, $A16)</f>
        <v>26</v>
      </c>
      <c r="CT16">
        <f>SUMIFS(DataRegularSeason20242025!$AA$3:$AA$1315,DataRegularSeason20242025!$B$3:$B$1315, "&lt;=" &amp; CT$1, DataRegularSeason20242025!$D$3:$D$1315, $A16)+SUMIFS(DataRegularSeason20242025!$AB$3:$AB$1315,DataRegularSeason20242025!$B$3:$B$1315, "&lt;=" &amp; CT$1, DataRegularSeason20242025!$E$3:$E$1315, $A16)</f>
        <v>26</v>
      </c>
      <c r="CU16">
        <f>SUMIFS(DataRegularSeason20242025!$AA$3:$AA$1315,DataRegularSeason20242025!$B$3:$B$1315, "&lt;=" &amp; CU$1, DataRegularSeason20242025!$D$3:$D$1315, $A16)+SUMIFS(DataRegularSeason20242025!$AB$3:$AB$1315,DataRegularSeason20242025!$B$3:$B$1315, "&lt;=" &amp; CU$1, DataRegularSeason20242025!$E$3:$E$1315, $A16)</f>
        <v>26</v>
      </c>
      <c r="CV16">
        <f>SUMIFS(DataRegularSeason20242025!$AA$3:$AA$1315,DataRegularSeason20242025!$B$3:$B$1315, "&lt;=" &amp; CV$1, DataRegularSeason20242025!$D$3:$D$1315, $A16)+SUMIFS(DataRegularSeason20242025!$AB$3:$AB$1315,DataRegularSeason20242025!$B$3:$B$1315, "&lt;=" &amp; CV$1, DataRegularSeason20242025!$E$3:$E$1315, $A16)</f>
        <v>26</v>
      </c>
      <c r="CW16">
        <f>SUMIFS(DataRegularSeason20242025!$AA$3:$AA$1315,DataRegularSeason20242025!$B$3:$B$1315, "&lt;=" &amp; CW$1, DataRegularSeason20242025!$D$3:$D$1315, $A16)+SUMIFS(DataRegularSeason20242025!$AB$3:$AB$1315,DataRegularSeason20242025!$B$3:$B$1315, "&lt;=" &amp; CW$1, DataRegularSeason20242025!$E$3:$E$1315, $A16)</f>
        <v>26</v>
      </c>
      <c r="CX16">
        <f>SUMIFS(DataRegularSeason20242025!$AA$3:$AA$1315,DataRegularSeason20242025!$B$3:$B$1315, "&lt;=" &amp; CX$1, DataRegularSeason20242025!$D$3:$D$1315, $A16)+SUMIFS(DataRegularSeason20242025!$AB$3:$AB$1315,DataRegularSeason20242025!$B$3:$B$1315, "&lt;=" &amp; CX$1, DataRegularSeason20242025!$E$3:$E$1315, $A16)</f>
        <v>26</v>
      </c>
      <c r="CY16">
        <f>SUMIFS(DataRegularSeason20242025!$AA$3:$AA$1315,DataRegularSeason20242025!$B$3:$B$1315, "&lt;=" &amp; CY$1, DataRegularSeason20242025!$D$3:$D$1315, $A16)+SUMIFS(DataRegularSeason20242025!$AB$3:$AB$1315,DataRegularSeason20242025!$B$3:$B$1315, "&lt;=" &amp; CY$1, DataRegularSeason20242025!$E$3:$E$1315, $A16)</f>
        <v>26</v>
      </c>
      <c r="CZ16">
        <f>SUMIFS(DataRegularSeason20242025!$AA$3:$AA$1315,DataRegularSeason20242025!$B$3:$B$1315, "&lt;=" &amp; CZ$1, DataRegularSeason20242025!$D$3:$D$1315, $A16)+SUMIFS(DataRegularSeason20242025!$AB$3:$AB$1315,DataRegularSeason20242025!$B$3:$B$1315, "&lt;=" &amp; CZ$1, DataRegularSeason20242025!$E$3:$E$1315, $A16)</f>
        <v>26</v>
      </c>
      <c r="DA16">
        <f>SUMIFS(DataRegularSeason20242025!$AA$3:$AA$1315,DataRegularSeason20242025!$B$3:$B$1315, "&lt;=" &amp; DA$1, DataRegularSeason20242025!$D$3:$D$1315, $A16)+SUMIFS(DataRegularSeason20242025!$AB$3:$AB$1315,DataRegularSeason20242025!$B$3:$B$1315, "&lt;=" &amp; DA$1, DataRegularSeason20242025!$E$3:$E$1315, $A16)</f>
        <v>26</v>
      </c>
      <c r="DB16">
        <f>SUMIFS(DataRegularSeason20242025!$AA$3:$AA$1315,DataRegularSeason20242025!$B$3:$B$1315, "&lt;=" &amp; DB$1, DataRegularSeason20242025!$D$3:$D$1315, $A16)+SUMIFS(DataRegularSeason20242025!$AB$3:$AB$1315,DataRegularSeason20242025!$B$3:$B$1315, "&lt;=" &amp; DB$1, DataRegularSeason20242025!$E$3:$E$1315, $A16)</f>
        <v>26</v>
      </c>
      <c r="DC16">
        <f>SUMIFS(DataRegularSeason20242025!$AA$3:$AA$1315,DataRegularSeason20242025!$B$3:$B$1315, "&lt;=" &amp; DC$1, DataRegularSeason20242025!$D$3:$D$1315, $A16)+SUMIFS(DataRegularSeason20242025!$AB$3:$AB$1315,DataRegularSeason20242025!$B$3:$B$1315, "&lt;=" &amp; DC$1, DataRegularSeason20242025!$E$3:$E$1315, $A16)</f>
        <v>26</v>
      </c>
      <c r="DD16">
        <f>SUMIFS(DataRegularSeason20242025!$AA$3:$AA$1315,DataRegularSeason20242025!$B$3:$B$1315, "&lt;=" &amp; DD$1, DataRegularSeason20242025!$D$3:$D$1315, $A16)+SUMIFS(DataRegularSeason20242025!$AB$3:$AB$1315,DataRegularSeason20242025!$B$3:$B$1315, "&lt;=" &amp; DD$1, DataRegularSeason20242025!$E$3:$E$1315, $A16)</f>
        <v>26</v>
      </c>
      <c r="DE16">
        <f>SUMIFS(DataRegularSeason20242025!$AA$3:$AA$1315,DataRegularSeason20242025!$B$3:$B$1315, "&lt;=" &amp; DE$1, DataRegularSeason20242025!$D$3:$D$1315, $A16)+SUMIFS(DataRegularSeason20242025!$AB$3:$AB$1315,DataRegularSeason20242025!$B$3:$B$1315, "&lt;=" &amp; DE$1, DataRegularSeason20242025!$E$3:$E$1315, $A16)</f>
        <v>26</v>
      </c>
      <c r="DF16">
        <f>SUMIFS(DataRegularSeason20242025!$AA$3:$AA$1315,DataRegularSeason20242025!$B$3:$B$1315, "&lt;=" &amp; DF$1, DataRegularSeason20242025!$D$3:$D$1315, $A16)+SUMIFS(DataRegularSeason20242025!$AB$3:$AB$1315,DataRegularSeason20242025!$B$3:$B$1315, "&lt;=" &amp; DF$1, DataRegularSeason20242025!$E$3:$E$1315, $A16)</f>
        <v>26</v>
      </c>
      <c r="DG16">
        <f>SUMIFS(DataRegularSeason20242025!$AA$3:$AA$1315,DataRegularSeason20242025!$B$3:$B$1315, "&lt;=" &amp; DG$1, DataRegularSeason20242025!$D$3:$D$1315, $A16)+SUMIFS(DataRegularSeason20242025!$AB$3:$AB$1315,DataRegularSeason20242025!$B$3:$B$1315, "&lt;=" &amp; DG$1, DataRegularSeason20242025!$E$3:$E$1315, $A16)</f>
        <v>26</v>
      </c>
      <c r="DH16">
        <f>SUMIFS(DataRegularSeason20242025!$AA$3:$AA$1315,DataRegularSeason20242025!$B$3:$B$1315, "&lt;=" &amp; DH$1, DataRegularSeason20242025!$D$3:$D$1315, $A16)+SUMIFS(DataRegularSeason20242025!$AB$3:$AB$1315,DataRegularSeason20242025!$B$3:$B$1315, "&lt;=" &amp; DH$1, DataRegularSeason20242025!$E$3:$E$1315, $A16)</f>
        <v>26</v>
      </c>
      <c r="DI16">
        <f>SUMIFS(DataRegularSeason20242025!$AA$3:$AA$1315,DataRegularSeason20242025!$B$3:$B$1315, "&lt;=" &amp; DI$1, DataRegularSeason20242025!$D$3:$D$1315, $A16)+SUMIFS(DataRegularSeason20242025!$AB$3:$AB$1315,DataRegularSeason20242025!$B$3:$B$1315, "&lt;=" &amp; DI$1, DataRegularSeason20242025!$E$3:$E$1315, $A16)</f>
        <v>26</v>
      </c>
      <c r="DJ16">
        <f>SUMIFS(DataRegularSeason20242025!$AA$3:$AA$1315,DataRegularSeason20242025!$B$3:$B$1315, "&lt;=" &amp; DJ$1, DataRegularSeason20242025!$D$3:$D$1315, $A16)+SUMIFS(DataRegularSeason20242025!$AB$3:$AB$1315,DataRegularSeason20242025!$B$3:$B$1315, "&lt;=" &amp; DJ$1, DataRegularSeason20242025!$E$3:$E$1315, $A16)</f>
        <v>26</v>
      </c>
      <c r="DK16">
        <f>SUMIFS(DataRegularSeason20242025!$AA$3:$AA$1315,DataRegularSeason20242025!$B$3:$B$1315, "&lt;=" &amp; DK$1, DataRegularSeason20242025!$D$3:$D$1315, $A16)+SUMIFS(DataRegularSeason20242025!$AB$3:$AB$1315,DataRegularSeason20242025!$B$3:$B$1315, "&lt;=" &amp; DK$1, DataRegularSeason20242025!$E$3:$E$1315, $A16)</f>
        <v>26</v>
      </c>
      <c r="DL16">
        <f>SUMIFS(DataRegularSeason20242025!$AA$3:$AA$1315,DataRegularSeason20242025!$B$3:$B$1315, "&lt;=" &amp; DL$1, DataRegularSeason20242025!$D$3:$D$1315, $A16)+SUMIFS(DataRegularSeason20242025!$AB$3:$AB$1315,DataRegularSeason20242025!$B$3:$B$1315, "&lt;=" &amp; DL$1, DataRegularSeason20242025!$E$3:$E$1315, $A16)</f>
        <v>26</v>
      </c>
      <c r="DM16">
        <f>SUMIFS(DataRegularSeason20242025!$AA$3:$AA$1315,DataRegularSeason20242025!$B$3:$B$1315, "&lt;=" &amp; DM$1, DataRegularSeason20242025!$D$3:$D$1315, $A16)+SUMIFS(DataRegularSeason20242025!$AB$3:$AB$1315,DataRegularSeason20242025!$B$3:$B$1315, "&lt;=" &amp; DM$1, DataRegularSeason20242025!$E$3:$E$1315, $A16)</f>
        <v>26</v>
      </c>
      <c r="DN16">
        <f>SUMIFS(DataRegularSeason20242025!$AA$3:$AA$1315,DataRegularSeason20242025!$B$3:$B$1315, "&lt;=" &amp; DN$1, DataRegularSeason20242025!$D$3:$D$1315, $A16)+SUMIFS(DataRegularSeason20242025!$AB$3:$AB$1315,DataRegularSeason20242025!$B$3:$B$1315, "&lt;=" &amp; DN$1, DataRegularSeason20242025!$E$3:$E$1315, $A16)</f>
        <v>26</v>
      </c>
      <c r="DO16">
        <f>SUMIFS(DataRegularSeason20242025!$AA$3:$AA$1315,DataRegularSeason20242025!$B$3:$B$1315, "&lt;=" &amp; DO$1, DataRegularSeason20242025!$D$3:$D$1315, $A16)+SUMIFS(DataRegularSeason20242025!$AB$3:$AB$1315,DataRegularSeason20242025!$B$3:$B$1315, "&lt;=" &amp; DO$1, DataRegularSeason20242025!$E$3:$E$1315, $A16)</f>
        <v>26</v>
      </c>
      <c r="DP16">
        <f>SUMIFS(DataRegularSeason20242025!$AA$3:$AA$1315,DataRegularSeason20242025!$B$3:$B$1315, "&lt;=" &amp; DP$1, DataRegularSeason20242025!$D$3:$D$1315, $A16)+SUMIFS(DataRegularSeason20242025!$AB$3:$AB$1315,DataRegularSeason20242025!$B$3:$B$1315, "&lt;=" &amp; DP$1, DataRegularSeason20242025!$E$3:$E$1315, $A16)</f>
        <v>26</v>
      </c>
      <c r="DQ16">
        <f>SUMIFS(DataRegularSeason20242025!$AA$3:$AA$1315,DataRegularSeason20242025!$B$3:$B$1315, "&lt;=" &amp; DQ$1, DataRegularSeason20242025!$D$3:$D$1315, $A16)+SUMIFS(DataRegularSeason20242025!$AB$3:$AB$1315,DataRegularSeason20242025!$B$3:$B$1315, "&lt;=" &amp; DQ$1, DataRegularSeason20242025!$E$3:$E$1315, $A16)</f>
        <v>26</v>
      </c>
      <c r="DR16">
        <f>SUMIFS(DataRegularSeason20242025!$AA$3:$AA$1315,DataRegularSeason20242025!$B$3:$B$1315, "&lt;=" &amp; DR$1, DataRegularSeason20242025!$D$3:$D$1315, $A16)+SUMIFS(DataRegularSeason20242025!$AB$3:$AB$1315,DataRegularSeason20242025!$B$3:$B$1315, "&lt;=" &amp; DR$1, DataRegularSeason20242025!$E$3:$E$1315, $A16)</f>
        <v>26</v>
      </c>
      <c r="DS16">
        <f>SUMIFS(DataRegularSeason20242025!$AA$3:$AA$1315,DataRegularSeason20242025!$B$3:$B$1315, "&lt;=" &amp; DS$1, DataRegularSeason20242025!$D$3:$D$1315, $A16)+SUMIFS(DataRegularSeason20242025!$AB$3:$AB$1315,DataRegularSeason20242025!$B$3:$B$1315, "&lt;=" &amp; DS$1, DataRegularSeason20242025!$E$3:$E$1315, $A16)</f>
        <v>26</v>
      </c>
      <c r="DT16">
        <f>SUMIFS(DataRegularSeason20242025!$AA$3:$AA$1315,DataRegularSeason20242025!$B$3:$B$1315, "&lt;=" &amp; DT$1, DataRegularSeason20242025!$D$3:$D$1315, $A16)+SUMIFS(DataRegularSeason20242025!$AB$3:$AB$1315,DataRegularSeason20242025!$B$3:$B$1315, "&lt;=" &amp; DT$1, DataRegularSeason20242025!$E$3:$E$1315, $A16)</f>
        <v>26</v>
      </c>
      <c r="DU16">
        <f>SUMIFS(DataRegularSeason20242025!$AA$3:$AA$1315,DataRegularSeason20242025!$B$3:$B$1315, "&lt;=" &amp; DU$1, DataRegularSeason20242025!$D$3:$D$1315, $A16)+SUMIFS(DataRegularSeason20242025!$AB$3:$AB$1315,DataRegularSeason20242025!$B$3:$B$1315, "&lt;=" &amp; DU$1, DataRegularSeason20242025!$E$3:$E$1315, $A16)</f>
        <v>26</v>
      </c>
      <c r="DV16">
        <f>SUMIFS(DataRegularSeason20242025!$AA$3:$AA$1315,DataRegularSeason20242025!$B$3:$B$1315, "&lt;=" &amp; DV$1, DataRegularSeason20242025!$D$3:$D$1315, $A16)+SUMIFS(DataRegularSeason20242025!$AB$3:$AB$1315,DataRegularSeason20242025!$B$3:$B$1315, "&lt;=" &amp; DV$1, DataRegularSeason20242025!$E$3:$E$1315, $A16)</f>
        <v>26</v>
      </c>
      <c r="DW16">
        <f>SUMIFS(DataRegularSeason20242025!$AA$3:$AA$1315,DataRegularSeason20242025!$B$3:$B$1315, "&lt;=" &amp; DW$1, DataRegularSeason20242025!$D$3:$D$1315, $A16)+SUMIFS(DataRegularSeason20242025!$AB$3:$AB$1315,DataRegularSeason20242025!$B$3:$B$1315, "&lt;=" &amp; DW$1, DataRegularSeason20242025!$E$3:$E$1315, $A16)</f>
        <v>26</v>
      </c>
      <c r="DX16">
        <f>SUMIFS(DataRegularSeason20242025!$AA$3:$AA$1315,DataRegularSeason20242025!$B$3:$B$1315, "&lt;=" &amp; DX$1, DataRegularSeason20242025!$D$3:$D$1315, $A16)+SUMIFS(DataRegularSeason20242025!$AB$3:$AB$1315,DataRegularSeason20242025!$B$3:$B$1315, "&lt;=" &amp; DX$1, DataRegularSeason20242025!$E$3:$E$1315, $A16)</f>
        <v>26</v>
      </c>
      <c r="DY16">
        <f>SUMIFS(DataRegularSeason20242025!$AA$3:$AA$1315,DataRegularSeason20242025!$B$3:$B$1315, "&lt;=" &amp; DY$1, DataRegularSeason20242025!$D$3:$D$1315, $A16)+SUMIFS(DataRegularSeason20242025!$AB$3:$AB$1315,DataRegularSeason20242025!$B$3:$B$1315, "&lt;=" &amp; DY$1, DataRegularSeason20242025!$E$3:$E$1315, $A16)</f>
        <v>26</v>
      </c>
      <c r="DZ16">
        <f>SUMIFS(DataRegularSeason20242025!$AA$3:$AA$1315,DataRegularSeason20242025!$B$3:$B$1315, "&lt;=" &amp; DZ$1, DataRegularSeason20242025!$D$3:$D$1315, $A16)+SUMIFS(DataRegularSeason20242025!$AB$3:$AB$1315,DataRegularSeason20242025!$B$3:$B$1315, "&lt;=" &amp; DZ$1, DataRegularSeason20242025!$E$3:$E$1315, $A16)</f>
        <v>26</v>
      </c>
      <c r="EA16">
        <f>SUMIFS(DataRegularSeason20242025!$AA$3:$AA$1315,DataRegularSeason20242025!$B$3:$B$1315, "&lt;=" &amp; EA$1, DataRegularSeason20242025!$D$3:$D$1315, $A16)+SUMIFS(DataRegularSeason20242025!$AB$3:$AB$1315,DataRegularSeason20242025!$B$3:$B$1315, "&lt;=" &amp; EA$1, DataRegularSeason20242025!$E$3:$E$1315, $A16)</f>
        <v>26</v>
      </c>
      <c r="EB16">
        <f>SUMIFS(DataRegularSeason20242025!$AA$3:$AA$1315,DataRegularSeason20242025!$B$3:$B$1315, "&lt;=" &amp; EB$1, DataRegularSeason20242025!$D$3:$D$1315, $A16)+SUMIFS(DataRegularSeason20242025!$AB$3:$AB$1315,DataRegularSeason20242025!$B$3:$B$1315, "&lt;=" &amp; EB$1, DataRegularSeason20242025!$E$3:$E$1315, $A16)</f>
        <v>26</v>
      </c>
      <c r="EC16">
        <f>SUMIFS(DataRegularSeason20242025!$AA$3:$AA$1315,DataRegularSeason20242025!$B$3:$B$1315, "&lt;=" &amp; EC$1, DataRegularSeason20242025!$D$3:$D$1315, $A16)+SUMIFS(DataRegularSeason20242025!$AB$3:$AB$1315,DataRegularSeason20242025!$B$3:$B$1315, "&lt;=" &amp; EC$1, DataRegularSeason20242025!$E$3:$E$1315, $A16)</f>
        <v>26</v>
      </c>
      <c r="ED16">
        <f>SUMIFS(DataRegularSeason20242025!$AA$3:$AA$1315,DataRegularSeason20242025!$B$3:$B$1315, "&lt;=" &amp; ED$1, DataRegularSeason20242025!$D$3:$D$1315, $A16)+SUMIFS(DataRegularSeason20242025!$AB$3:$AB$1315,DataRegularSeason20242025!$B$3:$B$1315, "&lt;=" &amp; ED$1, DataRegularSeason20242025!$E$3:$E$1315, $A16)</f>
        <v>26</v>
      </c>
      <c r="EE16">
        <f>SUMIFS(DataRegularSeason20242025!$AA$3:$AA$1315,DataRegularSeason20242025!$B$3:$B$1315, "&lt;=" &amp; EE$1, DataRegularSeason20242025!$D$3:$D$1315, $A16)+SUMIFS(DataRegularSeason20242025!$AB$3:$AB$1315,DataRegularSeason20242025!$B$3:$B$1315, "&lt;=" &amp; EE$1, DataRegularSeason20242025!$E$3:$E$1315, $A16)</f>
        <v>26</v>
      </c>
      <c r="EF16">
        <f>SUMIFS(DataRegularSeason20242025!$AA$3:$AA$1315,DataRegularSeason20242025!$B$3:$B$1315, "&lt;=" &amp; EF$1, DataRegularSeason20242025!$D$3:$D$1315, $A16)+SUMIFS(DataRegularSeason20242025!$AB$3:$AB$1315,DataRegularSeason20242025!$B$3:$B$1315, "&lt;=" &amp; EF$1, DataRegularSeason20242025!$E$3:$E$1315, $A16)</f>
        <v>26</v>
      </c>
      <c r="EG16">
        <f>SUMIFS(DataRegularSeason20242025!$AA$3:$AA$1315,DataRegularSeason20242025!$B$3:$B$1315, "&lt;=" &amp; EG$1, DataRegularSeason20242025!$D$3:$D$1315, $A16)+SUMIFS(DataRegularSeason20242025!$AB$3:$AB$1315,DataRegularSeason20242025!$B$3:$B$1315, "&lt;=" &amp; EG$1, DataRegularSeason20242025!$E$3:$E$1315, $A16)</f>
        <v>26</v>
      </c>
      <c r="EH16">
        <f>SUMIFS(DataRegularSeason20242025!$AA$3:$AA$1315,DataRegularSeason20242025!$B$3:$B$1315, "&lt;=" &amp; EH$1, DataRegularSeason20242025!$D$3:$D$1315, $A16)+SUMIFS(DataRegularSeason20242025!$AB$3:$AB$1315,DataRegularSeason20242025!$B$3:$B$1315, "&lt;=" &amp; EH$1, DataRegularSeason20242025!$E$3:$E$1315, $A16)</f>
        <v>26</v>
      </c>
      <c r="EI16">
        <f>SUMIFS(DataRegularSeason20242025!$AA$3:$AA$1315,DataRegularSeason20242025!$B$3:$B$1315, "&lt;=" &amp; EI$1, DataRegularSeason20242025!$D$3:$D$1315, $A16)+SUMIFS(DataRegularSeason20242025!$AB$3:$AB$1315,DataRegularSeason20242025!$B$3:$B$1315, "&lt;=" &amp; EI$1, DataRegularSeason20242025!$E$3:$E$1315, $A16)</f>
        <v>26</v>
      </c>
      <c r="EJ16">
        <f>SUMIFS(DataRegularSeason20242025!$AA$3:$AA$1315,DataRegularSeason20242025!$B$3:$B$1315, "&lt;=" &amp; EJ$1, DataRegularSeason20242025!$D$3:$D$1315, $A16)+SUMIFS(DataRegularSeason20242025!$AB$3:$AB$1315,DataRegularSeason20242025!$B$3:$B$1315, "&lt;=" &amp; EJ$1, DataRegularSeason20242025!$E$3:$E$1315, $A16)</f>
        <v>26</v>
      </c>
      <c r="EK16">
        <f>SUMIFS(DataRegularSeason20242025!$AA$3:$AA$1315,DataRegularSeason20242025!$B$3:$B$1315, "&lt;=" &amp; EK$1, DataRegularSeason20242025!$D$3:$D$1315, $A16)+SUMIFS(DataRegularSeason20242025!$AB$3:$AB$1315,DataRegularSeason20242025!$B$3:$B$1315, "&lt;=" &amp; EK$1, DataRegularSeason20242025!$E$3:$E$1315, $A16)</f>
        <v>26</v>
      </c>
      <c r="EL16">
        <f>SUMIFS(DataRegularSeason20242025!$AA$3:$AA$1315,DataRegularSeason20242025!$B$3:$B$1315, "&lt;=" &amp; EL$1, DataRegularSeason20242025!$D$3:$D$1315, $A16)+SUMIFS(DataRegularSeason20242025!$AB$3:$AB$1315,DataRegularSeason20242025!$B$3:$B$1315, "&lt;=" &amp; EL$1, DataRegularSeason20242025!$E$3:$E$1315, $A16)</f>
        <v>26</v>
      </c>
      <c r="EM16">
        <f>SUMIFS(DataRegularSeason20242025!$AA$3:$AA$1315,DataRegularSeason20242025!$B$3:$B$1315, "&lt;=" &amp; EM$1, DataRegularSeason20242025!$D$3:$D$1315, $A16)+SUMIFS(DataRegularSeason20242025!$AB$3:$AB$1315,DataRegularSeason20242025!$B$3:$B$1315, "&lt;=" &amp; EM$1, DataRegularSeason20242025!$E$3:$E$1315, $A16)</f>
        <v>26</v>
      </c>
      <c r="EN16">
        <f>SUMIFS(DataRegularSeason20242025!$AA$3:$AA$1315,DataRegularSeason20242025!$B$3:$B$1315, "&lt;=" &amp; EN$1, DataRegularSeason20242025!$D$3:$D$1315, $A16)+SUMIFS(DataRegularSeason20242025!$AB$3:$AB$1315,DataRegularSeason20242025!$B$3:$B$1315, "&lt;=" &amp; EN$1, DataRegularSeason20242025!$E$3:$E$1315, $A16)</f>
        <v>26</v>
      </c>
      <c r="EO16">
        <f>SUMIFS(DataRegularSeason20242025!$AA$3:$AA$1315,DataRegularSeason20242025!$B$3:$B$1315, "&lt;=" &amp; EO$1, DataRegularSeason20242025!$D$3:$D$1315, $A16)+SUMIFS(DataRegularSeason20242025!$AB$3:$AB$1315,DataRegularSeason20242025!$B$3:$B$1315, "&lt;=" &amp; EO$1, DataRegularSeason20242025!$E$3:$E$1315, $A16)</f>
        <v>26</v>
      </c>
      <c r="EP16">
        <f>SUMIFS(DataRegularSeason20242025!$AA$3:$AA$1315,DataRegularSeason20242025!$B$3:$B$1315, "&lt;=" &amp; EP$1, DataRegularSeason20242025!$D$3:$D$1315, $A16)+SUMIFS(DataRegularSeason20242025!$AB$3:$AB$1315,DataRegularSeason20242025!$B$3:$B$1315, "&lt;=" &amp; EP$1, DataRegularSeason20242025!$E$3:$E$1315, $A16)</f>
        <v>26</v>
      </c>
      <c r="EQ16">
        <f>SUMIFS(DataRegularSeason20242025!$AA$3:$AA$1315,DataRegularSeason20242025!$B$3:$B$1315, "&lt;=" &amp; EQ$1, DataRegularSeason20242025!$D$3:$D$1315, $A16)+SUMIFS(DataRegularSeason20242025!$AB$3:$AB$1315,DataRegularSeason20242025!$B$3:$B$1315, "&lt;=" &amp; EQ$1, DataRegularSeason20242025!$E$3:$E$1315, $A16)</f>
        <v>26</v>
      </c>
      <c r="ER16">
        <f>SUMIFS(DataRegularSeason20242025!$AA$3:$AA$1315,DataRegularSeason20242025!$B$3:$B$1315, "&lt;=" &amp; ER$1, DataRegularSeason20242025!$D$3:$D$1315, $A16)+SUMIFS(DataRegularSeason20242025!$AB$3:$AB$1315,DataRegularSeason20242025!$B$3:$B$1315, "&lt;=" &amp; ER$1, DataRegularSeason20242025!$E$3:$E$1315, $A16)</f>
        <v>26</v>
      </c>
      <c r="ES16">
        <f>SUMIFS(DataRegularSeason20242025!$AA$3:$AA$1315,DataRegularSeason20242025!$B$3:$B$1315, "&lt;=" &amp; ES$1, DataRegularSeason20242025!$D$3:$D$1315, $A16)+SUMIFS(DataRegularSeason20242025!$AB$3:$AB$1315,DataRegularSeason20242025!$B$3:$B$1315, "&lt;=" &amp; ES$1, DataRegularSeason20242025!$E$3:$E$1315, $A16)</f>
        <v>26</v>
      </c>
      <c r="ET16">
        <f>SUMIFS(DataRegularSeason20242025!$AA$3:$AA$1315,DataRegularSeason20242025!$B$3:$B$1315, "&lt;=" &amp; ET$1, DataRegularSeason20242025!$D$3:$D$1315, $A16)+SUMIFS(DataRegularSeason20242025!$AB$3:$AB$1315,DataRegularSeason20242025!$B$3:$B$1315, "&lt;=" &amp; ET$1, DataRegularSeason20242025!$E$3:$E$1315, $A16)</f>
        <v>26</v>
      </c>
      <c r="EU16">
        <f>SUMIFS(DataRegularSeason20242025!$AA$3:$AA$1315,DataRegularSeason20242025!$B$3:$B$1315, "&lt;=" &amp; EU$1, DataRegularSeason20242025!$D$3:$D$1315, $A16)+SUMIFS(DataRegularSeason20242025!$AB$3:$AB$1315,DataRegularSeason20242025!$B$3:$B$1315, "&lt;=" &amp; EU$1, DataRegularSeason20242025!$E$3:$E$1315, $A16)</f>
        <v>26</v>
      </c>
      <c r="EV16">
        <f>SUMIFS(DataRegularSeason20242025!$AA$3:$AA$1315,DataRegularSeason20242025!$B$3:$B$1315, "&lt;=" &amp; EV$1, DataRegularSeason20242025!$D$3:$D$1315, $A16)+SUMIFS(DataRegularSeason20242025!$AB$3:$AB$1315,DataRegularSeason20242025!$B$3:$B$1315, "&lt;=" &amp; EV$1, DataRegularSeason20242025!$E$3:$E$1315, $A16)</f>
        <v>26</v>
      </c>
      <c r="EW16">
        <f>SUMIFS(DataRegularSeason20242025!$AA$3:$AA$1315,DataRegularSeason20242025!$B$3:$B$1315, "&lt;=" &amp; EW$1, DataRegularSeason20242025!$D$3:$D$1315, $A16)+SUMIFS(DataRegularSeason20242025!$AB$3:$AB$1315,DataRegularSeason20242025!$B$3:$B$1315, "&lt;=" &amp; EW$1, DataRegularSeason20242025!$E$3:$E$1315, $A16)</f>
        <v>26</v>
      </c>
      <c r="EX16">
        <f>SUMIFS(DataRegularSeason20242025!$AA$3:$AA$1315,DataRegularSeason20242025!$B$3:$B$1315, "&lt;=" &amp; EX$1, DataRegularSeason20242025!$D$3:$D$1315, $A16)+SUMIFS(DataRegularSeason20242025!$AB$3:$AB$1315,DataRegularSeason20242025!$B$3:$B$1315, "&lt;=" &amp; EX$1, DataRegularSeason20242025!$E$3:$E$1315, $A16)</f>
        <v>26</v>
      </c>
      <c r="EY16">
        <f>SUMIFS(DataRegularSeason20242025!$AA$3:$AA$1315,DataRegularSeason20242025!$B$3:$B$1315, "&lt;=" &amp; EY$1, DataRegularSeason20242025!$D$3:$D$1315, $A16)+SUMIFS(DataRegularSeason20242025!$AB$3:$AB$1315,DataRegularSeason20242025!$B$3:$B$1315, "&lt;=" &amp; EY$1, DataRegularSeason20242025!$E$3:$E$1315, $A16)</f>
        <v>26</v>
      </c>
      <c r="EZ16">
        <f>SUMIFS(DataRegularSeason20242025!$AA$3:$AA$1315,DataRegularSeason20242025!$B$3:$B$1315, "&lt;=" &amp; EZ$1, DataRegularSeason20242025!$D$3:$D$1315, $A16)+SUMIFS(DataRegularSeason20242025!$AB$3:$AB$1315,DataRegularSeason20242025!$B$3:$B$1315, "&lt;=" &amp; EZ$1, DataRegularSeason20242025!$E$3:$E$1315, $A16)</f>
        <v>26</v>
      </c>
      <c r="FA16">
        <f>SUMIFS(DataRegularSeason20242025!$AA$3:$AA$1315,DataRegularSeason20242025!$B$3:$B$1315, "&lt;=" &amp; FA$1, DataRegularSeason20242025!$D$3:$D$1315, $A16)+SUMIFS(DataRegularSeason20242025!$AB$3:$AB$1315,DataRegularSeason20242025!$B$3:$B$1315, "&lt;=" &amp; FA$1, DataRegularSeason20242025!$E$3:$E$1315, $A16)</f>
        <v>26</v>
      </c>
      <c r="FB16">
        <f>SUMIFS(DataRegularSeason20242025!$AA$3:$AA$1315,DataRegularSeason20242025!$B$3:$B$1315, "&lt;=" &amp; FB$1, DataRegularSeason20242025!$D$3:$D$1315, $A16)+SUMIFS(DataRegularSeason20242025!$AB$3:$AB$1315,DataRegularSeason20242025!$B$3:$B$1315, "&lt;=" &amp; FB$1, DataRegularSeason20242025!$E$3:$E$1315, $A16)</f>
        <v>26</v>
      </c>
      <c r="FC16">
        <f>SUMIFS(DataRegularSeason20242025!$AA$3:$AA$1315,DataRegularSeason20242025!$B$3:$B$1315, "&lt;=" &amp; FC$1, DataRegularSeason20242025!$D$3:$D$1315, $A16)+SUMIFS(DataRegularSeason20242025!$AB$3:$AB$1315,DataRegularSeason20242025!$B$3:$B$1315, "&lt;=" &amp; FC$1, DataRegularSeason20242025!$E$3:$E$1315, $A16)</f>
        <v>26</v>
      </c>
      <c r="FD16">
        <f>SUMIFS(DataRegularSeason20242025!$AA$3:$AA$1315,DataRegularSeason20242025!$B$3:$B$1315, "&lt;=" &amp; FD$1, DataRegularSeason20242025!$D$3:$D$1315, $A16)+SUMIFS(DataRegularSeason20242025!$AB$3:$AB$1315,DataRegularSeason20242025!$B$3:$B$1315, "&lt;=" &amp; FD$1, DataRegularSeason20242025!$E$3:$E$1315, $A16)</f>
        <v>26</v>
      </c>
      <c r="FE16">
        <f>SUMIFS(DataRegularSeason20242025!$AA$3:$AA$1315,DataRegularSeason20242025!$B$3:$B$1315, "&lt;=" &amp; FE$1, DataRegularSeason20242025!$D$3:$D$1315, $A16)+SUMIFS(DataRegularSeason20242025!$AB$3:$AB$1315,DataRegularSeason20242025!$B$3:$B$1315, "&lt;=" &amp; FE$1, DataRegularSeason20242025!$E$3:$E$1315, $A16)</f>
        <v>26</v>
      </c>
      <c r="FF16">
        <f>SUMIFS(DataRegularSeason20242025!$AA$3:$AA$1315,DataRegularSeason20242025!$B$3:$B$1315, "&lt;=" &amp; FF$1, DataRegularSeason20242025!$D$3:$D$1315, $A16)+SUMIFS(DataRegularSeason20242025!$AB$3:$AB$1315,DataRegularSeason20242025!$B$3:$B$1315, "&lt;=" &amp; FF$1, DataRegularSeason20242025!$E$3:$E$1315, $A16)</f>
        <v>26</v>
      </c>
      <c r="FG16">
        <f>SUMIFS(DataRegularSeason20242025!$AA$3:$AA$1315,DataRegularSeason20242025!$B$3:$B$1315, "&lt;=" &amp; FG$1, DataRegularSeason20242025!$D$3:$D$1315, $A16)+SUMIFS(DataRegularSeason20242025!$AB$3:$AB$1315,DataRegularSeason20242025!$B$3:$B$1315, "&lt;=" &amp; FG$1, DataRegularSeason20242025!$E$3:$E$1315, $A16)</f>
        <v>26</v>
      </c>
      <c r="FH16">
        <f>SUMIFS(DataRegularSeason20242025!$AA$3:$AA$1315,DataRegularSeason20242025!$B$3:$B$1315, "&lt;=" &amp; FH$1, DataRegularSeason20242025!$D$3:$D$1315, $A16)+SUMIFS(DataRegularSeason20242025!$AB$3:$AB$1315,DataRegularSeason20242025!$B$3:$B$1315, "&lt;=" &amp; FH$1, DataRegularSeason20242025!$E$3:$E$1315, $A16)</f>
        <v>26</v>
      </c>
      <c r="FI16">
        <f>SUMIFS(DataRegularSeason20242025!$AA$3:$AA$1315,DataRegularSeason20242025!$B$3:$B$1315, "&lt;=" &amp; FI$1, DataRegularSeason20242025!$D$3:$D$1315, $A16)+SUMIFS(DataRegularSeason20242025!$AB$3:$AB$1315,DataRegularSeason20242025!$B$3:$B$1315, "&lt;=" &amp; FI$1, DataRegularSeason20242025!$E$3:$E$1315, $A16)</f>
        <v>26</v>
      </c>
      <c r="FJ16">
        <f>SUMIFS(DataRegularSeason20242025!$AA$3:$AA$1315,DataRegularSeason20242025!$B$3:$B$1315, "&lt;=" &amp; FJ$1, DataRegularSeason20242025!$D$3:$D$1315, $A16)+SUMIFS(DataRegularSeason20242025!$AB$3:$AB$1315,DataRegularSeason20242025!$B$3:$B$1315, "&lt;=" &amp; FJ$1, DataRegularSeason20242025!$E$3:$E$1315, $A16)</f>
        <v>26</v>
      </c>
      <c r="FK16">
        <f>SUMIFS(DataRegularSeason20242025!$AA$3:$AA$1315,DataRegularSeason20242025!$B$3:$B$1315, "&lt;=" &amp; FK$1, DataRegularSeason20242025!$D$3:$D$1315, $A16)+SUMIFS(DataRegularSeason20242025!$AB$3:$AB$1315,DataRegularSeason20242025!$B$3:$B$1315, "&lt;=" &amp; FK$1, DataRegularSeason20242025!$E$3:$E$1315, $A16)</f>
        <v>26</v>
      </c>
      <c r="FL16">
        <f>SUMIFS(DataRegularSeason20242025!$AA$3:$AA$1315,DataRegularSeason20242025!$B$3:$B$1315, "&lt;=" &amp; FL$1, DataRegularSeason20242025!$D$3:$D$1315, $A16)+SUMIFS(DataRegularSeason20242025!$AB$3:$AB$1315,DataRegularSeason20242025!$B$3:$B$1315, "&lt;=" &amp; FL$1, DataRegularSeason20242025!$E$3:$E$1315, $A16)</f>
        <v>26</v>
      </c>
      <c r="FM16">
        <f>SUMIFS(DataRegularSeason20242025!$AA$3:$AA$1315,DataRegularSeason20242025!$B$3:$B$1315, "&lt;=" &amp; FM$1, DataRegularSeason20242025!$D$3:$D$1315, $A16)+SUMIFS(DataRegularSeason20242025!$AB$3:$AB$1315,DataRegularSeason20242025!$B$3:$B$1315, "&lt;=" &amp; FM$1, DataRegularSeason20242025!$E$3:$E$1315, $A16)</f>
        <v>26</v>
      </c>
      <c r="FN16">
        <f>SUMIFS(DataRegularSeason20242025!$AA$3:$AA$1315,DataRegularSeason20242025!$B$3:$B$1315, "&lt;=" &amp; FN$1, DataRegularSeason20242025!$D$3:$D$1315, $A16)+SUMIFS(DataRegularSeason20242025!$AB$3:$AB$1315,DataRegularSeason20242025!$B$3:$B$1315, "&lt;=" &amp; FN$1, DataRegularSeason20242025!$E$3:$E$1315, $A16)</f>
        <v>26</v>
      </c>
      <c r="FO16">
        <f>SUMIFS(DataRegularSeason20242025!$AA$3:$AA$1315,DataRegularSeason20242025!$B$3:$B$1315, "&lt;=" &amp; FO$1, DataRegularSeason20242025!$D$3:$D$1315, $A16)+SUMIFS(DataRegularSeason20242025!$AB$3:$AB$1315,DataRegularSeason20242025!$B$3:$B$1315, "&lt;=" &amp; FO$1, DataRegularSeason20242025!$E$3:$E$1315, $A16)</f>
        <v>26</v>
      </c>
      <c r="FP16">
        <f>SUMIFS(DataRegularSeason20242025!$AA$3:$AA$1315,DataRegularSeason20242025!$B$3:$B$1315, "&lt;=" &amp; FP$1, DataRegularSeason20242025!$D$3:$D$1315, $A16)+SUMIFS(DataRegularSeason20242025!$AB$3:$AB$1315,DataRegularSeason20242025!$B$3:$B$1315, "&lt;=" &amp; FP$1, DataRegularSeason20242025!$E$3:$E$1315, $A16)</f>
        <v>26</v>
      </c>
      <c r="FQ16">
        <f>SUMIFS(DataRegularSeason20242025!$AA$3:$AA$1315,DataRegularSeason20242025!$B$3:$B$1315, "&lt;=" &amp; FQ$1, DataRegularSeason20242025!$D$3:$D$1315, $A16)+SUMIFS(DataRegularSeason20242025!$AB$3:$AB$1315,DataRegularSeason20242025!$B$3:$B$1315, "&lt;=" &amp; FQ$1, DataRegularSeason20242025!$E$3:$E$1315, $A16)</f>
        <v>26</v>
      </c>
      <c r="FR16">
        <f>SUMIFS(DataRegularSeason20242025!$AA$3:$AA$1315,DataRegularSeason20242025!$B$3:$B$1315, "&lt;=" &amp; FR$1, DataRegularSeason20242025!$D$3:$D$1315, $A16)+SUMIFS(DataRegularSeason20242025!$AB$3:$AB$1315,DataRegularSeason20242025!$B$3:$B$1315, "&lt;=" &amp; FR$1, DataRegularSeason20242025!$E$3:$E$1315, $A16)</f>
        <v>26</v>
      </c>
      <c r="FS16">
        <f>SUMIFS(DataRegularSeason20242025!$AA$3:$AA$1315,DataRegularSeason20242025!$B$3:$B$1315, "&lt;=" &amp; FS$1, DataRegularSeason20242025!$D$3:$D$1315, $A16)+SUMIFS(DataRegularSeason20242025!$AB$3:$AB$1315,DataRegularSeason20242025!$B$3:$B$1315, "&lt;=" &amp; FS$1, DataRegularSeason20242025!$E$3:$E$1315, $A16)</f>
        <v>26</v>
      </c>
      <c r="FT16">
        <f>SUMIFS(DataRegularSeason20242025!$AA$3:$AA$1315,DataRegularSeason20242025!$B$3:$B$1315, "&lt;=" &amp; FT$1, DataRegularSeason20242025!$D$3:$D$1315, $A16)+SUMIFS(DataRegularSeason20242025!$AB$3:$AB$1315,DataRegularSeason20242025!$B$3:$B$1315, "&lt;=" &amp; FT$1, DataRegularSeason20242025!$E$3:$E$1315, $A16)</f>
        <v>26</v>
      </c>
      <c r="FU16">
        <f>SUMIFS(DataRegularSeason20242025!$AA$3:$AA$1315,DataRegularSeason20242025!$B$3:$B$1315, "&lt;=" &amp; FU$1, DataRegularSeason20242025!$D$3:$D$1315, $A16)+SUMIFS(DataRegularSeason20242025!$AB$3:$AB$1315,DataRegularSeason20242025!$B$3:$B$1315, "&lt;=" &amp; FU$1, DataRegularSeason20242025!$E$3:$E$1315, $A16)</f>
        <v>26</v>
      </c>
      <c r="FV16">
        <f>SUMIFS(DataRegularSeason20242025!$AA$3:$AA$1315,DataRegularSeason20242025!$B$3:$B$1315, "&lt;=" &amp; FV$1, DataRegularSeason20242025!$D$3:$D$1315, $A16)+SUMIFS(DataRegularSeason20242025!$AB$3:$AB$1315,DataRegularSeason20242025!$B$3:$B$1315, "&lt;=" &amp; FV$1, DataRegularSeason20242025!$E$3:$E$1315, $A16)</f>
        <v>26</v>
      </c>
      <c r="FW16">
        <f>SUMIFS(DataRegularSeason20242025!$AA$3:$AA$1315,DataRegularSeason20242025!$B$3:$B$1315, "&lt;=" &amp; FW$1, DataRegularSeason20242025!$D$3:$D$1315, $A16)+SUMIFS(DataRegularSeason20242025!$AB$3:$AB$1315,DataRegularSeason20242025!$B$3:$B$1315, "&lt;=" &amp; FW$1, DataRegularSeason20242025!$E$3:$E$1315, $A16)</f>
        <v>26</v>
      </c>
      <c r="FX16">
        <f>SUMIFS(DataRegularSeason20242025!$AA$3:$AA$1315,DataRegularSeason20242025!$B$3:$B$1315, "&lt;=" &amp; FX$1, DataRegularSeason20242025!$D$3:$D$1315, $A16)+SUMIFS(DataRegularSeason20242025!$AB$3:$AB$1315,DataRegularSeason20242025!$B$3:$B$1315, "&lt;=" &amp; FX$1, DataRegularSeason20242025!$E$3:$E$1315, $A16)</f>
        <v>26</v>
      </c>
      <c r="FY16">
        <f>SUMIFS(DataRegularSeason20242025!$AA$3:$AA$1315,DataRegularSeason20242025!$B$3:$B$1315, "&lt;=" &amp; FY$1, DataRegularSeason20242025!$D$3:$D$1315, $A16)+SUMIFS(DataRegularSeason20242025!$AB$3:$AB$1315,DataRegularSeason20242025!$B$3:$B$1315, "&lt;=" &amp; FY$1, DataRegularSeason20242025!$E$3:$E$1315, $A16)</f>
        <v>26</v>
      </c>
      <c r="FZ16">
        <f>SUMIFS(DataRegularSeason20242025!$AA$3:$AA$1315,DataRegularSeason20242025!$B$3:$B$1315, "&lt;=" &amp; FZ$1, DataRegularSeason20242025!$D$3:$D$1315, $A16)+SUMIFS(DataRegularSeason20242025!$AB$3:$AB$1315,DataRegularSeason20242025!$B$3:$B$1315, "&lt;=" &amp; FZ$1, DataRegularSeason20242025!$E$3:$E$1315, $A16)</f>
        <v>26</v>
      </c>
      <c r="GA16">
        <f>SUMIFS(DataRegularSeason20242025!$AA$3:$AA$1315,DataRegularSeason20242025!$B$3:$B$1315, "&lt;=" &amp; GA$1, DataRegularSeason20242025!$D$3:$D$1315, $A16)+SUMIFS(DataRegularSeason20242025!$AB$3:$AB$1315,DataRegularSeason20242025!$B$3:$B$1315, "&lt;=" &amp; GA$1, DataRegularSeason20242025!$E$3:$E$1315, $A16)</f>
        <v>26</v>
      </c>
      <c r="GB16">
        <f>SUMIFS(DataRegularSeason20242025!$AA$3:$AA$1315,DataRegularSeason20242025!$B$3:$B$1315, "&lt;=" &amp; GB$1, DataRegularSeason20242025!$D$3:$D$1315, $A16)+SUMIFS(DataRegularSeason20242025!$AB$3:$AB$1315,DataRegularSeason20242025!$B$3:$B$1315, "&lt;=" &amp; GB$1, DataRegularSeason20242025!$E$3:$E$1315, $A16)</f>
        <v>26</v>
      </c>
      <c r="GC16">
        <f>SUMIFS(DataRegularSeason20242025!$AA$3:$AA$1315,DataRegularSeason20242025!$B$3:$B$1315, "&lt;=" &amp; GC$1, DataRegularSeason20242025!$D$3:$D$1315, $A16)+SUMIFS(DataRegularSeason20242025!$AB$3:$AB$1315,DataRegularSeason20242025!$B$3:$B$1315, "&lt;=" &amp; GC$1, DataRegularSeason20242025!$E$3:$E$1315, $A16)</f>
        <v>26</v>
      </c>
      <c r="GD16">
        <f>SUMIFS(DataRegularSeason20242025!$AA$3:$AA$1315,DataRegularSeason20242025!$B$3:$B$1315, "&lt;=" &amp; GD$1, DataRegularSeason20242025!$D$3:$D$1315, $A16)+SUMIFS(DataRegularSeason20242025!$AB$3:$AB$1315,DataRegularSeason20242025!$B$3:$B$1315, "&lt;=" &amp; GD$1, DataRegularSeason20242025!$E$3:$E$1315, $A16)</f>
        <v>26</v>
      </c>
      <c r="GE16">
        <f>SUMIFS(DataRegularSeason20242025!$AA$3:$AA$1315,DataRegularSeason20242025!$B$3:$B$1315, "&lt;=" &amp; GE$1, DataRegularSeason20242025!$D$3:$D$1315, $A16)+SUMIFS(DataRegularSeason20242025!$AB$3:$AB$1315,DataRegularSeason20242025!$B$3:$B$1315, "&lt;=" &amp; GE$1, DataRegularSeason20242025!$E$3:$E$1315, $A16)</f>
        <v>26</v>
      </c>
      <c r="GF16">
        <f>SUMIFS(DataRegularSeason20242025!$AA$3:$AA$1315,DataRegularSeason20242025!$B$3:$B$1315, "&lt;=" &amp; GF$1, DataRegularSeason20242025!$D$3:$D$1315, $A16)+SUMIFS(DataRegularSeason20242025!$AB$3:$AB$1315,DataRegularSeason20242025!$B$3:$B$1315, "&lt;=" &amp; GF$1, DataRegularSeason20242025!$E$3:$E$1315, $A16)</f>
        <v>26</v>
      </c>
      <c r="GG16">
        <f>SUMIFS(DataRegularSeason20242025!$AA$3:$AA$1315,DataRegularSeason20242025!$B$3:$B$1315, "&lt;=" &amp; GG$1, DataRegularSeason20242025!$D$3:$D$1315, $A16)+SUMIFS(DataRegularSeason20242025!$AB$3:$AB$1315,DataRegularSeason20242025!$B$3:$B$1315, "&lt;=" &amp; GG$1, DataRegularSeason20242025!$E$3:$E$1315, $A16)</f>
        <v>26</v>
      </c>
      <c r="GH16">
        <f>SUMIFS(DataRegularSeason20242025!$AA$3:$AA$1315,DataRegularSeason20242025!$B$3:$B$1315, "&lt;=" &amp; GH$1, DataRegularSeason20242025!$D$3:$D$1315, $A16)+SUMIFS(DataRegularSeason20242025!$AB$3:$AB$1315,DataRegularSeason20242025!$B$3:$B$1315, "&lt;=" &amp; GH$1, DataRegularSeason20242025!$E$3:$E$1315, $A16)</f>
        <v>26</v>
      </c>
      <c r="GI16">
        <f>SUMIFS(DataRegularSeason20242025!$AA$3:$AA$1315,DataRegularSeason20242025!$B$3:$B$1315, "&lt;=" &amp; GI$1, DataRegularSeason20242025!$D$3:$D$1315, $A16)+SUMIFS(DataRegularSeason20242025!$AB$3:$AB$1315,DataRegularSeason20242025!$B$3:$B$1315, "&lt;=" &amp; GI$1, DataRegularSeason20242025!$E$3:$E$1315, $A16)</f>
        <v>26</v>
      </c>
      <c r="GJ16">
        <f>SUMIFS(DataRegularSeason20242025!$AA$3:$AA$1315,DataRegularSeason20242025!$B$3:$B$1315, "&lt;=" &amp; GJ$1, DataRegularSeason20242025!$D$3:$D$1315, $A16)+SUMIFS(DataRegularSeason20242025!$AB$3:$AB$1315,DataRegularSeason20242025!$B$3:$B$1315, "&lt;=" &amp; GJ$1, DataRegularSeason20242025!$E$3:$E$1315, $A16)</f>
        <v>26</v>
      </c>
      <c r="GK16">
        <f>SUMIFS(DataRegularSeason20242025!$AA$3:$AA$1315,DataRegularSeason20242025!$B$3:$B$1315, "&lt;=" &amp; GK$1, DataRegularSeason20242025!$D$3:$D$1315, $A16)+SUMIFS(DataRegularSeason20242025!$AB$3:$AB$1315,DataRegularSeason20242025!$B$3:$B$1315, "&lt;=" &amp; GK$1, DataRegularSeason20242025!$E$3:$E$1315, $A16)</f>
        <v>26</v>
      </c>
      <c r="GL16">
        <f>SUMIFS(DataRegularSeason20242025!$AA$3:$AA$1315,DataRegularSeason20242025!$B$3:$B$1315, "&lt;=" &amp; GL$1, DataRegularSeason20242025!$D$3:$D$1315, $A16)+SUMIFS(DataRegularSeason20242025!$AB$3:$AB$1315,DataRegularSeason20242025!$B$3:$B$1315, "&lt;=" &amp; GL$1, DataRegularSeason20242025!$E$3:$E$1315, $A16)</f>
        <v>26</v>
      </c>
      <c r="GM16">
        <f>SUMIFS(DataRegularSeason20242025!$AA$3:$AA$1315,DataRegularSeason20242025!$B$3:$B$1315, "&lt;=" &amp; GM$1, DataRegularSeason20242025!$D$3:$D$1315, $A16)+SUMIFS(DataRegularSeason20242025!$AB$3:$AB$1315,DataRegularSeason20242025!$B$3:$B$1315, "&lt;=" &amp; GM$1, DataRegularSeason20242025!$E$3:$E$1315, $A16)</f>
        <v>26</v>
      </c>
      <c r="GN16">
        <f>SUMIFS(DataRegularSeason20242025!$AA$3:$AA$1315,DataRegularSeason20242025!$B$3:$B$1315, "&lt;=" &amp; GN$1, DataRegularSeason20242025!$D$3:$D$1315, $A16)+SUMIFS(DataRegularSeason20242025!$AB$3:$AB$1315,DataRegularSeason20242025!$B$3:$B$1315, "&lt;=" &amp; GN$1, DataRegularSeason20242025!$E$3:$E$1315, $A16)</f>
        <v>26</v>
      </c>
      <c r="GO16">
        <f>SUMIFS(DataRegularSeason20242025!$AA$3:$AA$1315,DataRegularSeason20242025!$B$3:$B$1315, "&lt;=" &amp; GO$1, DataRegularSeason20242025!$D$3:$D$1315, $A16)+SUMIFS(DataRegularSeason20242025!$AB$3:$AB$1315,DataRegularSeason20242025!$B$3:$B$1315, "&lt;=" &amp; GO$1, DataRegularSeason20242025!$E$3:$E$1315, $A16)</f>
        <v>26</v>
      </c>
      <c r="GP16">
        <f>SUMIFS(DataRegularSeason20242025!$AA$3:$AA$1315,DataRegularSeason20242025!$B$3:$B$1315, "&lt;=" &amp; GP$1, DataRegularSeason20242025!$D$3:$D$1315, $A16)+SUMIFS(DataRegularSeason20242025!$AB$3:$AB$1315,DataRegularSeason20242025!$B$3:$B$1315, "&lt;=" &amp; GP$1, DataRegularSeason20242025!$E$3:$E$1315, $A16)</f>
        <v>26</v>
      </c>
      <c r="GQ16">
        <f>SUMIFS(DataRegularSeason20242025!$AA$3:$AA$1315,DataRegularSeason20242025!$B$3:$B$1315, "&lt;=" &amp; GQ$1, DataRegularSeason20242025!$D$3:$D$1315, $A16)+SUMIFS(DataRegularSeason20242025!$AB$3:$AB$1315,DataRegularSeason20242025!$B$3:$B$1315, "&lt;=" &amp; GQ$1, DataRegularSeason20242025!$E$3:$E$1315, $A16)</f>
        <v>26</v>
      </c>
      <c r="GR16">
        <f>SUMIFS(DataRegularSeason20242025!$AA$3:$AA$1315,DataRegularSeason20242025!$B$3:$B$1315, "&lt;=" &amp; GR$1, DataRegularSeason20242025!$D$3:$D$1315, $A16)+SUMIFS(DataRegularSeason20242025!$AB$3:$AB$1315,DataRegularSeason20242025!$B$3:$B$1315, "&lt;=" &amp; GR$1, DataRegularSeason20242025!$E$3:$E$1315, $A16)</f>
        <v>26</v>
      </c>
      <c r="GS16">
        <f>SUMIFS(DataRegularSeason20242025!$AA$3:$AA$1315,DataRegularSeason20242025!$B$3:$B$1315, "&lt;=" &amp; GS$1, DataRegularSeason20242025!$D$3:$D$1315, $A16)+SUMIFS(DataRegularSeason20242025!$AB$3:$AB$1315,DataRegularSeason20242025!$B$3:$B$1315, "&lt;=" &amp; GS$1, DataRegularSeason20242025!$E$3:$E$1315, $A16)</f>
        <v>26</v>
      </c>
      <c r="GT16">
        <f>SUMIFS(DataRegularSeason20242025!$AA$3:$AA$1315,DataRegularSeason20242025!$B$3:$B$1315, "&lt;=" &amp; GT$1, DataRegularSeason20242025!$D$3:$D$1315, $A16)+SUMIFS(DataRegularSeason20242025!$AB$3:$AB$1315,DataRegularSeason20242025!$B$3:$B$1315, "&lt;=" &amp; GT$1, DataRegularSeason20242025!$E$3:$E$1315, $A16)</f>
        <v>26</v>
      </c>
      <c r="GU16">
        <f>SUMIFS(DataRegularSeason20242025!$AA$3:$AA$1315,DataRegularSeason20242025!$B$3:$B$1315, "&lt;=" &amp; GU$1, DataRegularSeason20242025!$D$3:$D$1315, $A16)+SUMIFS(DataRegularSeason20242025!$AB$3:$AB$1315,DataRegularSeason20242025!$B$3:$B$1315, "&lt;=" &amp; GU$1, DataRegularSeason20242025!$E$3:$E$1315, $A16)</f>
        <v>26</v>
      </c>
    </row>
    <row r="17" spans="1:203" x14ac:dyDescent="0.25">
      <c r="A17" t="s">
        <v>46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0</v>
      </c>
      <c r="N17">
        <f>SUMIFS(DataRegularSeason20242025!$AA$3:$AA$1315,DataRegularSeason20242025!$B$3:$B$1315, "&lt;=" &amp; N$1, DataRegularSeason20242025!$D$3:$D$1315, $A17)+SUMIFS(DataRegularSeason20242025!$AB$3:$AB$1315,DataRegularSeason20242025!$B$3:$B$1315, "&lt;=" &amp; N$1, DataRegularSeason20242025!$E$3:$E$1315, $A17)</f>
        <v>0</v>
      </c>
      <c r="O17">
        <f>SUMIFS(DataRegularSeason20242025!$AA$3:$AA$1315,DataRegularSeason20242025!$B$3:$B$1315, "&lt;=" &amp; O$1, DataRegularSeason20242025!$D$3:$D$1315, $A17)+SUMIFS(DataRegularSeason20242025!$AB$3:$AB$1315,DataRegularSeason20242025!$B$3:$B$1315, "&lt;=" &amp; O$1, DataRegularSeason20242025!$E$3:$E$1315, $A17)</f>
        <v>0</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8</v>
      </c>
      <c r="X17">
        <f>SUMIFS(DataRegularSeason20242025!$AA$3:$AA$1315,DataRegularSeason20242025!$B$3:$B$1315, "&lt;=" &amp; X$1, DataRegularSeason20242025!$D$3:$D$1315, $A17)+SUMIFS(DataRegularSeason20242025!$AB$3:$AB$1315,DataRegularSeason20242025!$B$3:$B$1315, "&lt;=" &amp; X$1, DataRegularSeason20242025!$E$3:$E$1315, $A17)</f>
        <v>10</v>
      </c>
      <c r="Y17">
        <f>SUMIFS(DataRegularSeason20242025!$AA$3:$AA$1315,DataRegularSeason20242025!$B$3:$B$1315, "&lt;=" &amp; Y$1, DataRegularSeason20242025!$D$3:$D$1315, $A17)+SUMIFS(DataRegularSeason20242025!$AB$3:$AB$1315,DataRegularSeason20242025!$B$3:$B$1315, "&lt;=" &amp; Y$1, DataRegularSeason20242025!$E$3:$E$1315, $A17)</f>
        <v>10</v>
      </c>
      <c r="Z17">
        <f>SUMIFS(DataRegularSeason20242025!$AA$3:$AA$1315,DataRegularSeason20242025!$B$3:$B$1315, "&lt;=" &amp; Z$1, DataRegularSeason20242025!$D$3:$D$1315, $A17)+SUMIFS(DataRegularSeason20242025!$AB$3:$AB$1315,DataRegularSeason20242025!$B$3:$B$1315, "&lt;=" &amp; Z$1, DataRegularSeason20242025!$E$3:$E$1315, $A17)</f>
        <v>10</v>
      </c>
      <c r="AA17">
        <f>SUMIFS(DataRegularSeason20242025!$AA$3:$AA$1315,DataRegularSeason20242025!$B$3:$B$1315, "&lt;=" &amp; AA$1, DataRegularSeason20242025!$D$3:$D$1315, $A17)+SUMIFS(DataRegularSeason20242025!$AB$3:$AB$1315,DataRegularSeason20242025!$B$3:$B$1315, "&lt;=" &amp; AA$1, DataRegularSeason20242025!$E$3:$E$1315, $A17)</f>
        <v>10</v>
      </c>
      <c r="AB17">
        <f>SUMIFS(DataRegularSeason20242025!$AA$3:$AA$1315,DataRegularSeason20242025!$B$3:$B$1315, "&lt;=" &amp; AB$1, DataRegularSeason20242025!$D$3:$D$1315, $A17)+SUMIFS(DataRegularSeason20242025!$AB$3:$AB$1315,DataRegularSeason20242025!$B$3:$B$1315, "&lt;=" &amp; AB$1, DataRegularSeason20242025!$E$3:$E$1315, $A17)</f>
        <v>10</v>
      </c>
      <c r="AC17">
        <f>SUMIFS(DataRegularSeason20242025!$AA$3:$AA$1315,DataRegularSeason20242025!$B$3:$B$1315, "&lt;=" &amp; AC$1, DataRegularSeason20242025!$D$3:$D$1315, $A17)+SUMIFS(DataRegularSeason20242025!$AB$3:$AB$1315,DataRegularSeason20242025!$B$3:$B$1315, "&lt;=" &amp; AC$1, DataRegularSeason20242025!$E$3:$E$1315, $A17)</f>
        <v>10</v>
      </c>
      <c r="AD17">
        <f>SUMIFS(DataRegularSeason20242025!$AA$3:$AA$1315,DataRegularSeason20242025!$B$3:$B$1315, "&lt;=" &amp; AD$1, DataRegularSeason20242025!$D$3:$D$1315, $A17)+SUMIFS(DataRegularSeason20242025!$AB$3:$AB$1315,DataRegularSeason20242025!$B$3:$B$1315, "&lt;=" &amp; AD$1, DataRegularSeason20242025!$E$3:$E$1315, $A17)</f>
        <v>12</v>
      </c>
      <c r="AE17">
        <f>SUMIFS(DataRegularSeason20242025!$AA$3:$AA$1315,DataRegularSeason20242025!$B$3:$B$1315, "&lt;=" &amp; AE$1, DataRegularSeason20242025!$D$3:$D$1315, $A17)+SUMIFS(DataRegularSeason20242025!$AB$3:$AB$1315,DataRegularSeason20242025!$B$3:$B$1315, "&lt;=" &amp; AE$1, DataRegularSeason20242025!$E$3:$E$1315, $A17)</f>
        <v>12</v>
      </c>
      <c r="AF17">
        <f>SUMIFS(DataRegularSeason20242025!$AA$3:$AA$1315,DataRegularSeason20242025!$B$3:$B$1315, "&lt;=" &amp; AF$1, DataRegularSeason20242025!$D$3:$D$1315, $A17)+SUMIFS(DataRegularSeason20242025!$AB$3:$AB$1315,DataRegularSeason20242025!$B$3:$B$1315, "&lt;=" &amp; AF$1, DataRegularSeason20242025!$E$3:$E$1315, $A17)</f>
        <v>14</v>
      </c>
      <c r="AG17">
        <f>SUMIFS(DataRegularSeason20242025!$AA$3:$AA$1315,DataRegularSeason20242025!$B$3:$B$1315, "&lt;=" &amp; AG$1, DataRegularSeason20242025!$D$3:$D$1315, $A17)+SUMIFS(DataRegularSeason20242025!$AB$3:$AB$1315,DataRegularSeason20242025!$B$3:$B$1315, "&lt;=" &amp; AG$1, DataRegularSeason20242025!$E$3:$E$1315, $A17)</f>
        <v>14</v>
      </c>
      <c r="AH17">
        <f>SUMIFS(DataRegularSeason20242025!$AA$3:$AA$1315,DataRegularSeason20242025!$B$3:$B$1315, "&lt;=" &amp; AH$1, DataRegularSeason20242025!$D$3:$D$1315, $A17)+SUMIFS(DataRegularSeason20242025!$AB$3:$AB$1315,DataRegularSeason20242025!$B$3:$B$1315, "&lt;=" &amp; AH$1, DataRegularSeason20242025!$E$3:$E$1315, $A17)</f>
        <v>16</v>
      </c>
      <c r="AI17">
        <f>SUMIFS(DataRegularSeason20242025!$AA$3:$AA$1315,DataRegularSeason20242025!$B$3:$B$1315, "&lt;=" &amp; AI$1, DataRegularSeason20242025!$D$3:$D$1315, $A17)+SUMIFS(DataRegularSeason20242025!$AB$3:$AB$1315,DataRegularSeason20242025!$B$3:$B$1315, "&lt;=" &amp; AI$1, DataRegularSeason20242025!$E$3:$E$1315, $A17)</f>
        <v>16</v>
      </c>
      <c r="AJ17">
        <f>SUMIFS(DataRegularSeason20242025!$AA$3:$AA$1315,DataRegularSeason20242025!$B$3:$B$1315, "&lt;=" &amp; AJ$1, DataRegularSeason20242025!$D$3:$D$1315, $A17)+SUMIFS(DataRegularSeason20242025!$AB$3:$AB$1315,DataRegularSeason20242025!$B$3:$B$1315, "&lt;=" &amp; AJ$1, DataRegularSeason20242025!$E$3:$E$1315, $A17)</f>
        <v>16</v>
      </c>
      <c r="AK17">
        <f>SUMIFS(DataRegularSeason20242025!$AA$3:$AA$1315,DataRegularSeason20242025!$B$3:$B$1315, "&lt;=" &amp; AK$1, DataRegularSeason20242025!$D$3:$D$1315, $A17)+SUMIFS(DataRegularSeason20242025!$AB$3:$AB$1315,DataRegularSeason20242025!$B$3:$B$1315, "&lt;=" &amp; AK$1, DataRegularSeason20242025!$E$3:$E$1315, $A17)</f>
        <v>16</v>
      </c>
      <c r="AL17">
        <f>SUMIFS(DataRegularSeason20242025!$AA$3:$AA$1315,DataRegularSeason20242025!$B$3:$B$1315, "&lt;=" &amp; AL$1, DataRegularSeason20242025!$D$3:$D$1315, $A17)+SUMIFS(DataRegularSeason20242025!$AB$3:$AB$1315,DataRegularSeason20242025!$B$3:$B$1315, "&lt;=" &amp; AL$1, DataRegularSeason20242025!$E$3:$E$1315, $A17)</f>
        <v>18</v>
      </c>
      <c r="AM17">
        <f>SUMIFS(DataRegularSeason20242025!$AA$3:$AA$1315,DataRegularSeason20242025!$B$3:$B$1315, "&lt;=" &amp; AM$1, DataRegularSeason20242025!$D$3:$D$1315, $A17)+SUMIFS(DataRegularSeason20242025!$AB$3:$AB$1315,DataRegularSeason20242025!$B$3:$B$1315, "&lt;=" &amp; AM$1, DataRegularSeason20242025!$E$3:$E$1315, $A17)</f>
        <v>18</v>
      </c>
      <c r="AN17">
        <f>SUMIFS(DataRegularSeason20242025!$AA$3:$AA$1315,DataRegularSeason20242025!$B$3:$B$1315, "&lt;=" &amp; AN$1, DataRegularSeason20242025!$D$3:$D$1315, $A17)+SUMIFS(DataRegularSeason20242025!$AB$3:$AB$1315,DataRegularSeason20242025!$B$3:$B$1315, "&lt;=" &amp; AN$1, DataRegularSeason20242025!$E$3:$E$1315, $A17)</f>
        <v>18</v>
      </c>
      <c r="AO17">
        <f>SUMIFS(DataRegularSeason20242025!$AA$3:$AA$1315,DataRegularSeason20242025!$B$3:$B$1315, "&lt;=" &amp; AO$1, DataRegularSeason20242025!$D$3:$D$1315, $A17)+SUMIFS(DataRegularSeason20242025!$AB$3:$AB$1315,DataRegularSeason20242025!$B$3:$B$1315, "&lt;=" &amp; AO$1, DataRegularSeason20242025!$E$3:$E$1315, $A17)</f>
        <v>20</v>
      </c>
      <c r="AP17">
        <f>SUMIFS(DataRegularSeason20242025!$AA$3:$AA$1315,DataRegularSeason20242025!$B$3:$B$1315, "&lt;=" &amp; AP$1, DataRegularSeason20242025!$D$3:$D$1315, $A17)+SUMIFS(DataRegularSeason20242025!$AB$3:$AB$1315,DataRegularSeason20242025!$B$3:$B$1315, "&lt;=" &amp; AP$1, DataRegularSeason20242025!$E$3:$E$1315, $A17)</f>
        <v>20</v>
      </c>
      <c r="AQ17">
        <f>SUMIFS(DataRegularSeason20242025!$AA$3:$AA$1315,DataRegularSeason20242025!$B$3:$B$1315, "&lt;=" &amp; AQ$1, DataRegularSeason20242025!$D$3:$D$1315, $A17)+SUMIFS(DataRegularSeason20242025!$AB$3:$AB$1315,DataRegularSeason20242025!$B$3:$B$1315, "&lt;=" &amp; AQ$1, DataRegularSeason20242025!$E$3:$E$1315, $A17)</f>
        <v>20</v>
      </c>
      <c r="AR17">
        <f>SUMIFS(DataRegularSeason20242025!$AA$3:$AA$1315,DataRegularSeason20242025!$B$3:$B$1315, "&lt;=" &amp; AR$1, DataRegularSeason20242025!$D$3:$D$1315, $A17)+SUMIFS(DataRegularSeason20242025!$AB$3:$AB$1315,DataRegularSeason20242025!$B$3:$B$1315, "&lt;=" &amp; AR$1, DataRegularSeason20242025!$E$3:$E$1315, $A17)</f>
        <v>20</v>
      </c>
      <c r="AS17">
        <f>SUMIFS(DataRegularSeason20242025!$AA$3:$AA$1315,DataRegularSeason20242025!$B$3:$B$1315, "&lt;=" &amp; AS$1, DataRegularSeason20242025!$D$3:$D$1315, $A17)+SUMIFS(DataRegularSeason20242025!$AB$3:$AB$1315,DataRegularSeason20242025!$B$3:$B$1315, "&lt;=" &amp; AS$1, DataRegularSeason20242025!$E$3:$E$1315, $A17)</f>
        <v>21</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23</v>
      </c>
      <c r="AV17">
        <f>SUMIFS(DataRegularSeason20242025!$AA$3:$AA$1315,DataRegularSeason20242025!$B$3:$B$1315, "&lt;=" &amp; AV$1, DataRegularSeason20242025!$D$3:$D$1315, $A17)+SUMIFS(DataRegularSeason20242025!$AB$3:$AB$1315,DataRegularSeason20242025!$B$3:$B$1315, "&lt;=" &amp; AV$1, DataRegularSeason20242025!$E$3:$E$1315, $A17)</f>
        <v>23</v>
      </c>
      <c r="AW17">
        <f>SUMIFS(DataRegularSeason20242025!$AA$3:$AA$1315,DataRegularSeason20242025!$B$3:$B$1315, "&lt;=" &amp; AW$1, DataRegularSeason20242025!$D$3:$D$1315, $A17)+SUMIFS(DataRegularSeason20242025!$AB$3:$AB$1315,DataRegularSeason20242025!$B$3:$B$1315, "&lt;=" &amp; AW$1, DataRegularSeason20242025!$E$3:$E$1315, $A17)</f>
        <v>25</v>
      </c>
      <c r="AX17">
        <f>SUMIFS(DataRegularSeason20242025!$AA$3:$AA$1315,DataRegularSeason20242025!$B$3:$B$1315, "&lt;=" &amp; AX$1, DataRegularSeason20242025!$D$3:$D$1315, $A17)+SUMIFS(DataRegularSeason20242025!$AB$3:$AB$1315,DataRegularSeason20242025!$B$3:$B$1315, "&lt;=" &amp; AX$1, DataRegularSeason20242025!$E$3:$E$1315, $A17)</f>
        <v>27</v>
      </c>
      <c r="AY17">
        <f>SUMIFS(DataRegularSeason20242025!$AA$3:$AA$1315,DataRegularSeason20242025!$B$3:$B$1315, "&lt;=" &amp; AY$1, DataRegularSeason20242025!$D$3:$D$1315, $A17)+SUMIFS(DataRegularSeason20242025!$AB$3:$AB$1315,DataRegularSeason20242025!$B$3:$B$1315, "&lt;=" &amp; AY$1, DataRegularSeason20242025!$E$3:$E$1315, $A17)</f>
        <v>27</v>
      </c>
      <c r="AZ17">
        <f>SUMIFS(DataRegularSeason20242025!$AA$3:$AA$1315,DataRegularSeason20242025!$B$3:$B$1315, "&lt;=" &amp; AZ$1, DataRegularSeason20242025!$D$3:$D$1315, $A17)+SUMIFS(DataRegularSeason20242025!$AB$3:$AB$1315,DataRegularSeason20242025!$B$3:$B$1315, "&lt;=" &amp; AZ$1, DataRegularSeason20242025!$E$3:$E$1315, $A17)</f>
        <v>27</v>
      </c>
      <c r="BA17">
        <f>SUMIFS(DataRegularSeason20242025!$AA$3:$AA$1315,DataRegularSeason20242025!$B$3:$B$1315, "&lt;=" &amp; BA$1, DataRegularSeason20242025!$D$3:$D$1315, $A17)+SUMIFS(DataRegularSeason20242025!$AB$3:$AB$1315,DataRegularSeason20242025!$B$3:$B$1315, "&lt;=" &amp; BA$1, DataRegularSeason20242025!$E$3:$E$1315, $A17)</f>
        <v>27</v>
      </c>
      <c r="BB17">
        <f>SUMIFS(DataRegularSeason20242025!$AA$3:$AA$1315,DataRegularSeason20242025!$B$3:$B$1315, "&lt;=" &amp; BB$1, DataRegularSeason20242025!$D$3:$D$1315, $A17)+SUMIFS(DataRegularSeason20242025!$AB$3:$AB$1315,DataRegularSeason20242025!$B$3:$B$1315, "&lt;=" &amp; BB$1, DataRegularSeason20242025!$E$3:$E$1315, $A17)</f>
        <v>27</v>
      </c>
      <c r="BC17">
        <f>SUMIFS(DataRegularSeason20242025!$AA$3:$AA$1315,DataRegularSeason20242025!$B$3:$B$1315, "&lt;=" &amp; BC$1, DataRegularSeason20242025!$D$3:$D$1315, $A17)+SUMIFS(DataRegularSeason20242025!$AB$3:$AB$1315,DataRegularSeason20242025!$B$3:$B$1315, "&lt;=" &amp; BC$1, DataRegularSeason20242025!$E$3:$E$1315, $A17)</f>
        <v>27</v>
      </c>
      <c r="BD17">
        <f>SUMIFS(DataRegularSeason20242025!$AA$3:$AA$1315,DataRegularSeason20242025!$B$3:$B$1315, "&lt;=" &amp; BD$1, DataRegularSeason20242025!$D$3:$D$1315, $A17)+SUMIFS(DataRegularSeason20242025!$AB$3:$AB$1315,DataRegularSeason20242025!$B$3:$B$1315, "&lt;=" &amp; BD$1, DataRegularSeason20242025!$E$3:$E$1315, $A17)</f>
        <v>27</v>
      </c>
      <c r="BE17">
        <f>SUMIFS(DataRegularSeason20242025!$AA$3:$AA$1315,DataRegularSeason20242025!$B$3:$B$1315, "&lt;=" &amp; BE$1, DataRegularSeason20242025!$D$3:$D$1315, $A17)+SUMIFS(DataRegularSeason20242025!$AB$3:$AB$1315,DataRegularSeason20242025!$B$3:$B$1315, "&lt;=" &amp; BE$1, DataRegularSeason20242025!$E$3:$E$1315, $A17)</f>
        <v>29</v>
      </c>
      <c r="BF17">
        <f>SUMIFS(DataRegularSeason20242025!$AA$3:$AA$1315,DataRegularSeason20242025!$B$3:$B$1315, "&lt;=" &amp; BF$1, DataRegularSeason20242025!$D$3:$D$1315, $A17)+SUMIFS(DataRegularSeason20242025!$AB$3:$AB$1315,DataRegularSeason20242025!$B$3:$B$1315, "&lt;=" &amp; BF$1, DataRegularSeason20242025!$E$3:$E$1315, $A17)</f>
        <v>29</v>
      </c>
      <c r="BG17">
        <f>SUMIFS(DataRegularSeason20242025!$AA$3:$AA$1315,DataRegularSeason20242025!$B$3:$B$1315, "&lt;=" &amp; BG$1, DataRegularSeason20242025!$D$3:$D$1315, $A17)+SUMIFS(DataRegularSeason20242025!$AB$3:$AB$1315,DataRegularSeason20242025!$B$3:$B$1315, "&lt;=" &amp; BG$1, DataRegularSeason20242025!$E$3:$E$1315, $A17)</f>
        <v>31</v>
      </c>
      <c r="BH17">
        <f>SUMIFS(DataRegularSeason20242025!$AA$3:$AA$1315,DataRegularSeason20242025!$B$3:$B$1315, "&lt;=" &amp; BH$1, DataRegularSeason20242025!$D$3:$D$1315, $A17)+SUMIFS(DataRegularSeason20242025!$AB$3:$AB$1315,DataRegularSeason20242025!$B$3:$B$1315, "&lt;=" &amp; BH$1, DataRegularSeason20242025!$E$3:$E$1315, $A17)</f>
        <v>31</v>
      </c>
      <c r="BI17">
        <f>SUMIFS(DataRegularSeason20242025!$AA$3:$AA$1315,DataRegularSeason20242025!$B$3:$B$1315, "&lt;=" &amp; BI$1, DataRegularSeason20242025!$D$3:$D$1315, $A17)+SUMIFS(DataRegularSeason20242025!$AB$3:$AB$1315,DataRegularSeason20242025!$B$3:$B$1315, "&lt;=" &amp; BI$1, DataRegularSeason20242025!$E$3:$E$1315, $A17)</f>
        <v>33</v>
      </c>
      <c r="BJ17">
        <f>SUMIFS(DataRegularSeason20242025!$AA$3:$AA$1315,DataRegularSeason20242025!$B$3:$B$1315, "&lt;=" &amp; BJ$1, DataRegularSeason20242025!$D$3:$D$1315, $A17)+SUMIFS(DataRegularSeason20242025!$AB$3:$AB$1315,DataRegularSeason20242025!$B$3:$B$1315, "&lt;=" &amp; BJ$1, DataRegularSeason20242025!$E$3:$E$1315, $A17)</f>
        <v>35</v>
      </c>
      <c r="BK17">
        <f>SUMIFS(DataRegularSeason20242025!$AA$3:$AA$1315,DataRegularSeason20242025!$B$3:$B$1315, "&lt;=" &amp; BK$1, DataRegularSeason20242025!$D$3:$D$1315, $A17)+SUMIFS(DataRegularSeason20242025!$AB$3:$AB$1315,DataRegularSeason20242025!$B$3:$B$1315, "&lt;=" &amp; BK$1, DataRegularSeason20242025!$E$3:$E$1315, $A17)</f>
        <v>35</v>
      </c>
      <c r="BL17">
        <f>SUMIFS(DataRegularSeason20242025!$AA$3:$AA$1315,DataRegularSeason20242025!$B$3:$B$1315, "&lt;=" &amp; BL$1, DataRegularSeason20242025!$D$3:$D$1315, $A17)+SUMIFS(DataRegularSeason20242025!$AB$3:$AB$1315,DataRegularSeason20242025!$B$3:$B$1315, "&lt;=" &amp; BL$1, DataRegularSeason20242025!$E$3:$E$1315, $A17)</f>
        <v>35</v>
      </c>
      <c r="BM17">
        <f>SUMIFS(DataRegularSeason20242025!$AA$3:$AA$1315,DataRegularSeason20242025!$B$3:$B$1315, "&lt;=" &amp; BM$1, DataRegularSeason20242025!$D$3:$D$1315, $A17)+SUMIFS(DataRegularSeason20242025!$AB$3:$AB$1315,DataRegularSeason20242025!$B$3:$B$1315, "&lt;=" &amp; BM$1, DataRegularSeason20242025!$E$3:$E$1315, $A17)</f>
        <v>36</v>
      </c>
      <c r="BN17">
        <f>SUMIFS(DataRegularSeason20242025!$AA$3:$AA$1315,DataRegularSeason20242025!$B$3:$B$1315, "&lt;=" &amp; BN$1, DataRegularSeason20242025!$D$3:$D$1315, $A17)+SUMIFS(DataRegularSeason20242025!$AB$3:$AB$1315,DataRegularSeason20242025!$B$3:$B$1315, "&lt;=" &amp; BN$1, DataRegularSeason20242025!$E$3:$E$1315, $A17)</f>
        <v>36</v>
      </c>
      <c r="BO17">
        <f>SUMIFS(DataRegularSeason20242025!$AA$3:$AA$1315,DataRegularSeason20242025!$B$3:$B$1315, "&lt;=" &amp; BO$1, DataRegularSeason20242025!$D$3:$D$1315, $A17)+SUMIFS(DataRegularSeason20242025!$AB$3:$AB$1315,DataRegularSeason20242025!$B$3:$B$1315, "&lt;=" &amp; BO$1, DataRegularSeason20242025!$E$3:$E$1315, $A17)</f>
        <v>36</v>
      </c>
      <c r="BP17">
        <f>SUMIFS(DataRegularSeason20242025!$AA$3:$AA$1315,DataRegularSeason20242025!$B$3:$B$1315, "&lt;=" &amp; BP$1, DataRegularSeason20242025!$D$3:$D$1315, $A17)+SUMIFS(DataRegularSeason20242025!$AB$3:$AB$1315,DataRegularSeason20242025!$B$3:$B$1315, "&lt;=" &amp; BP$1, DataRegularSeason20242025!$E$3:$E$1315, $A17)</f>
        <v>36</v>
      </c>
      <c r="BQ17">
        <f>SUMIFS(DataRegularSeason20242025!$AA$3:$AA$1315,DataRegularSeason20242025!$B$3:$B$1315, "&lt;=" &amp; BQ$1, DataRegularSeason20242025!$D$3:$D$1315, $A17)+SUMIFS(DataRegularSeason20242025!$AB$3:$AB$1315,DataRegularSeason20242025!$B$3:$B$1315, "&lt;=" &amp; BQ$1, DataRegularSeason20242025!$E$3:$E$1315, $A17)</f>
        <v>36</v>
      </c>
      <c r="BR17">
        <f>SUMIFS(DataRegularSeason20242025!$AA$3:$AA$1315,DataRegularSeason20242025!$B$3:$B$1315, "&lt;=" &amp; BR$1, DataRegularSeason20242025!$D$3:$D$1315, $A17)+SUMIFS(DataRegularSeason20242025!$AB$3:$AB$1315,DataRegularSeason20242025!$B$3:$B$1315, "&lt;=" &amp; BR$1, DataRegularSeason20242025!$E$3:$E$1315, $A17)</f>
        <v>36</v>
      </c>
      <c r="BS17">
        <f>SUMIFS(DataRegularSeason20242025!$AA$3:$AA$1315,DataRegularSeason20242025!$B$3:$B$1315, "&lt;=" &amp; BS$1, DataRegularSeason20242025!$D$3:$D$1315, $A17)+SUMIFS(DataRegularSeason20242025!$AB$3:$AB$1315,DataRegularSeason20242025!$B$3:$B$1315, "&lt;=" &amp; BS$1, DataRegularSeason20242025!$E$3:$E$1315, $A17)</f>
        <v>36</v>
      </c>
      <c r="BT17">
        <f>SUMIFS(DataRegularSeason20242025!$AA$3:$AA$1315,DataRegularSeason20242025!$B$3:$B$1315, "&lt;=" &amp; BT$1, DataRegularSeason20242025!$D$3:$D$1315, $A17)+SUMIFS(DataRegularSeason20242025!$AB$3:$AB$1315,DataRegularSeason20242025!$B$3:$B$1315, "&lt;=" &amp; BT$1, DataRegularSeason20242025!$E$3:$E$1315, $A17)</f>
        <v>36</v>
      </c>
      <c r="BU17">
        <f>SUMIFS(DataRegularSeason20242025!$AA$3:$AA$1315,DataRegularSeason20242025!$B$3:$B$1315, "&lt;=" &amp; BU$1, DataRegularSeason20242025!$D$3:$D$1315, $A17)+SUMIFS(DataRegularSeason20242025!$AB$3:$AB$1315,DataRegularSeason20242025!$B$3:$B$1315, "&lt;=" &amp; BU$1, DataRegularSeason20242025!$E$3:$E$1315, $A17)</f>
        <v>36</v>
      </c>
      <c r="BV17">
        <f>SUMIFS(DataRegularSeason20242025!$AA$3:$AA$1315,DataRegularSeason20242025!$B$3:$B$1315, "&lt;=" &amp; BV$1, DataRegularSeason20242025!$D$3:$D$1315, $A17)+SUMIFS(DataRegularSeason20242025!$AB$3:$AB$1315,DataRegularSeason20242025!$B$3:$B$1315, "&lt;=" &amp; BV$1, DataRegularSeason20242025!$E$3:$E$1315, $A17)</f>
        <v>36</v>
      </c>
      <c r="BW17">
        <f>SUMIFS(DataRegularSeason20242025!$AA$3:$AA$1315,DataRegularSeason20242025!$B$3:$B$1315, "&lt;=" &amp; BW$1, DataRegularSeason20242025!$D$3:$D$1315, $A17)+SUMIFS(DataRegularSeason20242025!$AB$3:$AB$1315,DataRegularSeason20242025!$B$3:$B$1315, "&lt;=" &amp; BW$1, DataRegularSeason20242025!$E$3:$E$1315, $A17)</f>
        <v>36</v>
      </c>
      <c r="BX17">
        <f>SUMIFS(DataRegularSeason20242025!$AA$3:$AA$1315,DataRegularSeason20242025!$B$3:$B$1315, "&lt;=" &amp; BX$1, DataRegularSeason20242025!$D$3:$D$1315, $A17)+SUMIFS(DataRegularSeason20242025!$AB$3:$AB$1315,DataRegularSeason20242025!$B$3:$B$1315, "&lt;=" &amp; BX$1, DataRegularSeason20242025!$E$3:$E$1315, $A17)</f>
        <v>36</v>
      </c>
      <c r="BY17">
        <f>SUMIFS(DataRegularSeason20242025!$AA$3:$AA$1315,DataRegularSeason20242025!$B$3:$B$1315, "&lt;=" &amp; BY$1, DataRegularSeason20242025!$D$3:$D$1315, $A17)+SUMIFS(DataRegularSeason20242025!$AB$3:$AB$1315,DataRegularSeason20242025!$B$3:$B$1315, "&lt;=" &amp; BY$1, DataRegularSeason20242025!$E$3:$E$1315, $A17)</f>
        <v>36</v>
      </c>
      <c r="BZ17">
        <f>SUMIFS(DataRegularSeason20242025!$AA$3:$AA$1315,DataRegularSeason20242025!$B$3:$B$1315, "&lt;=" &amp; BZ$1, DataRegularSeason20242025!$D$3:$D$1315, $A17)+SUMIFS(DataRegularSeason20242025!$AB$3:$AB$1315,DataRegularSeason20242025!$B$3:$B$1315, "&lt;=" &amp; BZ$1, DataRegularSeason20242025!$E$3:$E$1315, $A17)</f>
        <v>36</v>
      </c>
      <c r="CA17">
        <f>SUMIFS(DataRegularSeason20242025!$AA$3:$AA$1315,DataRegularSeason20242025!$B$3:$B$1315, "&lt;=" &amp; CA$1, DataRegularSeason20242025!$D$3:$D$1315, $A17)+SUMIFS(DataRegularSeason20242025!$AB$3:$AB$1315,DataRegularSeason20242025!$B$3:$B$1315, "&lt;=" &amp; CA$1, DataRegularSeason20242025!$E$3:$E$1315, $A17)</f>
        <v>36</v>
      </c>
      <c r="CB17">
        <f>SUMIFS(DataRegularSeason20242025!$AA$3:$AA$1315,DataRegularSeason20242025!$B$3:$B$1315, "&lt;=" &amp; CB$1, DataRegularSeason20242025!$D$3:$D$1315, $A17)+SUMIFS(DataRegularSeason20242025!$AB$3:$AB$1315,DataRegularSeason20242025!$B$3:$B$1315, "&lt;=" &amp; CB$1, DataRegularSeason20242025!$E$3:$E$1315, $A17)</f>
        <v>36</v>
      </c>
      <c r="CC17">
        <f>SUMIFS(DataRegularSeason20242025!$AA$3:$AA$1315,DataRegularSeason20242025!$B$3:$B$1315, "&lt;=" &amp; CC$1, DataRegularSeason20242025!$D$3:$D$1315, $A17)+SUMIFS(DataRegularSeason20242025!$AB$3:$AB$1315,DataRegularSeason20242025!$B$3:$B$1315, "&lt;=" &amp; CC$1, DataRegularSeason20242025!$E$3:$E$1315, $A17)</f>
        <v>36</v>
      </c>
      <c r="CD17">
        <f>SUMIFS(DataRegularSeason20242025!$AA$3:$AA$1315,DataRegularSeason20242025!$B$3:$B$1315, "&lt;=" &amp; CD$1, DataRegularSeason20242025!$D$3:$D$1315, $A17)+SUMIFS(DataRegularSeason20242025!$AB$3:$AB$1315,DataRegularSeason20242025!$B$3:$B$1315, "&lt;=" &amp; CD$1, DataRegularSeason20242025!$E$3:$E$1315, $A17)</f>
        <v>36</v>
      </c>
      <c r="CE17">
        <f>SUMIFS(DataRegularSeason20242025!$AA$3:$AA$1315,DataRegularSeason20242025!$B$3:$B$1315, "&lt;=" &amp; CE$1, DataRegularSeason20242025!$D$3:$D$1315, $A17)+SUMIFS(DataRegularSeason20242025!$AB$3:$AB$1315,DataRegularSeason20242025!$B$3:$B$1315, "&lt;=" &amp; CE$1, DataRegularSeason20242025!$E$3:$E$1315, $A17)</f>
        <v>36</v>
      </c>
      <c r="CF17">
        <f>SUMIFS(DataRegularSeason20242025!$AA$3:$AA$1315,DataRegularSeason20242025!$B$3:$B$1315, "&lt;=" &amp; CF$1, DataRegularSeason20242025!$D$3:$D$1315, $A17)+SUMIFS(DataRegularSeason20242025!$AB$3:$AB$1315,DataRegularSeason20242025!$B$3:$B$1315, "&lt;=" &amp; CF$1, DataRegularSeason20242025!$E$3:$E$1315, $A17)</f>
        <v>36</v>
      </c>
      <c r="CG17">
        <f>SUMIFS(DataRegularSeason20242025!$AA$3:$AA$1315,DataRegularSeason20242025!$B$3:$B$1315, "&lt;=" &amp; CG$1, DataRegularSeason20242025!$D$3:$D$1315, $A17)+SUMIFS(DataRegularSeason20242025!$AB$3:$AB$1315,DataRegularSeason20242025!$B$3:$B$1315, "&lt;=" &amp; CG$1, DataRegularSeason20242025!$E$3:$E$1315, $A17)</f>
        <v>36</v>
      </c>
      <c r="CH17">
        <f>SUMIFS(DataRegularSeason20242025!$AA$3:$AA$1315,DataRegularSeason20242025!$B$3:$B$1315, "&lt;=" &amp; CH$1, DataRegularSeason20242025!$D$3:$D$1315, $A17)+SUMIFS(DataRegularSeason20242025!$AB$3:$AB$1315,DataRegularSeason20242025!$B$3:$B$1315, "&lt;=" &amp; CH$1, DataRegularSeason20242025!$E$3:$E$1315, $A17)</f>
        <v>36</v>
      </c>
      <c r="CI17">
        <f>SUMIFS(DataRegularSeason20242025!$AA$3:$AA$1315,DataRegularSeason20242025!$B$3:$B$1315, "&lt;=" &amp; CI$1, DataRegularSeason20242025!$D$3:$D$1315, $A17)+SUMIFS(DataRegularSeason20242025!$AB$3:$AB$1315,DataRegularSeason20242025!$B$3:$B$1315, "&lt;=" &amp; CI$1, DataRegularSeason20242025!$E$3:$E$1315, $A17)</f>
        <v>36</v>
      </c>
      <c r="CJ17">
        <f>SUMIFS(DataRegularSeason20242025!$AA$3:$AA$1315,DataRegularSeason20242025!$B$3:$B$1315, "&lt;=" &amp; CJ$1, DataRegularSeason20242025!$D$3:$D$1315, $A17)+SUMIFS(DataRegularSeason20242025!$AB$3:$AB$1315,DataRegularSeason20242025!$B$3:$B$1315, "&lt;=" &amp; CJ$1, DataRegularSeason20242025!$E$3:$E$1315, $A17)</f>
        <v>36</v>
      </c>
      <c r="CK17">
        <f>SUMIFS(DataRegularSeason20242025!$AA$3:$AA$1315,DataRegularSeason20242025!$B$3:$B$1315, "&lt;=" &amp; CK$1, DataRegularSeason20242025!$D$3:$D$1315, $A17)+SUMIFS(DataRegularSeason20242025!$AB$3:$AB$1315,DataRegularSeason20242025!$B$3:$B$1315, "&lt;=" &amp; CK$1, DataRegularSeason20242025!$E$3:$E$1315, $A17)</f>
        <v>36</v>
      </c>
      <c r="CL17">
        <f>SUMIFS(DataRegularSeason20242025!$AA$3:$AA$1315,DataRegularSeason20242025!$B$3:$B$1315, "&lt;=" &amp; CL$1, DataRegularSeason20242025!$D$3:$D$1315, $A17)+SUMIFS(DataRegularSeason20242025!$AB$3:$AB$1315,DataRegularSeason20242025!$B$3:$B$1315, "&lt;=" &amp; CL$1, DataRegularSeason20242025!$E$3:$E$1315, $A17)</f>
        <v>36</v>
      </c>
      <c r="CM17">
        <f>SUMIFS(DataRegularSeason20242025!$AA$3:$AA$1315,DataRegularSeason20242025!$B$3:$B$1315, "&lt;=" &amp; CM$1, DataRegularSeason20242025!$D$3:$D$1315, $A17)+SUMIFS(DataRegularSeason20242025!$AB$3:$AB$1315,DataRegularSeason20242025!$B$3:$B$1315, "&lt;=" &amp; CM$1, DataRegularSeason20242025!$E$3:$E$1315, $A17)</f>
        <v>36</v>
      </c>
      <c r="CN17">
        <f>SUMIFS(DataRegularSeason20242025!$AA$3:$AA$1315,DataRegularSeason20242025!$B$3:$B$1315, "&lt;=" &amp; CN$1, DataRegularSeason20242025!$D$3:$D$1315, $A17)+SUMIFS(DataRegularSeason20242025!$AB$3:$AB$1315,DataRegularSeason20242025!$B$3:$B$1315, "&lt;=" &amp; CN$1, DataRegularSeason20242025!$E$3:$E$1315, $A17)</f>
        <v>36</v>
      </c>
      <c r="CO17">
        <f>SUMIFS(DataRegularSeason20242025!$AA$3:$AA$1315,DataRegularSeason20242025!$B$3:$B$1315, "&lt;=" &amp; CO$1, DataRegularSeason20242025!$D$3:$D$1315, $A17)+SUMIFS(DataRegularSeason20242025!$AB$3:$AB$1315,DataRegularSeason20242025!$B$3:$B$1315, "&lt;=" &amp; CO$1, DataRegularSeason20242025!$E$3:$E$1315, $A17)</f>
        <v>36</v>
      </c>
      <c r="CP17">
        <f>SUMIFS(DataRegularSeason20242025!$AA$3:$AA$1315,DataRegularSeason20242025!$B$3:$B$1315, "&lt;=" &amp; CP$1, DataRegularSeason20242025!$D$3:$D$1315, $A17)+SUMIFS(DataRegularSeason20242025!$AB$3:$AB$1315,DataRegularSeason20242025!$B$3:$B$1315, "&lt;=" &amp; CP$1, DataRegularSeason20242025!$E$3:$E$1315, $A17)</f>
        <v>36</v>
      </c>
      <c r="CQ17">
        <f>SUMIFS(DataRegularSeason20242025!$AA$3:$AA$1315,DataRegularSeason20242025!$B$3:$B$1315, "&lt;=" &amp; CQ$1, DataRegularSeason20242025!$D$3:$D$1315, $A17)+SUMIFS(DataRegularSeason20242025!$AB$3:$AB$1315,DataRegularSeason20242025!$B$3:$B$1315, "&lt;=" &amp; CQ$1, DataRegularSeason20242025!$E$3:$E$1315, $A17)</f>
        <v>36</v>
      </c>
      <c r="CR17">
        <f>SUMIFS(DataRegularSeason20242025!$AA$3:$AA$1315,DataRegularSeason20242025!$B$3:$B$1315, "&lt;=" &amp; CR$1, DataRegularSeason20242025!$D$3:$D$1315, $A17)+SUMIFS(DataRegularSeason20242025!$AB$3:$AB$1315,DataRegularSeason20242025!$B$3:$B$1315, "&lt;=" &amp; CR$1, DataRegularSeason20242025!$E$3:$E$1315, $A17)</f>
        <v>36</v>
      </c>
      <c r="CS17">
        <f>SUMIFS(DataRegularSeason20242025!$AA$3:$AA$1315,DataRegularSeason20242025!$B$3:$B$1315, "&lt;=" &amp; CS$1, DataRegularSeason20242025!$D$3:$D$1315, $A17)+SUMIFS(DataRegularSeason20242025!$AB$3:$AB$1315,DataRegularSeason20242025!$B$3:$B$1315, "&lt;=" &amp; CS$1, DataRegularSeason20242025!$E$3:$E$1315, $A17)</f>
        <v>36</v>
      </c>
      <c r="CT17">
        <f>SUMIFS(DataRegularSeason20242025!$AA$3:$AA$1315,DataRegularSeason20242025!$B$3:$B$1315, "&lt;=" &amp; CT$1, DataRegularSeason20242025!$D$3:$D$1315, $A17)+SUMIFS(DataRegularSeason20242025!$AB$3:$AB$1315,DataRegularSeason20242025!$B$3:$B$1315, "&lt;=" &amp; CT$1, DataRegularSeason20242025!$E$3:$E$1315, $A17)</f>
        <v>36</v>
      </c>
      <c r="CU17">
        <f>SUMIFS(DataRegularSeason20242025!$AA$3:$AA$1315,DataRegularSeason20242025!$B$3:$B$1315, "&lt;=" &amp; CU$1, DataRegularSeason20242025!$D$3:$D$1315, $A17)+SUMIFS(DataRegularSeason20242025!$AB$3:$AB$1315,DataRegularSeason20242025!$B$3:$B$1315, "&lt;=" &amp; CU$1, DataRegularSeason20242025!$E$3:$E$1315, $A17)</f>
        <v>36</v>
      </c>
      <c r="CV17">
        <f>SUMIFS(DataRegularSeason20242025!$AA$3:$AA$1315,DataRegularSeason20242025!$B$3:$B$1315, "&lt;=" &amp; CV$1, DataRegularSeason20242025!$D$3:$D$1315, $A17)+SUMIFS(DataRegularSeason20242025!$AB$3:$AB$1315,DataRegularSeason20242025!$B$3:$B$1315, "&lt;=" &amp; CV$1, DataRegularSeason20242025!$E$3:$E$1315, $A17)</f>
        <v>36</v>
      </c>
      <c r="CW17">
        <f>SUMIFS(DataRegularSeason20242025!$AA$3:$AA$1315,DataRegularSeason20242025!$B$3:$B$1315, "&lt;=" &amp; CW$1, DataRegularSeason20242025!$D$3:$D$1315, $A17)+SUMIFS(DataRegularSeason20242025!$AB$3:$AB$1315,DataRegularSeason20242025!$B$3:$B$1315, "&lt;=" &amp; CW$1, DataRegularSeason20242025!$E$3:$E$1315, $A17)</f>
        <v>36</v>
      </c>
      <c r="CX17">
        <f>SUMIFS(DataRegularSeason20242025!$AA$3:$AA$1315,DataRegularSeason20242025!$B$3:$B$1315, "&lt;=" &amp; CX$1, DataRegularSeason20242025!$D$3:$D$1315, $A17)+SUMIFS(DataRegularSeason20242025!$AB$3:$AB$1315,DataRegularSeason20242025!$B$3:$B$1315, "&lt;=" &amp; CX$1, DataRegularSeason20242025!$E$3:$E$1315, $A17)</f>
        <v>36</v>
      </c>
      <c r="CY17">
        <f>SUMIFS(DataRegularSeason20242025!$AA$3:$AA$1315,DataRegularSeason20242025!$B$3:$B$1315, "&lt;=" &amp; CY$1, DataRegularSeason20242025!$D$3:$D$1315, $A17)+SUMIFS(DataRegularSeason20242025!$AB$3:$AB$1315,DataRegularSeason20242025!$B$3:$B$1315, "&lt;=" &amp; CY$1, DataRegularSeason20242025!$E$3:$E$1315, $A17)</f>
        <v>36</v>
      </c>
      <c r="CZ17">
        <f>SUMIFS(DataRegularSeason20242025!$AA$3:$AA$1315,DataRegularSeason20242025!$B$3:$B$1315, "&lt;=" &amp; CZ$1, DataRegularSeason20242025!$D$3:$D$1315, $A17)+SUMIFS(DataRegularSeason20242025!$AB$3:$AB$1315,DataRegularSeason20242025!$B$3:$B$1315, "&lt;=" &amp; CZ$1, DataRegularSeason20242025!$E$3:$E$1315, $A17)</f>
        <v>36</v>
      </c>
      <c r="DA17">
        <f>SUMIFS(DataRegularSeason20242025!$AA$3:$AA$1315,DataRegularSeason20242025!$B$3:$B$1315, "&lt;=" &amp; DA$1, DataRegularSeason20242025!$D$3:$D$1315, $A17)+SUMIFS(DataRegularSeason20242025!$AB$3:$AB$1315,DataRegularSeason20242025!$B$3:$B$1315, "&lt;=" &amp; DA$1, DataRegularSeason20242025!$E$3:$E$1315, $A17)</f>
        <v>36</v>
      </c>
      <c r="DB17">
        <f>SUMIFS(DataRegularSeason20242025!$AA$3:$AA$1315,DataRegularSeason20242025!$B$3:$B$1315, "&lt;=" &amp; DB$1, DataRegularSeason20242025!$D$3:$D$1315, $A17)+SUMIFS(DataRegularSeason20242025!$AB$3:$AB$1315,DataRegularSeason20242025!$B$3:$B$1315, "&lt;=" &amp; DB$1, DataRegularSeason20242025!$E$3:$E$1315, $A17)</f>
        <v>36</v>
      </c>
      <c r="DC17">
        <f>SUMIFS(DataRegularSeason20242025!$AA$3:$AA$1315,DataRegularSeason20242025!$B$3:$B$1315, "&lt;=" &amp; DC$1, DataRegularSeason20242025!$D$3:$D$1315, $A17)+SUMIFS(DataRegularSeason20242025!$AB$3:$AB$1315,DataRegularSeason20242025!$B$3:$B$1315, "&lt;=" &amp; DC$1, DataRegularSeason20242025!$E$3:$E$1315, $A17)</f>
        <v>36</v>
      </c>
      <c r="DD17">
        <f>SUMIFS(DataRegularSeason20242025!$AA$3:$AA$1315,DataRegularSeason20242025!$B$3:$B$1315, "&lt;=" &amp; DD$1, DataRegularSeason20242025!$D$3:$D$1315, $A17)+SUMIFS(DataRegularSeason20242025!$AB$3:$AB$1315,DataRegularSeason20242025!$B$3:$B$1315, "&lt;=" &amp; DD$1, DataRegularSeason20242025!$E$3:$E$1315, $A17)</f>
        <v>36</v>
      </c>
      <c r="DE17">
        <f>SUMIFS(DataRegularSeason20242025!$AA$3:$AA$1315,DataRegularSeason20242025!$B$3:$B$1315, "&lt;=" &amp; DE$1, DataRegularSeason20242025!$D$3:$D$1315, $A17)+SUMIFS(DataRegularSeason20242025!$AB$3:$AB$1315,DataRegularSeason20242025!$B$3:$B$1315, "&lt;=" &amp; DE$1, DataRegularSeason20242025!$E$3:$E$1315, $A17)</f>
        <v>36</v>
      </c>
      <c r="DF17">
        <f>SUMIFS(DataRegularSeason20242025!$AA$3:$AA$1315,DataRegularSeason20242025!$B$3:$B$1315, "&lt;=" &amp; DF$1, DataRegularSeason20242025!$D$3:$D$1315, $A17)+SUMIFS(DataRegularSeason20242025!$AB$3:$AB$1315,DataRegularSeason20242025!$B$3:$B$1315, "&lt;=" &amp; DF$1, DataRegularSeason20242025!$E$3:$E$1315, $A17)</f>
        <v>36</v>
      </c>
      <c r="DG17">
        <f>SUMIFS(DataRegularSeason20242025!$AA$3:$AA$1315,DataRegularSeason20242025!$B$3:$B$1315, "&lt;=" &amp; DG$1, DataRegularSeason20242025!$D$3:$D$1315, $A17)+SUMIFS(DataRegularSeason20242025!$AB$3:$AB$1315,DataRegularSeason20242025!$B$3:$B$1315, "&lt;=" &amp; DG$1, DataRegularSeason20242025!$E$3:$E$1315, $A17)</f>
        <v>36</v>
      </c>
      <c r="DH17">
        <f>SUMIFS(DataRegularSeason20242025!$AA$3:$AA$1315,DataRegularSeason20242025!$B$3:$B$1315, "&lt;=" &amp; DH$1, DataRegularSeason20242025!$D$3:$D$1315, $A17)+SUMIFS(DataRegularSeason20242025!$AB$3:$AB$1315,DataRegularSeason20242025!$B$3:$B$1315, "&lt;=" &amp; DH$1, DataRegularSeason20242025!$E$3:$E$1315, $A17)</f>
        <v>36</v>
      </c>
      <c r="DI17">
        <f>SUMIFS(DataRegularSeason20242025!$AA$3:$AA$1315,DataRegularSeason20242025!$B$3:$B$1315, "&lt;=" &amp; DI$1, DataRegularSeason20242025!$D$3:$D$1315, $A17)+SUMIFS(DataRegularSeason20242025!$AB$3:$AB$1315,DataRegularSeason20242025!$B$3:$B$1315, "&lt;=" &amp; DI$1, DataRegularSeason20242025!$E$3:$E$1315, $A17)</f>
        <v>36</v>
      </c>
      <c r="DJ17">
        <f>SUMIFS(DataRegularSeason20242025!$AA$3:$AA$1315,DataRegularSeason20242025!$B$3:$B$1315, "&lt;=" &amp; DJ$1, DataRegularSeason20242025!$D$3:$D$1315, $A17)+SUMIFS(DataRegularSeason20242025!$AB$3:$AB$1315,DataRegularSeason20242025!$B$3:$B$1315, "&lt;=" &amp; DJ$1, DataRegularSeason20242025!$E$3:$E$1315, $A17)</f>
        <v>36</v>
      </c>
      <c r="DK17">
        <f>SUMIFS(DataRegularSeason20242025!$AA$3:$AA$1315,DataRegularSeason20242025!$B$3:$B$1315, "&lt;=" &amp; DK$1, DataRegularSeason20242025!$D$3:$D$1315, $A17)+SUMIFS(DataRegularSeason20242025!$AB$3:$AB$1315,DataRegularSeason20242025!$B$3:$B$1315, "&lt;=" &amp; DK$1, DataRegularSeason20242025!$E$3:$E$1315, $A17)</f>
        <v>36</v>
      </c>
      <c r="DL17">
        <f>SUMIFS(DataRegularSeason20242025!$AA$3:$AA$1315,DataRegularSeason20242025!$B$3:$B$1315, "&lt;=" &amp; DL$1, DataRegularSeason20242025!$D$3:$D$1315, $A17)+SUMIFS(DataRegularSeason20242025!$AB$3:$AB$1315,DataRegularSeason20242025!$B$3:$B$1315, "&lt;=" &amp; DL$1, DataRegularSeason20242025!$E$3:$E$1315, $A17)</f>
        <v>36</v>
      </c>
      <c r="DM17">
        <f>SUMIFS(DataRegularSeason20242025!$AA$3:$AA$1315,DataRegularSeason20242025!$B$3:$B$1315, "&lt;=" &amp; DM$1, DataRegularSeason20242025!$D$3:$D$1315, $A17)+SUMIFS(DataRegularSeason20242025!$AB$3:$AB$1315,DataRegularSeason20242025!$B$3:$B$1315, "&lt;=" &amp; DM$1, DataRegularSeason20242025!$E$3:$E$1315, $A17)</f>
        <v>36</v>
      </c>
      <c r="DN17">
        <f>SUMIFS(DataRegularSeason20242025!$AA$3:$AA$1315,DataRegularSeason20242025!$B$3:$B$1315, "&lt;=" &amp; DN$1, DataRegularSeason20242025!$D$3:$D$1315, $A17)+SUMIFS(DataRegularSeason20242025!$AB$3:$AB$1315,DataRegularSeason20242025!$B$3:$B$1315, "&lt;=" &amp; DN$1, DataRegularSeason20242025!$E$3:$E$1315, $A17)</f>
        <v>36</v>
      </c>
      <c r="DO17">
        <f>SUMIFS(DataRegularSeason20242025!$AA$3:$AA$1315,DataRegularSeason20242025!$B$3:$B$1315, "&lt;=" &amp; DO$1, DataRegularSeason20242025!$D$3:$D$1315, $A17)+SUMIFS(DataRegularSeason20242025!$AB$3:$AB$1315,DataRegularSeason20242025!$B$3:$B$1315, "&lt;=" &amp; DO$1, DataRegularSeason20242025!$E$3:$E$1315, $A17)</f>
        <v>36</v>
      </c>
      <c r="DP17">
        <f>SUMIFS(DataRegularSeason20242025!$AA$3:$AA$1315,DataRegularSeason20242025!$B$3:$B$1315, "&lt;=" &amp; DP$1, DataRegularSeason20242025!$D$3:$D$1315, $A17)+SUMIFS(DataRegularSeason20242025!$AB$3:$AB$1315,DataRegularSeason20242025!$B$3:$B$1315, "&lt;=" &amp; DP$1, DataRegularSeason20242025!$E$3:$E$1315, $A17)</f>
        <v>36</v>
      </c>
      <c r="DQ17">
        <f>SUMIFS(DataRegularSeason20242025!$AA$3:$AA$1315,DataRegularSeason20242025!$B$3:$B$1315, "&lt;=" &amp; DQ$1, DataRegularSeason20242025!$D$3:$D$1315, $A17)+SUMIFS(DataRegularSeason20242025!$AB$3:$AB$1315,DataRegularSeason20242025!$B$3:$B$1315, "&lt;=" &amp; DQ$1, DataRegularSeason20242025!$E$3:$E$1315, $A17)</f>
        <v>36</v>
      </c>
      <c r="DR17">
        <f>SUMIFS(DataRegularSeason20242025!$AA$3:$AA$1315,DataRegularSeason20242025!$B$3:$B$1315, "&lt;=" &amp; DR$1, DataRegularSeason20242025!$D$3:$D$1315, $A17)+SUMIFS(DataRegularSeason20242025!$AB$3:$AB$1315,DataRegularSeason20242025!$B$3:$B$1315, "&lt;=" &amp; DR$1, DataRegularSeason20242025!$E$3:$E$1315, $A17)</f>
        <v>36</v>
      </c>
      <c r="DS17">
        <f>SUMIFS(DataRegularSeason20242025!$AA$3:$AA$1315,DataRegularSeason20242025!$B$3:$B$1315, "&lt;=" &amp; DS$1, DataRegularSeason20242025!$D$3:$D$1315, $A17)+SUMIFS(DataRegularSeason20242025!$AB$3:$AB$1315,DataRegularSeason20242025!$B$3:$B$1315, "&lt;=" &amp; DS$1, DataRegularSeason20242025!$E$3:$E$1315, $A17)</f>
        <v>36</v>
      </c>
      <c r="DT17">
        <f>SUMIFS(DataRegularSeason20242025!$AA$3:$AA$1315,DataRegularSeason20242025!$B$3:$B$1315, "&lt;=" &amp; DT$1, DataRegularSeason20242025!$D$3:$D$1315, $A17)+SUMIFS(DataRegularSeason20242025!$AB$3:$AB$1315,DataRegularSeason20242025!$B$3:$B$1315, "&lt;=" &amp; DT$1, DataRegularSeason20242025!$E$3:$E$1315, $A17)</f>
        <v>36</v>
      </c>
      <c r="DU17">
        <f>SUMIFS(DataRegularSeason20242025!$AA$3:$AA$1315,DataRegularSeason20242025!$B$3:$B$1315, "&lt;=" &amp; DU$1, DataRegularSeason20242025!$D$3:$D$1315, $A17)+SUMIFS(DataRegularSeason20242025!$AB$3:$AB$1315,DataRegularSeason20242025!$B$3:$B$1315, "&lt;=" &amp; DU$1, DataRegularSeason20242025!$E$3:$E$1315, $A17)</f>
        <v>36</v>
      </c>
      <c r="DV17">
        <f>SUMIFS(DataRegularSeason20242025!$AA$3:$AA$1315,DataRegularSeason20242025!$B$3:$B$1315, "&lt;=" &amp; DV$1, DataRegularSeason20242025!$D$3:$D$1315, $A17)+SUMIFS(DataRegularSeason20242025!$AB$3:$AB$1315,DataRegularSeason20242025!$B$3:$B$1315, "&lt;=" &amp; DV$1, DataRegularSeason20242025!$E$3:$E$1315, $A17)</f>
        <v>36</v>
      </c>
      <c r="DW17">
        <f>SUMIFS(DataRegularSeason20242025!$AA$3:$AA$1315,DataRegularSeason20242025!$B$3:$B$1315, "&lt;=" &amp; DW$1, DataRegularSeason20242025!$D$3:$D$1315, $A17)+SUMIFS(DataRegularSeason20242025!$AB$3:$AB$1315,DataRegularSeason20242025!$B$3:$B$1315, "&lt;=" &amp; DW$1, DataRegularSeason20242025!$E$3:$E$1315, $A17)</f>
        <v>36</v>
      </c>
      <c r="DX17">
        <f>SUMIFS(DataRegularSeason20242025!$AA$3:$AA$1315,DataRegularSeason20242025!$B$3:$B$1315, "&lt;=" &amp; DX$1, DataRegularSeason20242025!$D$3:$D$1315, $A17)+SUMIFS(DataRegularSeason20242025!$AB$3:$AB$1315,DataRegularSeason20242025!$B$3:$B$1315, "&lt;=" &amp; DX$1, DataRegularSeason20242025!$E$3:$E$1315, $A17)</f>
        <v>36</v>
      </c>
      <c r="DY17">
        <f>SUMIFS(DataRegularSeason20242025!$AA$3:$AA$1315,DataRegularSeason20242025!$B$3:$B$1315, "&lt;=" &amp; DY$1, DataRegularSeason20242025!$D$3:$D$1315, $A17)+SUMIFS(DataRegularSeason20242025!$AB$3:$AB$1315,DataRegularSeason20242025!$B$3:$B$1315, "&lt;=" &amp; DY$1, DataRegularSeason20242025!$E$3:$E$1315, $A17)</f>
        <v>36</v>
      </c>
      <c r="DZ17">
        <f>SUMIFS(DataRegularSeason20242025!$AA$3:$AA$1315,DataRegularSeason20242025!$B$3:$B$1315, "&lt;=" &amp; DZ$1, DataRegularSeason20242025!$D$3:$D$1315, $A17)+SUMIFS(DataRegularSeason20242025!$AB$3:$AB$1315,DataRegularSeason20242025!$B$3:$B$1315, "&lt;=" &amp; DZ$1, DataRegularSeason20242025!$E$3:$E$1315, $A17)</f>
        <v>36</v>
      </c>
      <c r="EA17">
        <f>SUMIFS(DataRegularSeason20242025!$AA$3:$AA$1315,DataRegularSeason20242025!$B$3:$B$1315, "&lt;=" &amp; EA$1, DataRegularSeason20242025!$D$3:$D$1315, $A17)+SUMIFS(DataRegularSeason20242025!$AB$3:$AB$1315,DataRegularSeason20242025!$B$3:$B$1315, "&lt;=" &amp; EA$1, DataRegularSeason20242025!$E$3:$E$1315, $A17)</f>
        <v>36</v>
      </c>
      <c r="EB17">
        <f>SUMIFS(DataRegularSeason20242025!$AA$3:$AA$1315,DataRegularSeason20242025!$B$3:$B$1315, "&lt;=" &amp; EB$1, DataRegularSeason20242025!$D$3:$D$1315, $A17)+SUMIFS(DataRegularSeason20242025!$AB$3:$AB$1315,DataRegularSeason20242025!$B$3:$B$1315, "&lt;=" &amp; EB$1, DataRegularSeason20242025!$E$3:$E$1315, $A17)</f>
        <v>36</v>
      </c>
      <c r="EC17">
        <f>SUMIFS(DataRegularSeason20242025!$AA$3:$AA$1315,DataRegularSeason20242025!$B$3:$B$1315, "&lt;=" &amp; EC$1, DataRegularSeason20242025!$D$3:$D$1315, $A17)+SUMIFS(DataRegularSeason20242025!$AB$3:$AB$1315,DataRegularSeason20242025!$B$3:$B$1315, "&lt;=" &amp; EC$1, DataRegularSeason20242025!$E$3:$E$1315, $A17)</f>
        <v>36</v>
      </c>
      <c r="ED17">
        <f>SUMIFS(DataRegularSeason20242025!$AA$3:$AA$1315,DataRegularSeason20242025!$B$3:$B$1315, "&lt;=" &amp; ED$1, DataRegularSeason20242025!$D$3:$D$1315, $A17)+SUMIFS(DataRegularSeason20242025!$AB$3:$AB$1315,DataRegularSeason20242025!$B$3:$B$1315, "&lt;=" &amp; ED$1, DataRegularSeason20242025!$E$3:$E$1315, $A17)</f>
        <v>36</v>
      </c>
      <c r="EE17">
        <f>SUMIFS(DataRegularSeason20242025!$AA$3:$AA$1315,DataRegularSeason20242025!$B$3:$B$1315, "&lt;=" &amp; EE$1, DataRegularSeason20242025!$D$3:$D$1315, $A17)+SUMIFS(DataRegularSeason20242025!$AB$3:$AB$1315,DataRegularSeason20242025!$B$3:$B$1315, "&lt;=" &amp; EE$1, DataRegularSeason20242025!$E$3:$E$1315, $A17)</f>
        <v>36</v>
      </c>
      <c r="EF17">
        <f>SUMIFS(DataRegularSeason20242025!$AA$3:$AA$1315,DataRegularSeason20242025!$B$3:$B$1315, "&lt;=" &amp; EF$1, DataRegularSeason20242025!$D$3:$D$1315, $A17)+SUMIFS(DataRegularSeason20242025!$AB$3:$AB$1315,DataRegularSeason20242025!$B$3:$B$1315, "&lt;=" &amp; EF$1, DataRegularSeason20242025!$E$3:$E$1315, $A17)</f>
        <v>36</v>
      </c>
      <c r="EG17">
        <f>SUMIFS(DataRegularSeason20242025!$AA$3:$AA$1315,DataRegularSeason20242025!$B$3:$B$1315, "&lt;=" &amp; EG$1, DataRegularSeason20242025!$D$3:$D$1315, $A17)+SUMIFS(DataRegularSeason20242025!$AB$3:$AB$1315,DataRegularSeason20242025!$B$3:$B$1315, "&lt;=" &amp; EG$1, DataRegularSeason20242025!$E$3:$E$1315, $A17)</f>
        <v>36</v>
      </c>
      <c r="EH17">
        <f>SUMIFS(DataRegularSeason20242025!$AA$3:$AA$1315,DataRegularSeason20242025!$B$3:$B$1315, "&lt;=" &amp; EH$1, DataRegularSeason20242025!$D$3:$D$1315, $A17)+SUMIFS(DataRegularSeason20242025!$AB$3:$AB$1315,DataRegularSeason20242025!$B$3:$B$1315, "&lt;=" &amp; EH$1, DataRegularSeason20242025!$E$3:$E$1315, $A17)</f>
        <v>36</v>
      </c>
      <c r="EI17">
        <f>SUMIFS(DataRegularSeason20242025!$AA$3:$AA$1315,DataRegularSeason20242025!$B$3:$B$1315, "&lt;=" &amp; EI$1, DataRegularSeason20242025!$D$3:$D$1315, $A17)+SUMIFS(DataRegularSeason20242025!$AB$3:$AB$1315,DataRegularSeason20242025!$B$3:$B$1315, "&lt;=" &amp; EI$1, DataRegularSeason20242025!$E$3:$E$1315, $A17)</f>
        <v>36</v>
      </c>
      <c r="EJ17">
        <f>SUMIFS(DataRegularSeason20242025!$AA$3:$AA$1315,DataRegularSeason20242025!$B$3:$B$1315, "&lt;=" &amp; EJ$1, DataRegularSeason20242025!$D$3:$D$1315, $A17)+SUMIFS(DataRegularSeason20242025!$AB$3:$AB$1315,DataRegularSeason20242025!$B$3:$B$1315, "&lt;=" &amp; EJ$1, DataRegularSeason20242025!$E$3:$E$1315, $A17)</f>
        <v>36</v>
      </c>
      <c r="EK17">
        <f>SUMIFS(DataRegularSeason20242025!$AA$3:$AA$1315,DataRegularSeason20242025!$B$3:$B$1315, "&lt;=" &amp; EK$1, DataRegularSeason20242025!$D$3:$D$1315, $A17)+SUMIFS(DataRegularSeason20242025!$AB$3:$AB$1315,DataRegularSeason20242025!$B$3:$B$1315, "&lt;=" &amp; EK$1, DataRegularSeason20242025!$E$3:$E$1315, $A17)</f>
        <v>36</v>
      </c>
      <c r="EL17">
        <f>SUMIFS(DataRegularSeason20242025!$AA$3:$AA$1315,DataRegularSeason20242025!$B$3:$B$1315, "&lt;=" &amp; EL$1, DataRegularSeason20242025!$D$3:$D$1315, $A17)+SUMIFS(DataRegularSeason20242025!$AB$3:$AB$1315,DataRegularSeason20242025!$B$3:$B$1315, "&lt;=" &amp; EL$1, DataRegularSeason20242025!$E$3:$E$1315, $A17)</f>
        <v>36</v>
      </c>
      <c r="EM17">
        <f>SUMIFS(DataRegularSeason20242025!$AA$3:$AA$1315,DataRegularSeason20242025!$B$3:$B$1315, "&lt;=" &amp; EM$1, DataRegularSeason20242025!$D$3:$D$1315, $A17)+SUMIFS(DataRegularSeason20242025!$AB$3:$AB$1315,DataRegularSeason20242025!$B$3:$B$1315, "&lt;=" &amp; EM$1, DataRegularSeason20242025!$E$3:$E$1315, $A17)</f>
        <v>36</v>
      </c>
      <c r="EN17">
        <f>SUMIFS(DataRegularSeason20242025!$AA$3:$AA$1315,DataRegularSeason20242025!$B$3:$B$1315, "&lt;=" &amp; EN$1, DataRegularSeason20242025!$D$3:$D$1315, $A17)+SUMIFS(DataRegularSeason20242025!$AB$3:$AB$1315,DataRegularSeason20242025!$B$3:$B$1315, "&lt;=" &amp; EN$1, DataRegularSeason20242025!$E$3:$E$1315, $A17)</f>
        <v>36</v>
      </c>
      <c r="EO17">
        <f>SUMIFS(DataRegularSeason20242025!$AA$3:$AA$1315,DataRegularSeason20242025!$B$3:$B$1315, "&lt;=" &amp; EO$1, DataRegularSeason20242025!$D$3:$D$1315, $A17)+SUMIFS(DataRegularSeason20242025!$AB$3:$AB$1315,DataRegularSeason20242025!$B$3:$B$1315, "&lt;=" &amp; EO$1, DataRegularSeason20242025!$E$3:$E$1315, $A17)</f>
        <v>36</v>
      </c>
      <c r="EP17">
        <f>SUMIFS(DataRegularSeason20242025!$AA$3:$AA$1315,DataRegularSeason20242025!$B$3:$B$1315, "&lt;=" &amp; EP$1, DataRegularSeason20242025!$D$3:$D$1315, $A17)+SUMIFS(DataRegularSeason20242025!$AB$3:$AB$1315,DataRegularSeason20242025!$B$3:$B$1315, "&lt;=" &amp; EP$1, DataRegularSeason20242025!$E$3:$E$1315, $A17)</f>
        <v>36</v>
      </c>
      <c r="EQ17">
        <f>SUMIFS(DataRegularSeason20242025!$AA$3:$AA$1315,DataRegularSeason20242025!$B$3:$B$1315, "&lt;=" &amp; EQ$1, DataRegularSeason20242025!$D$3:$D$1315, $A17)+SUMIFS(DataRegularSeason20242025!$AB$3:$AB$1315,DataRegularSeason20242025!$B$3:$B$1315, "&lt;=" &amp; EQ$1, DataRegularSeason20242025!$E$3:$E$1315, $A17)</f>
        <v>36</v>
      </c>
      <c r="ER17">
        <f>SUMIFS(DataRegularSeason20242025!$AA$3:$AA$1315,DataRegularSeason20242025!$B$3:$B$1315, "&lt;=" &amp; ER$1, DataRegularSeason20242025!$D$3:$D$1315, $A17)+SUMIFS(DataRegularSeason20242025!$AB$3:$AB$1315,DataRegularSeason20242025!$B$3:$B$1315, "&lt;=" &amp; ER$1, DataRegularSeason20242025!$E$3:$E$1315, $A17)</f>
        <v>36</v>
      </c>
      <c r="ES17">
        <f>SUMIFS(DataRegularSeason20242025!$AA$3:$AA$1315,DataRegularSeason20242025!$B$3:$B$1315, "&lt;=" &amp; ES$1, DataRegularSeason20242025!$D$3:$D$1315, $A17)+SUMIFS(DataRegularSeason20242025!$AB$3:$AB$1315,DataRegularSeason20242025!$B$3:$B$1315, "&lt;=" &amp; ES$1, DataRegularSeason20242025!$E$3:$E$1315, $A17)</f>
        <v>36</v>
      </c>
      <c r="ET17">
        <f>SUMIFS(DataRegularSeason20242025!$AA$3:$AA$1315,DataRegularSeason20242025!$B$3:$B$1315, "&lt;=" &amp; ET$1, DataRegularSeason20242025!$D$3:$D$1315, $A17)+SUMIFS(DataRegularSeason20242025!$AB$3:$AB$1315,DataRegularSeason20242025!$B$3:$B$1315, "&lt;=" &amp; ET$1, DataRegularSeason20242025!$E$3:$E$1315, $A17)</f>
        <v>36</v>
      </c>
      <c r="EU17">
        <f>SUMIFS(DataRegularSeason20242025!$AA$3:$AA$1315,DataRegularSeason20242025!$B$3:$B$1315, "&lt;=" &amp; EU$1, DataRegularSeason20242025!$D$3:$D$1315, $A17)+SUMIFS(DataRegularSeason20242025!$AB$3:$AB$1315,DataRegularSeason20242025!$B$3:$B$1315, "&lt;=" &amp; EU$1, DataRegularSeason20242025!$E$3:$E$1315, $A17)</f>
        <v>36</v>
      </c>
      <c r="EV17">
        <f>SUMIFS(DataRegularSeason20242025!$AA$3:$AA$1315,DataRegularSeason20242025!$B$3:$B$1315, "&lt;=" &amp; EV$1, DataRegularSeason20242025!$D$3:$D$1315, $A17)+SUMIFS(DataRegularSeason20242025!$AB$3:$AB$1315,DataRegularSeason20242025!$B$3:$B$1315, "&lt;=" &amp; EV$1, DataRegularSeason20242025!$E$3:$E$1315, $A17)</f>
        <v>36</v>
      </c>
      <c r="EW17">
        <f>SUMIFS(DataRegularSeason20242025!$AA$3:$AA$1315,DataRegularSeason20242025!$B$3:$B$1315, "&lt;=" &amp; EW$1, DataRegularSeason20242025!$D$3:$D$1315, $A17)+SUMIFS(DataRegularSeason20242025!$AB$3:$AB$1315,DataRegularSeason20242025!$B$3:$B$1315, "&lt;=" &amp; EW$1, DataRegularSeason20242025!$E$3:$E$1315, $A17)</f>
        <v>36</v>
      </c>
      <c r="EX17">
        <f>SUMIFS(DataRegularSeason20242025!$AA$3:$AA$1315,DataRegularSeason20242025!$B$3:$B$1315, "&lt;=" &amp; EX$1, DataRegularSeason20242025!$D$3:$D$1315, $A17)+SUMIFS(DataRegularSeason20242025!$AB$3:$AB$1315,DataRegularSeason20242025!$B$3:$B$1315, "&lt;=" &amp; EX$1, DataRegularSeason20242025!$E$3:$E$1315, $A17)</f>
        <v>36</v>
      </c>
      <c r="EY17">
        <f>SUMIFS(DataRegularSeason20242025!$AA$3:$AA$1315,DataRegularSeason20242025!$B$3:$B$1315, "&lt;=" &amp; EY$1, DataRegularSeason20242025!$D$3:$D$1315, $A17)+SUMIFS(DataRegularSeason20242025!$AB$3:$AB$1315,DataRegularSeason20242025!$B$3:$B$1315, "&lt;=" &amp; EY$1, DataRegularSeason20242025!$E$3:$E$1315, $A17)</f>
        <v>36</v>
      </c>
      <c r="EZ17">
        <f>SUMIFS(DataRegularSeason20242025!$AA$3:$AA$1315,DataRegularSeason20242025!$B$3:$B$1315, "&lt;=" &amp; EZ$1, DataRegularSeason20242025!$D$3:$D$1315, $A17)+SUMIFS(DataRegularSeason20242025!$AB$3:$AB$1315,DataRegularSeason20242025!$B$3:$B$1315, "&lt;=" &amp; EZ$1, DataRegularSeason20242025!$E$3:$E$1315, $A17)</f>
        <v>36</v>
      </c>
      <c r="FA17">
        <f>SUMIFS(DataRegularSeason20242025!$AA$3:$AA$1315,DataRegularSeason20242025!$B$3:$B$1315, "&lt;=" &amp; FA$1, DataRegularSeason20242025!$D$3:$D$1315, $A17)+SUMIFS(DataRegularSeason20242025!$AB$3:$AB$1315,DataRegularSeason20242025!$B$3:$B$1315, "&lt;=" &amp; FA$1, DataRegularSeason20242025!$E$3:$E$1315, $A17)</f>
        <v>36</v>
      </c>
      <c r="FB17">
        <f>SUMIFS(DataRegularSeason20242025!$AA$3:$AA$1315,DataRegularSeason20242025!$B$3:$B$1315, "&lt;=" &amp; FB$1, DataRegularSeason20242025!$D$3:$D$1315, $A17)+SUMIFS(DataRegularSeason20242025!$AB$3:$AB$1315,DataRegularSeason20242025!$B$3:$B$1315, "&lt;=" &amp; FB$1, DataRegularSeason20242025!$E$3:$E$1315, $A17)</f>
        <v>36</v>
      </c>
      <c r="FC17">
        <f>SUMIFS(DataRegularSeason20242025!$AA$3:$AA$1315,DataRegularSeason20242025!$B$3:$B$1315, "&lt;=" &amp; FC$1, DataRegularSeason20242025!$D$3:$D$1315, $A17)+SUMIFS(DataRegularSeason20242025!$AB$3:$AB$1315,DataRegularSeason20242025!$B$3:$B$1315, "&lt;=" &amp; FC$1, DataRegularSeason20242025!$E$3:$E$1315, $A17)</f>
        <v>36</v>
      </c>
      <c r="FD17">
        <f>SUMIFS(DataRegularSeason20242025!$AA$3:$AA$1315,DataRegularSeason20242025!$B$3:$B$1315, "&lt;=" &amp; FD$1, DataRegularSeason20242025!$D$3:$D$1315, $A17)+SUMIFS(DataRegularSeason20242025!$AB$3:$AB$1315,DataRegularSeason20242025!$B$3:$B$1315, "&lt;=" &amp; FD$1, DataRegularSeason20242025!$E$3:$E$1315, $A17)</f>
        <v>36</v>
      </c>
      <c r="FE17">
        <f>SUMIFS(DataRegularSeason20242025!$AA$3:$AA$1315,DataRegularSeason20242025!$B$3:$B$1315, "&lt;=" &amp; FE$1, DataRegularSeason20242025!$D$3:$D$1315, $A17)+SUMIFS(DataRegularSeason20242025!$AB$3:$AB$1315,DataRegularSeason20242025!$B$3:$B$1315, "&lt;=" &amp; FE$1, DataRegularSeason20242025!$E$3:$E$1315, $A17)</f>
        <v>36</v>
      </c>
      <c r="FF17">
        <f>SUMIFS(DataRegularSeason20242025!$AA$3:$AA$1315,DataRegularSeason20242025!$B$3:$B$1315, "&lt;=" &amp; FF$1, DataRegularSeason20242025!$D$3:$D$1315, $A17)+SUMIFS(DataRegularSeason20242025!$AB$3:$AB$1315,DataRegularSeason20242025!$B$3:$B$1315, "&lt;=" &amp; FF$1, DataRegularSeason20242025!$E$3:$E$1315, $A17)</f>
        <v>36</v>
      </c>
      <c r="FG17">
        <f>SUMIFS(DataRegularSeason20242025!$AA$3:$AA$1315,DataRegularSeason20242025!$B$3:$B$1315, "&lt;=" &amp; FG$1, DataRegularSeason20242025!$D$3:$D$1315, $A17)+SUMIFS(DataRegularSeason20242025!$AB$3:$AB$1315,DataRegularSeason20242025!$B$3:$B$1315, "&lt;=" &amp; FG$1, DataRegularSeason20242025!$E$3:$E$1315, $A17)</f>
        <v>36</v>
      </c>
      <c r="FH17">
        <f>SUMIFS(DataRegularSeason20242025!$AA$3:$AA$1315,DataRegularSeason20242025!$B$3:$B$1315, "&lt;=" &amp; FH$1, DataRegularSeason20242025!$D$3:$D$1315, $A17)+SUMIFS(DataRegularSeason20242025!$AB$3:$AB$1315,DataRegularSeason20242025!$B$3:$B$1315, "&lt;=" &amp; FH$1, DataRegularSeason20242025!$E$3:$E$1315, $A17)</f>
        <v>36</v>
      </c>
      <c r="FI17">
        <f>SUMIFS(DataRegularSeason20242025!$AA$3:$AA$1315,DataRegularSeason20242025!$B$3:$B$1315, "&lt;=" &amp; FI$1, DataRegularSeason20242025!$D$3:$D$1315, $A17)+SUMIFS(DataRegularSeason20242025!$AB$3:$AB$1315,DataRegularSeason20242025!$B$3:$B$1315, "&lt;=" &amp; FI$1, DataRegularSeason20242025!$E$3:$E$1315, $A17)</f>
        <v>36</v>
      </c>
      <c r="FJ17">
        <f>SUMIFS(DataRegularSeason20242025!$AA$3:$AA$1315,DataRegularSeason20242025!$B$3:$B$1315, "&lt;=" &amp; FJ$1, DataRegularSeason20242025!$D$3:$D$1315, $A17)+SUMIFS(DataRegularSeason20242025!$AB$3:$AB$1315,DataRegularSeason20242025!$B$3:$B$1315, "&lt;=" &amp; FJ$1, DataRegularSeason20242025!$E$3:$E$1315, $A17)</f>
        <v>36</v>
      </c>
      <c r="FK17">
        <f>SUMIFS(DataRegularSeason20242025!$AA$3:$AA$1315,DataRegularSeason20242025!$B$3:$B$1315, "&lt;=" &amp; FK$1, DataRegularSeason20242025!$D$3:$D$1315, $A17)+SUMIFS(DataRegularSeason20242025!$AB$3:$AB$1315,DataRegularSeason20242025!$B$3:$B$1315, "&lt;=" &amp; FK$1, DataRegularSeason20242025!$E$3:$E$1315, $A17)</f>
        <v>36</v>
      </c>
      <c r="FL17">
        <f>SUMIFS(DataRegularSeason20242025!$AA$3:$AA$1315,DataRegularSeason20242025!$B$3:$B$1315, "&lt;=" &amp; FL$1, DataRegularSeason20242025!$D$3:$D$1315, $A17)+SUMIFS(DataRegularSeason20242025!$AB$3:$AB$1315,DataRegularSeason20242025!$B$3:$B$1315, "&lt;=" &amp; FL$1, DataRegularSeason20242025!$E$3:$E$1315, $A17)</f>
        <v>36</v>
      </c>
      <c r="FM17">
        <f>SUMIFS(DataRegularSeason20242025!$AA$3:$AA$1315,DataRegularSeason20242025!$B$3:$B$1315, "&lt;=" &amp; FM$1, DataRegularSeason20242025!$D$3:$D$1315, $A17)+SUMIFS(DataRegularSeason20242025!$AB$3:$AB$1315,DataRegularSeason20242025!$B$3:$B$1315, "&lt;=" &amp; FM$1, DataRegularSeason20242025!$E$3:$E$1315, $A17)</f>
        <v>36</v>
      </c>
      <c r="FN17">
        <f>SUMIFS(DataRegularSeason20242025!$AA$3:$AA$1315,DataRegularSeason20242025!$B$3:$B$1315, "&lt;=" &amp; FN$1, DataRegularSeason20242025!$D$3:$D$1315, $A17)+SUMIFS(DataRegularSeason20242025!$AB$3:$AB$1315,DataRegularSeason20242025!$B$3:$B$1315, "&lt;=" &amp; FN$1, DataRegularSeason20242025!$E$3:$E$1315, $A17)</f>
        <v>36</v>
      </c>
      <c r="FO17">
        <f>SUMIFS(DataRegularSeason20242025!$AA$3:$AA$1315,DataRegularSeason20242025!$B$3:$B$1315, "&lt;=" &amp; FO$1, DataRegularSeason20242025!$D$3:$D$1315, $A17)+SUMIFS(DataRegularSeason20242025!$AB$3:$AB$1315,DataRegularSeason20242025!$B$3:$B$1315, "&lt;=" &amp; FO$1, DataRegularSeason20242025!$E$3:$E$1315, $A17)</f>
        <v>36</v>
      </c>
      <c r="FP17">
        <f>SUMIFS(DataRegularSeason20242025!$AA$3:$AA$1315,DataRegularSeason20242025!$B$3:$B$1315, "&lt;=" &amp; FP$1, DataRegularSeason20242025!$D$3:$D$1315, $A17)+SUMIFS(DataRegularSeason20242025!$AB$3:$AB$1315,DataRegularSeason20242025!$B$3:$B$1315, "&lt;=" &amp; FP$1, DataRegularSeason20242025!$E$3:$E$1315, $A17)</f>
        <v>36</v>
      </c>
      <c r="FQ17">
        <f>SUMIFS(DataRegularSeason20242025!$AA$3:$AA$1315,DataRegularSeason20242025!$B$3:$B$1315, "&lt;=" &amp; FQ$1, DataRegularSeason20242025!$D$3:$D$1315, $A17)+SUMIFS(DataRegularSeason20242025!$AB$3:$AB$1315,DataRegularSeason20242025!$B$3:$B$1315, "&lt;=" &amp; FQ$1, DataRegularSeason20242025!$E$3:$E$1315, $A17)</f>
        <v>36</v>
      </c>
      <c r="FR17">
        <f>SUMIFS(DataRegularSeason20242025!$AA$3:$AA$1315,DataRegularSeason20242025!$B$3:$B$1315, "&lt;=" &amp; FR$1, DataRegularSeason20242025!$D$3:$D$1315, $A17)+SUMIFS(DataRegularSeason20242025!$AB$3:$AB$1315,DataRegularSeason20242025!$B$3:$B$1315, "&lt;=" &amp; FR$1, DataRegularSeason20242025!$E$3:$E$1315, $A17)</f>
        <v>36</v>
      </c>
      <c r="FS17">
        <f>SUMIFS(DataRegularSeason20242025!$AA$3:$AA$1315,DataRegularSeason20242025!$B$3:$B$1315, "&lt;=" &amp; FS$1, DataRegularSeason20242025!$D$3:$D$1315, $A17)+SUMIFS(DataRegularSeason20242025!$AB$3:$AB$1315,DataRegularSeason20242025!$B$3:$B$1315, "&lt;=" &amp; FS$1, DataRegularSeason20242025!$E$3:$E$1315, $A17)</f>
        <v>36</v>
      </c>
      <c r="FT17">
        <f>SUMIFS(DataRegularSeason20242025!$AA$3:$AA$1315,DataRegularSeason20242025!$B$3:$B$1315, "&lt;=" &amp; FT$1, DataRegularSeason20242025!$D$3:$D$1315, $A17)+SUMIFS(DataRegularSeason20242025!$AB$3:$AB$1315,DataRegularSeason20242025!$B$3:$B$1315, "&lt;=" &amp; FT$1, DataRegularSeason20242025!$E$3:$E$1315, $A17)</f>
        <v>36</v>
      </c>
      <c r="FU17">
        <f>SUMIFS(DataRegularSeason20242025!$AA$3:$AA$1315,DataRegularSeason20242025!$B$3:$B$1315, "&lt;=" &amp; FU$1, DataRegularSeason20242025!$D$3:$D$1315, $A17)+SUMIFS(DataRegularSeason20242025!$AB$3:$AB$1315,DataRegularSeason20242025!$B$3:$B$1315, "&lt;=" &amp; FU$1, DataRegularSeason20242025!$E$3:$E$1315, $A17)</f>
        <v>36</v>
      </c>
      <c r="FV17">
        <f>SUMIFS(DataRegularSeason20242025!$AA$3:$AA$1315,DataRegularSeason20242025!$B$3:$B$1315, "&lt;=" &amp; FV$1, DataRegularSeason20242025!$D$3:$D$1315, $A17)+SUMIFS(DataRegularSeason20242025!$AB$3:$AB$1315,DataRegularSeason20242025!$B$3:$B$1315, "&lt;=" &amp; FV$1, DataRegularSeason20242025!$E$3:$E$1315, $A17)</f>
        <v>36</v>
      </c>
      <c r="FW17">
        <f>SUMIFS(DataRegularSeason20242025!$AA$3:$AA$1315,DataRegularSeason20242025!$B$3:$B$1315, "&lt;=" &amp; FW$1, DataRegularSeason20242025!$D$3:$D$1315, $A17)+SUMIFS(DataRegularSeason20242025!$AB$3:$AB$1315,DataRegularSeason20242025!$B$3:$B$1315, "&lt;=" &amp; FW$1, DataRegularSeason20242025!$E$3:$E$1315, $A17)</f>
        <v>36</v>
      </c>
      <c r="FX17">
        <f>SUMIFS(DataRegularSeason20242025!$AA$3:$AA$1315,DataRegularSeason20242025!$B$3:$B$1315, "&lt;=" &amp; FX$1, DataRegularSeason20242025!$D$3:$D$1315, $A17)+SUMIFS(DataRegularSeason20242025!$AB$3:$AB$1315,DataRegularSeason20242025!$B$3:$B$1315, "&lt;=" &amp; FX$1, DataRegularSeason20242025!$E$3:$E$1315, $A17)</f>
        <v>36</v>
      </c>
      <c r="FY17">
        <f>SUMIFS(DataRegularSeason20242025!$AA$3:$AA$1315,DataRegularSeason20242025!$B$3:$B$1315, "&lt;=" &amp; FY$1, DataRegularSeason20242025!$D$3:$D$1315, $A17)+SUMIFS(DataRegularSeason20242025!$AB$3:$AB$1315,DataRegularSeason20242025!$B$3:$B$1315, "&lt;=" &amp; FY$1, DataRegularSeason20242025!$E$3:$E$1315, $A17)</f>
        <v>36</v>
      </c>
      <c r="FZ17">
        <f>SUMIFS(DataRegularSeason20242025!$AA$3:$AA$1315,DataRegularSeason20242025!$B$3:$B$1315, "&lt;=" &amp; FZ$1, DataRegularSeason20242025!$D$3:$D$1315, $A17)+SUMIFS(DataRegularSeason20242025!$AB$3:$AB$1315,DataRegularSeason20242025!$B$3:$B$1315, "&lt;=" &amp; FZ$1, DataRegularSeason20242025!$E$3:$E$1315, $A17)</f>
        <v>36</v>
      </c>
      <c r="GA17">
        <f>SUMIFS(DataRegularSeason20242025!$AA$3:$AA$1315,DataRegularSeason20242025!$B$3:$B$1315, "&lt;=" &amp; GA$1, DataRegularSeason20242025!$D$3:$D$1315, $A17)+SUMIFS(DataRegularSeason20242025!$AB$3:$AB$1315,DataRegularSeason20242025!$B$3:$B$1315, "&lt;=" &amp; GA$1, DataRegularSeason20242025!$E$3:$E$1315, $A17)</f>
        <v>36</v>
      </c>
      <c r="GB17">
        <f>SUMIFS(DataRegularSeason20242025!$AA$3:$AA$1315,DataRegularSeason20242025!$B$3:$B$1315, "&lt;=" &amp; GB$1, DataRegularSeason20242025!$D$3:$D$1315, $A17)+SUMIFS(DataRegularSeason20242025!$AB$3:$AB$1315,DataRegularSeason20242025!$B$3:$B$1315, "&lt;=" &amp; GB$1, DataRegularSeason20242025!$E$3:$E$1315, $A17)</f>
        <v>36</v>
      </c>
      <c r="GC17">
        <f>SUMIFS(DataRegularSeason20242025!$AA$3:$AA$1315,DataRegularSeason20242025!$B$3:$B$1315, "&lt;=" &amp; GC$1, DataRegularSeason20242025!$D$3:$D$1315, $A17)+SUMIFS(DataRegularSeason20242025!$AB$3:$AB$1315,DataRegularSeason20242025!$B$3:$B$1315, "&lt;=" &amp; GC$1, DataRegularSeason20242025!$E$3:$E$1315, $A17)</f>
        <v>36</v>
      </c>
      <c r="GD17">
        <f>SUMIFS(DataRegularSeason20242025!$AA$3:$AA$1315,DataRegularSeason20242025!$B$3:$B$1315, "&lt;=" &amp; GD$1, DataRegularSeason20242025!$D$3:$D$1315, $A17)+SUMIFS(DataRegularSeason20242025!$AB$3:$AB$1315,DataRegularSeason20242025!$B$3:$B$1315, "&lt;=" &amp; GD$1, DataRegularSeason20242025!$E$3:$E$1315, $A17)</f>
        <v>36</v>
      </c>
      <c r="GE17">
        <f>SUMIFS(DataRegularSeason20242025!$AA$3:$AA$1315,DataRegularSeason20242025!$B$3:$B$1315, "&lt;=" &amp; GE$1, DataRegularSeason20242025!$D$3:$D$1315, $A17)+SUMIFS(DataRegularSeason20242025!$AB$3:$AB$1315,DataRegularSeason20242025!$B$3:$B$1315, "&lt;=" &amp; GE$1, DataRegularSeason20242025!$E$3:$E$1315, $A17)</f>
        <v>36</v>
      </c>
      <c r="GF17">
        <f>SUMIFS(DataRegularSeason20242025!$AA$3:$AA$1315,DataRegularSeason20242025!$B$3:$B$1315, "&lt;=" &amp; GF$1, DataRegularSeason20242025!$D$3:$D$1315, $A17)+SUMIFS(DataRegularSeason20242025!$AB$3:$AB$1315,DataRegularSeason20242025!$B$3:$B$1315, "&lt;=" &amp; GF$1, DataRegularSeason20242025!$E$3:$E$1315, $A17)</f>
        <v>36</v>
      </c>
      <c r="GG17">
        <f>SUMIFS(DataRegularSeason20242025!$AA$3:$AA$1315,DataRegularSeason20242025!$B$3:$B$1315, "&lt;=" &amp; GG$1, DataRegularSeason20242025!$D$3:$D$1315, $A17)+SUMIFS(DataRegularSeason20242025!$AB$3:$AB$1315,DataRegularSeason20242025!$B$3:$B$1315, "&lt;=" &amp; GG$1, DataRegularSeason20242025!$E$3:$E$1315, $A17)</f>
        <v>36</v>
      </c>
      <c r="GH17">
        <f>SUMIFS(DataRegularSeason20242025!$AA$3:$AA$1315,DataRegularSeason20242025!$B$3:$B$1315, "&lt;=" &amp; GH$1, DataRegularSeason20242025!$D$3:$D$1315, $A17)+SUMIFS(DataRegularSeason20242025!$AB$3:$AB$1315,DataRegularSeason20242025!$B$3:$B$1315, "&lt;=" &amp; GH$1, DataRegularSeason20242025!$E$3:$E$1315, $A17)</f>
        <v>36</v>
      </c>
      <c r="GI17">
        <f>SUMIFS(DataRegularSeason20242025!$AA$3:$AA$1315,DataRegularSeason20242025!$B$3:$B$1315, "&lt;=" &amp; GI$1, DataRegularSeason20242025!$D$3:$D$1315, $A17)+SUMIFS(DataRegularSeason20242025!$AB$3:$AB$1315,DataRegularSeason20242025!$B$3:$B$1315, "&lt;=" &amp; GI$1, DataRegularSeason20242025!$E$3:$E$1315, $A17)</f>
        <v>36</v>
      </c>
      <c r="GJ17">
        <f>SUMIFS(DataRegularSeason20242025!$AA$3:$AA$1315,DataRegularSeason20242025!$B$3:$B$1315, "&lt;=" &amp; GJ$1, DataRegularSeason20242025!$D$3:$D$1315, $A17)+SUMIFS(DataRegularSeason20242025!$AB$3:$AB$1315,DataRegularSeason20242025!$B$3:$B$1315, "&lt;=" &amp; GJ$1, DataRegularSeason20242025!$E$3:$E$1315, $A17)</f>
        <v>36</v>
      </c>
      <c r="GK17">
        <f>SUMIFS(DataRegularSeason20242025!$AA$3:$AA$1315,DataRegularSeason20242025!$B$3:$B$1315, "&lt;=" &amp; GK$1, DataRegularSeason20242025!$D$3:$D$1315, $A17)+SUMIFS(DataRegularSeason20242025!$AB$3:$AB$1315,DataRegularSeason20242025!$B$3:$B$1315, "&lt;=" &amp; GK$1, DataRegularSeason20242025!$E$3:$E$1315, $A17)</f>
        <v>36</v>
      </c>
      <c r="GL17">
        <f>SUMIFS(DataRegularSeason20242025!$AA$3:$AA$1315,DataRegularSeason20242025!$B$3:$B$1315, "&lt;=" &amp; GL$1, DataRegularSeason20242025!$D$3:$D$1315, $A17)+SUMIFS(DataRegularSeason20242025!$AB$3:$AB$1315,DataRegularSeason20242025!$B$3:$B$1315, "&lt;=" &amp; GL$1, DataRegularSeason20242025!$E$3:$E$1315, $A17)</f>
        <v>36</v>
      </c>
      <c r="GM17">
        <f>SUMIFS(DataRegularSeason20242025!$AA$3:$AA$1315,DataRegularSeason20242025!$B$3:$B$1315, "&lt;=" &amp; GM$1, DataRegularSeason20242025!$D$3:$D$1315, $A17)+SUMIFS(DataRegularSeason20242025!$AB$3:$AB$1315,DataRegularSeason20242025!$B$3:$B$1315, "&lt;=" &amp; GM$1, DataRegularSeason20242025!$E$3:$E$1315, $A17)</f>
        <v>36</v>
      </c>
      <c r="GN17">
        <f>SUMIFS(DataRegularSeason20242025!$AA$3:$AA$1315,DataRegularSeason20242025!$B$3:$B$1315, "&lt;=" &amp; GN$1, DataRegularSeason20242025!$D$3:$D$1315, $A17)+SUMIFS(DataRegularSeason20242025!$AB$3:$AB$1315,DataRegularSeason20242025!$B$3:$B$1315, "&lt;=" &amp; GN$1, DataRegularSeason20242025!$E$3:$E$1315, $A17)</f>
        <v>36</v>
      </c>
      <c r="GO17">
        <f>SUMIFS(DataRegularSeason20242025!$AA$3:$AA$1315,DataRegularSeason20242025!$B$3:$B$1315, "&lt;=" &amp; GO$1, DataRegularSeason20242025!$D$3:$D$1315, $A17)+SUMIFS(DataRegularSeason20242025!$AB$3:$AB$1315,DataRegularSeason20242025!$B$3:$B$1315, "&lt;=" &amp; GO$1, DataRegularSeason20242025!$E$3:$E$1315, $A17)</f>
        <v>36</v>
      </c>
      <c r="GP17">
        <f>SUMIFS(DataRegularSeason20242025!$AA$3:$AA$1315,DataRegularSeason20242025!$B$3:$B$1315, "&lt;=" &amp; GP$1, DataRegularSeason20242025!$D$3:$D$1315, $A17)+SUMIFS(DataRegularSeason20242025!$AB$3:$AB$1315,DataRegularSeason20242025!$B$3:$B$1315, "&lt;=" &amp; GP$1, DataRegularSeason20242025!$E$3:$E$1315, $A17)</f>
        <v>36</v>
      </c>
      <c r="GQ17">
        <f>SUMIFS(DataRegularSeason20242025!$AA$3:$AA$1315,DataRegularSeason20242025!$B$3:$B$1315, "&lt;=" &amp; GQ$1, DataRegularSeason20242025!$D$3:$D$1315, $A17)+SUMIFS(DataRegularSeason20242025!$AB$3:$AB$1315,DataRegularSeason20242025!$B$3:$B$1315, "&lt;=" &amp; GQ$1, DataRegularSeason20242025!$E$3:$E$1315, $A17)</f>
        <v>36</v>
      </c>
      <c r="GR17">
        <f>SUMIFS(DataRegularSeason20242025!$AA$3:$AA$1315,DataRegularSeason20242025!$B$3:$B$1315, "&lt;=" &amp; GR$1, DataRegularSeason20242025!$D$3:$D$1315, $A17)+SUMIFS(DataRegularSeason20242025!$AB$3:$AB$1315,DataRegularSeason20242025!$B$3:$B$1315, "&lt;=" &amp; GR$1, DataRegularSeason20242025!$E$3:$E$1315, $A17)</f>
        <v>36</v>
      </c>
      <c r="GS17">
        <f>SUMIFS(DataRegularSeason20242025!$AA$3:$AA$1315,DataRegularSeason20242025!$B$3:$B$1315, "&lt;=" &amp; GS$1, DataRegularSeason20242025!$D$3:$D$1315, $A17)+SUMIFS(DataRegularSeason20242025!$AB$3:$AB$1315,DataRegularSeason20242025!$B$3:$B$1315, "&lt;=" &amp; GS$1, DataRegularSeason20242025!$E$3:$E$1315, $A17)</f>
        <v>36</v>
      </c>
      <c r="GT17">
        <f>SUMIFS(DataRegularSeason20242025!$AA$3:$AA$1315,DataRegularSeason20242025!$B$3:$B$1315, "&lt;=" &amp; GT$1, DataRegularSeason20242025!$D$3:$D$1315, $A17)+SUMIFS(DataRegularSeason20242025!$AB$3:$AB$1315,DataRegularSeason20242025!$B$3:$B$1315, "&lt;=" &amp; GT$1, DataRegularSeason20242025!$E$3:$E$1315, $A17)</f>
        <v>36</v>
      </c>
      <c r="GU17">
        <f>SUMIFS(DataRegularSeason20242025!$AA$3:$AA$1315,DataRegularSeason20242025!$B$3:$B$1315, "&lt;=" &amp; GU$1, DataRegularSeason20242025!$D$3:$D$1315, $A17)+SUMIFS(DataRegularSeason20242025!$AB$3:$AB$1315,DataRegularSeason20242025!$B$3:$B$1315, "&lt;=" &amp; GU$1, DataRegularSeason20242025!$E$3:$E$1315, $A17)</f>
        <v>36</v>
      </c>
    </row>
    <row r="18" spans="1:203" x14ac:dyDescent="0.25">
      <c r="A18" t="s">
        <v>17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0</v>
      </c>
      <c r="L18">
        <f>SUMIFS(DataRegularSeason20242025!$AA$3:$AA$1315,DataRegularSeason20242025!$B$3:$B$1315, "&lt;=" &amp; L$1, DataRegularSeason20242025!$D$3:$D$1315, $A18)+SUMIFS(DataRegularSeason20242025!$AB$3:$AB$1315,DataRegularSeason20242025!$B$3:$B$1315, "&lt;=" &amp; L$1, DataRegularSeason20242025!$E$3:$E$1315, $A18)</f>
        <v>1</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3</v>
      </c>
      <c r="O18">
        <f>SUMIFS(DataRegularSeason20242025!$AA$3:$AA$1315,DataRegularSeason20242025!$B$3:$B$1315, "&lt;=" &amp; O$1, DataRegularSeason20242025!$D$3:$D$1315, $A18)+SUMIFS(DataRegularSeason20242025!$AB$3:$AB$1315,DataRegularSeason20242025!$B$3:$B$1315, "&lt;=" &amp; O$1, DataRegularSeason20242025!$E$3:$E$1315, $A18)</f>
        <v>3</v>
      </c>
      <c r="P18">
        <f>SUMIFS(DataRegularSeason20242025!$AA$3:$AA$1315,DataRegularSeason20242025!$B$3:$B$1315, "&lt;=" &amp; P$1, DataRegularSeason20242025!$D$3:$D$1315, $A18)+SUMIFS(DataRegularSeason20242025!$AB$3:$AB$1315,DataRegularSeason20242025!$B$3:$B$1315, "&lt;=" &amp; P$1, DataRegularSeason20242025!$E$3:$E$1315, $A18)</f>
        <v>3</v>
      </c>
      <c r="Q18">
        <f>SUMIFS(DataRegularSeason20242025!$AA$3:$AA$1315,DataRegularSeason20242025!$B$3:$B$1315, "&lt;=" &amp; Q$1, DataRegularSeason20242025!$D$3:$D$1315, $A18)+SUMIFS(DataRegularSeason20242025!$AB$3:$AB$1315,DataRegularSeason20242025!$B$3:$B$1315, "&lt;=" &amp; Q$1, DataRegularSeason20242025!$E$3:$E$1315, $A18)</f>
        <v>3</v>
      </c>
      <c r="R18">
        <f>SUMIFS(DataRegularSeason20242025!$AA$3:$AA$1315,DataRegularSeason20242025!$B$3:$B$1315, "&lt;=" &amp; R$1, DataRegularSeason20242025!$D$3:$D$1315, $A18)+SUMIFS(DataRegularSeason20242025!$AB$3:$AB$1315,DataRegularSeason20242025!$B$3:$B$1315, "&lt;=" &amp; R$1, DataRegularSeason20242025!$E$3:$E$1315, $A18)</f>
        <v>5</v>
      </c>
      <c r="S18">
        <f>SUMIFS(DataRegularSeason20242025!$AA$3:$AA$1315,DataRegularSeason20242025!$B$3:$B$1315, "&lt;=" &amp; S$1, DataRegularSeason20242025!$D$3:$D$1315, $A18)+SUMIFS(DataRegularSeason20242025!$AB$3:$AB$1315,DataRegularSeason20242025!$B$3:$B$1315, "&lt;=" &amp; S$1, DataRegularSeason20242025!$E$3:$E$1315, $A18)</f>
        <v>5</v>
      </c>
      <c r="T18">
        <f>SUMIFS(DataRegularSeason20242025!$AA$3:$AA$1315,DataRegularSeason20242025!$B$3:$B$1315, "&lt;=" &amp; T$1, DataRegularSeason20242025!$D$3:$D$1315, $A18)+SUMIFS(DataRegularSeason20242025!$AB$3:$AB$1315,DataRegularSeason20242025!$B$3:$B$1315, "&lt;=" &amp; T$1, DataRegularSeason20242025!$E$3:$E$1315, $A18)</f>
        <v>5</v>
      </c>
      <c r="U18">
        <f>SUMIFS(DataRegularSeason20242025!$AA$3:$AA$1315,DataRegularSeason20242025!$B$3:$B$1315, "&lt;=" &amp; U$1, DataRegularSeason20242025!$D$3:$D$1315, $A18)+SUMIFS(DataRegularSeason20242025!$AB$3:$AB$1315,DataRegularSeason20242025!$B$3:$B$1315, "&lt;=" &amp; U$1, DataRegularSeason20242025!$E$3:$E$1315, $A18)</f>
        <v>5</v>
      </c>
      <c r="V18">
        <f>SUMIFS(DataRegularSeason20242025!$AA$3:$AA$1315,DataRegularSeason20242025!$B$3:$B$1315, "&lt;=" &amp; V$1, DataRegularSeason20242025!$D$3:$D$1315, $A18)+SUMIFS(DataRegularSeason20242025!$AB$3:$AB$1315,DataRegularSeason20242025!$B$3:$B$1315, "&lt;=" &amp; V$1, DataRegularSeason20242025!$E$3:$E$1315, $A18)</f>
        <v>5</v>
      </c>
      <c r="W18">
        <f>SUMIFS(DataRegularSeason20242025!$AA$3:$AA$1315,DataRegularSeason20242025!$B$3:$B$1315, "&lt;=" &amp; W$1, DataRegularSeason20242025!$D$3:$D$1315, $A18)+SUMIFS(DataRegularSeason20242025!$AB$3:$AB$1315,DataRegularSeason20242025!$B$3:$B$1315, "&lt;=" &amp; W$1, DataRegularSeason20242025!$E$3:$E$1315, $A18)</f>
        <v>5</v>
      </c>
      <c r="X18">
        <f>SUMIFS(DataRegularSeason20242025!$AA$3:$AA$1315,DataRegularSeason20242025!$B$3:$B$1315, "&lt;=" &amp; X$1, DataRegularSeason20242025!$D$3:$D$1315, $A18)+SUMIFS(DataRegularSeason20242025!$AB$3:$AB$1315,DataRegularSeason20242025!$B$3:$B$1315, "&lt;=" &amp; X$1, DataRegularSeason20242025!$E$3:$E$1315, $A18)</f>
        <v>5</v>
      </c>
      <c r="Y18">
        <f>SUMIFS(DataRegularSeason20242025!$AA$3:$AA$1315,DataRegularSeason20242025!$B$3:$B$1315, "&lt;=" &amp; Y$1, DataRegularSeason20242025!$D$3:$D$1315, $A18)+SUMIFS(DataRegularSeason20242025!$AB$3:$AB$1315,DataRegularSeason20242025!$B$3:$B$1315, "&lt;=" &amp; Y$1, DataRegularSeason20242025!$E$3:$E$1315, $A18)</f>
        <v>5</v>
      </c>
      <c r="Z18">
        <f>SUMIFS(DataRegularSeason20242025!$AA$3:$AA$1315,DataRegularSeason20242025!$B$3:$B$1315, "&lt;=" &amp; Z$1, DataRegularSeason20242025!$D$3:$D$1315, $A18)+SUMIFS(DataRegularSeason20242025!$AB$3:$AB$1315,DataRegularSeason20242025!$B$3:$B$1315, "&lt;=" &amp; Z$1, DataRegularSeason20242025!$E$3:$E$1315, $A18)</f>
        <v>5</v>
      </c>
      <c r="AA18">
        <f>SUMIFS(DataRegularSeason20242025!$AA$3:$AA$1315,DataRegularSeason20242025!$B$3:$B$1315, "&lt;=" &amp; AA$1, DataRegularSeason20242025!$D$3:$D$1315, $A18)+SUMIFS(DataRegularSeason20242025!$AB$3:$AB$1315,DataRegularSeason20242025!$B$3:$B$1315, "&lt;=" &amp; AA$1, DataRegularSeason20242025!$E$3:$E$1315, $A18)</f>
        <v>5</v>
      </c>
      <c r="AB18">
        <f>SUMIFS(DataRegularSeason20242025!$AA$3:$AA$1315,DataRegularSeason20242025!$B$3:$B$1315, "&lt;=" &amp; AB$1, DataRegularSeason20242025!$D$3:$D$1315, $A18)+SUMIFS(DataRegularSeason20242025!$AB$3:$AB$1315,DataRegularSeason20242025!$B$3:$B$1315, "&lt;=" &amp; AB$1, DataRegularSeason20242025!$E$3:$E$1315, $A18)</f>
        <v>5</v>
      </c>
      <c r="AC18">
        <f>SUMIFS(DataRegularSeason20242025!$AA$3:$AA$1315,DataRegularSeason20242025!$B$3:$B$1315, "&lt;=" &amp; AC$1, DataRegularSeason20242025!$D$3:$D$1315, $A18)+SUMIFS(DataRegularSeason20242025!$AB$3:$AB$1315,DataRegularSeason20242025!$B$3:$B$1315, "&lt;=" &amp; AC$1, DataRegularSeason20242025!$E$3:$E$1315, $A18)</f>
        <v>7</v>
      </c>
      <c r="AD18">
        <f>SUMIFS(DataRegularSeason20242025!$AA$3:$AA$1315,DataRegularSeason20242025!$B$3:$B$1315, "&lt;=" &amp; AD$1, DataRegularSeason20242025!$D$3:$D$1315, $A18)+SUMIFS(DataRegularSeason20242025!$AB$3:$AB$1315,DataRegularSeason20242025!$B$3:$B$1315, "&lt;=" &amp; AD$1, DataRegularSeason20242025!$E$3:$E$1315, $A18)</f>
        <v>7</v>
      </c>
      <c r="AE18">
        <f>SUMIFS(DataRegularSeason20242025!$AA$3:$AA$1315,DataRegularSeason20242025!$B$3:$B$1315, "&lt;=" &amp; AE$1, DataRegularSeason20242025!$D$3:$D$1315, $A18)+SUMIFS(DataRegularSeason20242025!$AB$3:$AB$1315,DataRegularSeason20242025!$B$3:$B$1315, "&lt;=" &amp; AE$1, DataRegularSeason20242025!$E$3:$E$1315, $A18)</f>
        <v>7</v>
      </c>
      <c r="AF18">
        <f>SUMIFS(DataRegularSeason20242025!$AA$3:$AA$1315,DataRegularSeason20242025!$B$3:$B$1315, "&lt;=" &amp; AF$1, DataRegularSeason20242025!$D$3:$D$1315, $A18)+SUMIFS(DataRegularSeason20242025!$AB$3:$AB$1315,DataRegularSeason20242025!$B$3:$B$1315, "&lt;=" &amp; AF$1, DataRegularSeason20242025!$E$3:$E$1315, $A18)</f>
        <v>7</v>
      </c>
      <c r="AG18">
        <f>SUMIFS(DataRegularSeason20242025!$AA$3:$AA$1315,DataRegularSeason20242025!$B$3:$B$1315, "&lt;=" &amp; AG$1, DataRegularSeason20242025!$D$3:$D$1315, $A18)+SUMIFS(DataRegularSeason20242025!$AB$3:$AB$1315,DataRegularSeason20242025!$B$3:$B$1315, "&lt;=" &amp; AG$1, DataRegularSeason20242025!$E$3:$E$1315, $A18)</f>
        <v>7</v>
      </c>
      <c r="AH18">
        <f>SUMIFS(DataRegularSeason20242025!$AA$3:$AA$1315,DataRegularSeason20242025!$B$3:$B$1315, "&lt;=" &amp; AH$1, DataRegularSeason20242025!$D$3:$D$1315, $A18)+SUMIFS(DataRegularSeason20242025!$AB$3:$AB$1315,DataRegularSeason20242025!$B$3:$B$1315, "&lt;=" &amp; AH$1, DataRegularSeason20242025!$E$3:$E$1315, $A18)</f>
        <v>9</v>
      </c>
      <c r="AI18">
        <f>SUMIFS(DataRegularSeason20242025!$AA$3:$AA$1315,DataRegularSeason20242025!$B$3:$B$1315, "&lt;=" &amp; AI$1, DataRegularSeason20242025!$D$3:$D$1315, $A18)+SUMIFS(DataRegularSeason20242025!$AB$3:$AB$1315,DataRegularSeason20242025!$B$3:$B$1315, "&lt;=" &amp; AI$1, DataRegularSeason20242025!$E$3:$E$1315, $A18)</f>
        <v>11</v>
      </c>
      <c r="AJ18">
        <f>SUMIFS(DataRegularSeason20242025!$AA$3:$AA$1315,DataRegularSeason20242025!$B$3:$B$1315, "&lt;=" &amp; AJ$1, DataRegularSeason20242025!$D$3:$D$1315, $A18)+SUMIFS(DataRegularSeason20242025!$AB$3:$AB$1315,DataRegularSeason20242025!$B$3:$B$1315, "&lt;=" &amp; AJ$1, DataRegularSeason20242025!$E$3:$E$1315, $A18)</f>
        <v>11</v>
      </c>
      <c r="AK18">
        <f>SUMIFS(DataRegularSeason20242025!$AA$3:$AA$1315,DataRegularSeason20242025!$B$3:$B$1315, "&lt;=" &amp; AK$1, DataRegularSeason20242025!$D$3:$D$1315, $A18)+SUMIFS(DataRegularSeason20242025!$AB$3:$AB$1315,DataRegularSeason20242025!$B$3:$B$1315, "&lt;=" &amp; AK$1, DataRegularSeason20242025!$E$3:$E$1315, $A18)</f>
        <v>11</v>
      </c>
      <c r="AL18">
        <f>SUMIFS(DataRegularSeason20242025!$AA$3:$AA$1315,DataRegularSeason20242025!$B$3:$B$1315, "&lt;=" &amp; AL$1, DataRegularSeason20242025!$D$3:$D$1315, $A18)+SUMIFS(DataRegularSeason20242025!$AB$3:$AB$1315,DataRegularSeason20242025!$B$3:$B$1315, "&lt;=" &amp; AL$1, DataRegularSeason20242025!$E$3:$E$1315, $A18)</f>
        <v>11</v>
      </c>
      <c r="AM18">
        <f>SUMIFS(DataRegularSeason20242025!$AA$3:$AA$1315,DataRegularSeason20242025!$B$3:$B$1315, "&lt;=" &amp; AM$1, DataRegularSeason20242025!$D$3:$D$1315, $A18)+SUMIFS(DataRegularSeason20242025!$AB$3:$AB$1315,DataRegularSeason20242025!$B$3:$B$1315, "&lt;=" &amp; AM$1, DataRegularSeason20242025!$E$3:$E$1315, $A18)</f>
        <v>11</v>
      </c>
      <c r="AN18">
        <f>SUMIFS(DataRegularSeason20242025!$AA$3:$AA$1315,DataRegularSeason20242025!$B$3:$B$1315, "&lt;=" &amp; AN$1, DataRegularSeason20242025!$D$3:$D$1315, $A18)+SUMIFS(DataRegularSeason20242025!$AB$3:$AB$1315,DataRegularSeason20242025!$B$3:$B$1315, "&lt;=" &amp; AN$1, DataRegularSeason20242025!$E$3:$E$1315, $A18)</f>
        <v>11</v>
      </c>
      <c r="AO18">
        <f>SUMIFS(DataRegularSeason20242025!$AA$3:$AA$1315,DataRegularSeason20242025!$B$3:$B$1315, "&lt;=" &amp; AO$1, DataRegularSeason20242025!$D$3:$D$1315, $A18)+SUMIFS(DataRegularSeason20242025!$AB$3:$AB$1315,DataRegularSeason20242025!$B$3:$B$1315, "&lt;=" &amp; AO$1, DataRegularSeason20242025!$E$3:$E$1315, $A18)</f>
        <v>11</v>
      </c>
      <c r="AP18">
        <f>SUMIFS(DataRegularSeason20242025!$AA$3:$AA$1315,DataRegularSeason20242025!$B$3:$B$1315, "&lt;=" &amp; AP$1, DataRegularSeason20242025!$D$3:$D$1315, $A18)+SUMIFS(DataRegularSeason20242025!$AB$3:$AB$1315,DataRegularSeason20242025!$B$3:$B$1315, "&lt;=" &amp; AP$1, DataRegularSeason20242025!$E$3:$E$1315, $A18)</f>
        <v>13</v>
      </c>
      <c r="AQ18">
        <f>SUMIFS(DataRegularSeason20242025!$AA$3:$AA$1315,DataRegularSeason20242025!$B$3:$B$1315, "&lt;=" &amp; AQ$1, DataRegularSeason20242025!$D$3:$D$1315, $A18)+SUMIFS(DataRegularSeason20242025!$AB$3:$AB$1315,DataRegularSeason20242025!$B$3:$B$1315, "&lt;=" &amp; AQ$1, DataRegularSeason20242025!$E$3:$E$1315, $A18)</f>
        <v>13</v>
      </c>
      <c r="AR18">
        <f>SUMIFS(DataRegularSeason20242025!$AA$3:$AA$1315,DataRegularSeason20242025!$B$3:$B$1315, "&lt;=" &amp; AR$1, DataRegularSeason20242025!$D$3:$D$1315, $A18)+SUMIFS(DataRegularSeason20242025!$AB$3:$AB$1315,DataRegularSeason20242025!$B$3:$B$1315, "&lt;=" &amp; AR$1, DataRegularSeason20242025!$E$3:$E$1315, $A18)</f>
        <v>13</v>
      </c>
      <c r="AS18">
        <f>SUMIFS(DataRegularSeason20242025!$AA$3:$AA$1315,DataRegularSeason20242025!$B$3:$B$1315, "&lt;=" &amp; AS$1, DataRegularSeason20242025!$D$3:$D$1315, $A18)+SUMIFS(DataRegularSeason20242025!$AB$3:$AB$1315,DataRegularSeason20242025!$B$3:$B$1315, "&lt;=" &amp; AS$1, DataRegularSeason20242025!$E$3:$E$1315, $A18)</f>
        <v>13</v>
      </c>
      <c r="AT18">
        <f>SUMIFS(DataRegularSeason20242025!$AA$3:$AA$1315,DataRegularSeason20242025!$B$3:$B$1315, "&lt;=" &amp; AT$1, DataRegularSeason20242025!$D$3:$D$1315, $A18)+SUMIFS(DataRegularSeason20242025!$AB$3:$AB$1315,DataRegularSeason20242025!$B$3:$B$1315, "&lt;=" &amp; AT$1, DataRegularSeason20242025!$E$3:$E$1315, $A18)</f>
        <v>13</v>
      </c>
      <c r="AU18">
        <f>SUMIFS(DataRegularSeason20242025!$AA$3:$AA$1315,DataRegularSeason20242025!$B$3:$B$1315, "&lt;=" &amp; AU$1, DataRegularSeason20242025!$D$3:$D$1315, $A18)+SUMIFS(DataRegularSeason20242025!$AB$3:$AB$1315,DataRegularSeason20242025!$B$3:$B$1315, "&lt;=" &amp; AU$1, DataRegularSeason20242025!$E$3:$E$1315, $A18)</f>
        <v>13</v>
      </c>
      <c r="AV18">
        <f>SUMIFS(DataRegularSeason20242025!$AA$3:$AA$1315,DataRegularSeason20242025!$B$3:$B$1315, "&lt;=" &amp; AV$1, DataRegularSeason20242025!$D$3:$D$1315, $A18)+SUMIFS(DataRegularSeason20242025!$AB$3:$AB$1315,DataRegularSeason20242025!$B$3:$B$1315, "&lt;=" &amp; AV$1, DataRegularSeason20242025!$E$3:$E$1315, $A18)</f>
        <v>13</v>
      </c>
      <c r="AW18">
        <f>SUMIFS(DataRegularSeason20242025!$AA$3:$AA$1315,DataRegularSeason20242025!$B$3:$B$1315, "&lt;=" &amp; AW$1, DataRegularSeason20242025!$D$3:$D$1315, $A18)+SUMIFS(DataRegularSeason20242025!$AB$3:$AB$1315,DataRegularSeason20242025!$B$3:$B$1315, "&lt;=" &amp; AW$1, DataRegularSeason20242025!$E$3:$E$1315, $A18)</f>
        <v>13</v>
      </c>
      <c r="AX18">
        <f>SUMIFS(DataRegularSeason20242025!$AA$3:$AA$1315,DataRegularSeason20242025!$B$3:$B$1315, "&lt;=" &amp; AX$1, DataRegularSeason20242025!$D$3:$D$1315, $A18)+SUMIFS(DataRegularSeason20242025!$AB$3:$AB$1315,DataRegularSeason20242025!$B$3:$B$1315, "&lt;=" &amp; AX$1, DataRegularSeason20242025!$E$3:$E$1315, $A18)</f>
        <v>13</v>
      </c>
      <c r="AY18">
        <f>SUMIFS(DataRegularSeason20242025!$AA$3:$AA$1315,DataRegularSeason20242025!$B$3:$B$1315, "&lt;=" &amp; AY$1, DataRegularSeason20242025!$D$3:$D$1315, $A18)+SUMIFS(DataRegularSeason20242025!$AB$3:$AB$1315,DataRegularSeason20242025!$B$3:$B$1315, "&lt;=" &amp; AY$1, DataRegularSeason20242025!$E$3:$E$1315, $A18)</f>
        <v>13</v>
      </c>
      <c r="AZ18">
        <f>SUMIFS(DataRegularSeason20242025!$AA$3:$AA$1315,DataRegularSeason20242025!$B$3:$B$1315, "&lt;=" &amp; AZ$1, DataRegularSeason20242025!$D$3:$D$1315, $A18)+SUMIFS(DataRegularSeason20242025!$AB$3:$AB$1315,DataRegularSeason20242025!$B$3:$B$1315, "&lt;=" &amp; AZ$1, DataRegularSeason20242025!$E$3:$E$1315, $A18)</f>
        <v>13</v>
      </c>
      <c r="BA18">
        <f>SUMIFS(DataRegularSeason20242025!$AA$3:$AA$1315,DataRegularSeason20242025!$B$3:$B$1315, "&lt;=" &amp; BA$1, DataRegularSeason20242025!$D$3:$D$1315, $A18)+SUMIFS(DataRegularSeason20242025!$AB$3:$AB$1315,DataRegularSeason20242025!$B$3:$B$1315, "&lt;=" &amp; BA$1, DataRegularSeason20242025!$E$3:$E$1315, $A18)</f>
        <v>15</v>
      </c>
      <c r="BB18">
        <f>SUMIFS(DataRegularSeason20242025!$AA$3:$AA$1315,DataRegularSeason20242025!$B$3:$B$1315, "&lt;=" &amp; BB$1, DataRegularSeason20242025!$D$3:$D$1315, $A18)+SUMIFS(DataRegularSeason20242025!$AB$3:$AB$1315,DataRegularSeason20242025!$B$3:$B$1315, "&lt;=" &amp; BB$1, DataRegularSeason20242025!$E$3:$E$1315, $A18)</f>
        <v>15</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26</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0</v>
      </c>
      <c r="L19">
        <f>SUMIFS(DataRegularSeason20242025!$AA$3:$AA$1315,DataRegularSeason20242025!$B$3:$B$1315, "&lt;=" &amp; L$1, DataRegularSeason20242025!$D$3:$D$1315, $A19)+SUMIFS(DataRegularSeason20242025!$AB$3:$AB$1315,DataRegularSeason20242025!$B$3:$B$1315, "&lt;=" &amp; L$1, DataRegularSeason20242025!$E$3:$E$1315, $A19)</f>
        <v>0</v>
      </c>
      <c r="M19">
        <f>SUMIFS(DataRegularSeason20242025!$AA$3:$AA$1315,DataRegularSeason20242025!$B$3:$B$1315, "&lt;=" &amp; M$1, DataRegularSeason20242025!$D$3:$D$1315, $A19)+SUMIFS(DataRegularSeason20242025!$AB$3:$AB$1315,DataRegularSeason20242025!$B$3:$B$1315, "&lt;=" &amp; M$1, DataRegularSeason20242025!$E$3:$E$1315, $A19)</f>
        <v>0</v>
      </c>
      <c r="N19">
        <f>SUMIFS(DataRegularSeason20242025!$AA$3:$AA$1315,DataRegularSeason20242025!$B$3:$B$1315, "&lt;=" &amp; N$1, DataRegularSeason20242025!$D$3:$D$1315, $A19)+SUMIFS(DataRegularSeason20242025!$AB$3:$AB$1315,DataRegularSeason20242025!$B$3:$B$1315, "&lt;=" &amp; N$1, DataRegularSeason20242025!$E$3:$E$1315, $A19)</f>
        <v>0</v>
      </c>
      <c r="O19">
        <f>SUMIFS(DataRegularSeason20242025!$AA$3:$AA$1315,DataRegularSeason20242025!$B$3:$B$1315, "&lt;=" &amp; O$1, DataRegularSeason20242025!$D$3:$D$1315, $A19)+SUMIFS(DataRegularSeason20242025!$AB$3:$AB$1315,DataRegularSeason20242025!$B$3:$B$1315, "&lt;=" &amp; O$1, DataRegularSeason20242025!$E$3:$E$1315, $A19)</f>
        <v>0</v>
      </c>
      <c r="P19">
        <f>SUMIFS(DataRegularSeason20242025!$AA$3:$AA$1315,DataRegularSeason20242025!$B$3:$B$1315, "&lt;=" &amp; P$1, DataRegularSeason20242025!$D$3:$D$1315, $A19)+SUMIFS(DataRegularSeason20242025!$AB$3:$AB$1315,DataRegularSeason20242025!$B$3:$B$1315, "&lt;=" &amp; P$1, DataRegularSeason20242025!$E$3:$E$1315, $A19)</f>
        <v>0</v>
      </c>
      <c r="Q19">
        <f>SUMIFS(DataRegularSeason20242025!$AA$3:$AA$1315,DataRegularSeason20242025!$B$3:$B$1315, "&lt;=" &amp; Q$1, DataRegularSeason20242025!$D$3:$D$1315, $A19)+SUMIFS(DataRegularSeason20242025!$AB$3:$AB$1315,DataRegularSeason20242025!$B$3:$B$1315, "&lt;=" &amp; Q$1, DataRegularSeason20242025!$E$3:$E$1315, $A19)</f>
        <v>0</v>
      </c>
      <c r="R19">
        <f>SUMIFS(DataRegularSeason20242025!$AA$3:$AA$1315,DataRegularSeason20242025!$B$3:$B$1315, "&lt;=" &amp; R$1, DataRegularSeason20242025!$D$3:$D$1315, $A19)+SUMIFS(DataRegularSeason20242025!$AB$3:$AB$1315,DataRegularSeason20242025!$B$3:$B$1315, "&lt;=" &amp; R$1, DataRegularSeason20242025!$E$3:$E$1315, $A19)</f>
        <v>0</v>
      </c>
      <c r="S19">
        <f>SUMIFS(DataRegularSeason20242025!$AA$3:$AA$1315,DataRegularSeason20242025!$B$3:$B$1315, "&lt;=" &amp; S$1, DataRegularSeason20242025!$D$3:$D$1315, $A19)+SUMIFS(DataRegularSeason20242025!$AB$3:$AB$1315,DataRegularSeason20242025!$B$3:$B$1315, "&lt;=" &amp; S$1, DataRegularSeason20242025!$E$3:$E$1315, $A19)</f>
        <v>2</v>
      </c>
      <c r="T19">
        <f>SUMIFS(DataRegularSeason20242025!$AA$3:$AA$1315,DataRegularSeason20242025!$B$3:$B$1315, "&lt;=" &amp; T$1, DataRegularSeason20242025!$D$3:$D$1315, $A19)+SUMIFS(DataRegularSeason20242025!$AB$3:$AB$1315,DataRegularSeason20242025!$B$3:$B$1315, "&lt;=" &amp; T$1, DataRegularSeason20242025!$E$3:$E$1315, $A19)</f>
        <v>2</v>
      </c>
      <c r="U19">
        <f>SUMIFS(DataRegularSeason20242025!$AA$3:$AA$1315,DataRegularSeason20242025!$B$3:$B$1315, "&lt;=" &amp; U$1, DataRegularSeason20242025!$D$3:$D$1315, $A19)+SUMIFS(DataRegularSeason20242025!$AB$3:$AB$1315,DataRegularSeason20242025!$B$3:$B$1315, "&lt;=" &amp; U$1, DataRegularSeason20242025!$E$3:$E$1315, $A19)</f>
        <v>4</v>
      </c>
      <c r="V19">
        <f>SUMIFS(DataRegularSeason20242025!$AA$3:$AA$1315,DataRegularSeason20242025!$B$3:$B$1315, "&lt;=" &amp; V$1, DataRegularSeason20242025!$D$3:$D$1315, $A19)+SUMIFS(DataRegularSeason20242025!$AB$3:$AB$1315,DataRegularSeason20242025!$B$3:$B$1315, "&lt;=" &amp; V$1, DataRegularSeason20242025!$E$3:$E$1315, $A19)</f>
        <v>4</v>
      </c>
      <c r="W19">
        <f>SUMIFS(DataRegularSeason20242025!$AA$3:$AA$1315,DataRegularSeason20242025!$B$3:$B$1315, "&lt;=" &amp; W$1, DataRegularSeason20242025!$D$3:$D$1315, $A19)+SUMIFS(DataRegularSeason20242025!$AB$3:$AB$1315,DataRegularSeason20242025!$B$3:$B$1315, "&lt;=" &amp; W$1, DataRegularSeason20242025!$E$3:$E$1315, $A19)</f>
        <v>6</v>
      </c>
      <c r="X19">
        <f>SUMIFS(DataRegularSeason20242025!$AA$3:$AA$1315,DataRegularSeason20242025!$B$3:$B$1315, "&lt;=" &amp; X$1, DataRegularSeason20242025!$D$3:$D$1315, $A19)+SUMIFS(DataRegularSeason20242025!$AB$3:$AB$1315,DataRegularSeason20242025!$B$3:$B$1315, "&lt;=" &amp; X$1, DataRegularSeason20242025!$E$3:$E$1315, $A19)</f>
        <v>6</v>
      </c>
      <c r="Y19">
        <f>SUMIFS(DataRegularSeason20242025!$AA$3:$AA$1315,DataRegularSeason20242025!$B$3:$B$1315, "&lt;=" &amp; Y$1, DataRegularSeason20242025!$D$3:$D$1315, $A19)+SUMIFS(DataRegularSeason20242025!$AB$3:$AB$1315,DataRegularSeason20242025!$B$3:$B$1315, "&lt;=" &amp; Y$1, DataRegularSeason20242025!$E$3:$E$1315, $A19)</f>
        <v>8</v>
      </c>
      <c r="Z19">
        <f>SUMIFS(DataRegularSeason20242025!$AA$3:$AA$1315,DataRegularSeason20242025!$B$3:$B$1315, "&lt;=" &amp; Z$1, DataRegularSeason20242025!$D$3:$D$1315, $A19)+SUMIFS(DataRegularSeason20242025!$AB$3:$AB$1315,DataRegularSeason20242025!$B$3:$B$1315, "&lt;=" &amp; Z$1, DataRegularSeason20242025!$E$3:$E$1315, $A19)</f>
        <v>8</v>
      </c>
      <c r="AA19">
        <f>SUMIFS(DataRegularSeason20242025!$AA$3:$AA$1315,DataRegularSeason20242025!$B$3:$B$1315, "&lt;=" &amp; AA$1, DataRegularSeason20242025!$D$3:$D$1315, $A19)+SUMIFS(DataRegularSeason20242025!$AB$3:$AB$1315,DataRegularSeason20242025!$B$3:$B$1315, "&lt;=" &amp; AA$1, DataRegularSeason20242025!$E$3:$E$1315, $A19)</f>
        <v>8</v>
      </c>
      <c r="AB19">
        <f>SUMIFS(DataRegularSeason20242025!$AA$3:$AA$1315,DataRegularSeason20242025!$B$3:$B$1315, "&lt;=" &amp; AB$1, DataRegularSeason20242025!$D$3:$D$1315, $A19)+SUMIFS(DataRegularSeason20242025!$AB$3:$AB$1315,DataRegularSeason20242025!$B$3:$B$1315, "&lt;=" &amp; AB$1, DataRegularSeason20242025!$E$3:$E$1315, $A19)</f>
        <v>10</v>
      </c>
      <c r="AC19">
        <f>SUMIFS(DataRegularSeason20242025!$AA$3:$AA$1315,DataRegularSeason20242025!$B$3:$B$1315, "&lt;=" &amp; AC$1, DataRegularSeason20242025!$D$3:$D$1315, $A19)+SUMIFS(DataRegularSeason20242025!$AB$3:$AB$1315,DataRegularSeason20242025!$B$3:$B$1315, "&lt;=" &amp; AC$1, DataRegularSeason20242025!$E$3:$E$1315, $A19)</f>
        <v>10</v>
      </c>
      <c r="AD19">
        <f>SUMIFS(DataRegularSeason20242025!$AA$3:$AA$1315,DataRegularSeason20242025!$B$3:$B$1315, "&lt;=" &amp; AD$1, DataRegularSeason20242025!$D$3:$D$1315, $A19)+SUMIFS(DataRegularSeason20242025!$AB$3:$AB$1315,DataRegularSeason20242025!$B$3:$B$1315, "&lt;=" &amp; AD$1, DataRegularSeason20242025!$E$3:$E$1315, $A19)</f>
        <v>10</v>
      </c>
      <c r="AE19">
        <f>SUMIFS(DataRegularSeason20242025!$AA$3:$AA$1315,DataRegularSeason20242025!$B$3:$B$1315, "&lt;=" &amp; AE$1, DataRegularSeason20242025!$D$3:$D$1315, $A19)+SUMIFS(DataRegularSeason20242025!$AB$3:$AB$1315,DataRegularSeason20242025!$B$3:$B$1315, "&lt;=" &amp; AE$1, DataRegularSeason20242025!$E$3:$E$1315, $A19)</f>
        <v>10</v>
      </c>
      <c r="AF19">
        <f>SUMIFS(DataRegularSeason20242025!$AA$3:$AA$1315,DataRegularSeason20242025!$B$3:$B$1315, "&lt;=" &amp; AF$1, DataRegularSeason20242025!$D$3:$D$1315, $A19)+SUMIFS(DataRegularSeason20242025!$AB$3:$AB$1315,DataRegularSeason20242025!$B$3:$B$1315, "&lt;=" &amp; AF$1, DataRegularSeason20242025!$E$3:$E$1315, $A19)</f>
        <v>10</v>
      </c>
      <c r="AG19">
        <f>SUMIFS(DataRegularSeason20242025!$AA$3:$AA$1315,DataRegularSeason20242025!$B$3:$B$1315, "&lt;=" &amp; AG$1, DataRegularSeason20242025!$D$3:$D$1315, $A19)+SUMIFS(DataRegularSeason20242025!$AB$3:$AB$1315,DataRegularSeason20242025!$B$3:$B$1315, "&lt;=" &amp; AG$1, DataRegularSeason20242025!$E$3:$E$1315, $A19)</f>
        <v>10</v>
      </c>
      <c r="AH19">
        <f>SUMIFS(DataRegularSeason20242025!$AA$3:$AA$1315,DataRegularSeason20242025!$B$3:$B$1315, "&lt;=" &amp; AH$1, DataRegularSeason20242025!$D$3:$D$1315, $A19)+SUMIFS(DataRegularSeason20242025!$AB$3:$AB$1315,DataRegularSeason20242025!$B$3:$B$1315, "&lt;=" &amp; AH$1, DataRegularSeason20242025!$E$3:$E$1315, $A19)</f>
        <v>10</v>
      </c>
      <c r="AI19">
        <f>SUMIFS(DataRegularSeason20242025!$AA$3:$AA$1315,DataRegularSeason20242025!$B$3:$B$1315, "&lt;=" &amp; AI$1, DataRegularSeason20242025!$D$3:$D$1315, $A19)+SUMIFS(DataRegularSeason20242025!$AB$3:$AB$1315,DataRegularSeason20242025!$B$3:$B$1315, "&lt;=" &amp; AI$1, DataRegularSeason20242025!$E$3:$E$1315, $A19)</f>
        <v>10</v>
      </c>
      <c r="AJ19">
        <f>SUMIFS(DataRegularSeason20242025!$AA$3:$AA$1315,DataRegularSeason20242025!$B$3:$B$1315, "&lt;=" &amp; AJ$1, DataRegularSeason20242025!$D$3:$D$1315, $A19)+SUMIFS(DataRegularSeason20242025!$AB$3:$AB$1315,DataRegularSeason20242025!$B$3:$B$1315, "&lt;=" &amp; AJ$1, DataRegularSeason20242025!$E$3:$E$1315, $A19)</f>
        <v>10</v>
      </c>
      <c r="AK19">
        <f>SUMIFS(DataRegularSeason20242025!$AA$3:$AA$1315,DataRegularSeason20242025!$B$3:$B$1315, "&lt;=" &amp; AK$1, DataRegularSeason20242025!$D$3:$D$1315, $A19)+SUMIFS(DataRegularSeason20242025!$AB$3:$AB$1315,DataRegularSeason20242025!$B$3:$B$1315, "&lt;=" &amp; AK$1, DataRegularSeason20242025!$E$3:$E$1315, $A19)</f>
        <v>12</v>
      </c>
      <c r="AL19">
        <f>SUMIFS(DataRegularSeason20242025!$AA$3:$AA$1315,DataRegularSeason20242025!$B$3:$B$1315, "&lt;=" &amp; AL$1, DataRegularSeason20242025!$D$3:$D$1315, $A19)+SUMIFS(DataRegularSeason20242025!$AB$3:$AB$1315,DataRegularSeason20242025!$B$3:$B$1315, "&lt;=" &amp; AL$1, DataRegularSeason20242025!$E$3:$E$1315, $A19)</f>
        <v>12</v>
      </c>
      <c r="AM19">
        <f>SUMIFS(DataRegularSeason20242025!$AA$3:$AA$1315,DataRegularSeason20242025!$B$3:$B$1315, "&lt;=" &amp; AM$1, DataRegularSeason20242025!$D$3:$D$1315, $A19)+SUMIFS(DataRegularSeason20242025!$AB$3:$AB$1315,DataRegularSeason20242025!$B$3:$B$1315, "&lt;=" &amp; AM$1, DataRegularSeason20242025!$E$3:$E$1315, $A19)</f>
        <v>12</v>
      </c>
      <c r="AN19">
        <f>SUMIFS(DataRegularSeason20242025!$AA$3:$AA$1315,DataRegularSeason20242025!$B$3:$B$1315, "&lt;=" &amp; AN$1, DataRegularSeason20242025!$D$3:$D$1315, $A19)+SUMIFS(DataRegularSeason20242025!$AB$3:$AB$1315,DataRegularSeason20242025!$B$3:$B$1315, "&lt;=" &amp; AN$1, DataRegularSeason20242025!$E$3:$E$1315, $A19)</f>
        <v>12</v>
      </c>
      <c r="AO19">
        <f>SUMIFS(DataRegularSeason20242025!$AA$3:$AA$1315,DataRegularSeason20242025!$B$3:$B$1315, "&lt;=" &amp; AO$1, DataRegularSeason20242025!$D$3:$D$1315, $A19)+SUMIFS(DataRegularSeason20242025!$AB$3:$AB$1315,DataRegularSeason20242025!$B$3:$B$1315, "&lt;=" &amp; AO$1, DataRegularSeason20242025!$E$3:$E$1315, $A19)</f>
        <v>14</v>
      </c>
      <c r="AP19">
        <f>SUMIFS(DataRegularSeason20242025!$AA$3:$AA$1315,DataRegularSeason20242025!$B$3:$B$1315, "&lt;=" &amp; AP$1, DataRegularSeason20242025!$D$3:$D$1315, $A19)+SUMIFS(DataRegularSeason20242025!$AB$3:$AB$1315,DataRegularSeason20242025!$B$3:$B$1315, "&lt;=" &amp; AP$1, DataRegularSeason20242025!$E$3:$E$1315, $A19)</f>
        <v>14</v>
      </c>
      <c r="AQ19">
        <f>SUMIFS(DataRegularSeason20242025!$AA$3:$AA$1315,DataRegularSeason20242025!$B$3:$B$1315, "&lt;=" &amp; AQ$1, DataRegularSeason20242025!$D$3:$D$1315, $A19)+SUMIFS(DataRegularSeason20242025!$AB$3:$AB$1315,DataRegularSeason20242025!$B$3:$B$1315, "&lt;=" &amp; AQ$1, DataRegularSeason20242025!$E$3:$E$1315, $A19)</f>
        <v>16</v>
      </c>
      <c r="AR19">
        <f>SUMIFS(DataRegularSeason20242025!$AA$3:$AA$1315,DataRegularSeason20242025!$B$3:$B$1315, "&lt;=" &amp; AR$1, DataRegularSeason20242025!$D$3:$D$1315, $A19)+SUMIFS(DataRegularSeason20242025!$AB$3:$AB$1315,DataRegularSeason20242025!$B$3:$B$1315, "&lt;=" &amp; AR$1, DataRegularSeason20242025!$E$3:$E$1315, $A19)</f>
        <v>16</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20</v>
      </c>
      <c r="AY19">
        <f>SUMIFS(DataRegularSeason20242025!$AA$3:$AA$1315,DataRegularSeason20242025!$B$3:$B$1315, "&lt;=" &amp; AY$1, DataRegularSeason20242025!$D$3:$D$1315, $A19)+SUMIFS(DataRegularSeason20242025!$AB$3:$AB$1315,DataRegularSeason20242025!$B$3:$B$1315, "&lt;=" &amp; AY$1, DataRegularSeason20242025!$E$3:$E$1315, $A19)</f>
        <v>20</v>
      </c>
      <c r="AZ19">
        <f>SUMIFS(DataRegularSeason20242025!$AA$3:$AA$1315,DataRegularSeason20242025!$B$3:$B$1315, "&lt;=" &amp; AZ$1, DataRegularSeason20242025!$D$3:$D$1315, $A19)+SUMIFS(DataRegularSeason20242025!$AB$3:$AB$1315,DataRegularSeason20242025!$B$3:$B$1315, "&lt;=" &amp; AZ$1, DataRegularSeason20242025!$E$3:$E$1315, $A19)</f>
        <v>20</v>
      </c>
      <c r="BA19">
        <f>SUMIFS(DataRegularSeason20242025!$AA$3:$AA$1315,DataRegularSeason20242025!$B$3:$B$1315, "&lt;=" &amp; BA$1, DataRegularSeason20242025!$D$3:$D$1315, $A19)+SUMIFS(DataRegularSeason20242025!$AB$3:$AB$1315,DataRegularSeason20242025!$B$3:$B$1315, "&lt;=" &amp; BA$1, DataRegularSeason20242025!$E$3:$E$1315, $A19)</f>
        <v>22</v>
      </c>
      <c r="BB19">
        <f>SUMIFS(DataRegularSeason20242025!$AA$3:$AA$1315,DataRegularSeason20242025!$B$3:$B$1315, "&lt;=" &amp; BB$1, DataRegularSeason20242025!$D$3:$D$1315, $A19)+SUMIFS(DataRegularSeason20242025!$AB$3:$AB$1315,DataRegularSeason20242025!$B$3:$B$1315, "&lt;=" &amp; BB$1, DataRegularSeason20242025!$E$3:$E$1315, $A19)</f>
        <v>22</v>
      </c>
      <c r="BC19">
        <f>SUMIFS(DataRegularSeason20242025!$AA$3:$AA$1315,DataRegularSeason20242025!$B$3:$B$1315, "&lt;=" &amp; BC$1, DataRegularSeason20242025!$D$3:$D$1315, $A19)+SUMIFS(DataRegularSeason20242025!$AB$3:$AB$1315,DataRegularSeason20242025!$B$3:$B$1315, "&lt;=" &amp; BC$1, DataRegularSeason20242025!$E$3:$E$1315, $A19)</f>
        <v>24</v>
      </c>
      <c r="BD19">
        <f>SUMIFS(DataRegularSeason20242025!$AA$3:$AA$1315,DataRegularSeason20242025!$B$3:$B$1315, "&lt;=" &amp; BD$1, DataRegularSeason20242025!$D$3:$D$1315, $A19)+SUMIFS(DataRegularSeason20242025!$AB$3:$AB$1315,DataRegularSeason20242025!$B$3:$B$1315, "&lt;=" &amp; BD$1, DataRegularSeason20242025!$E$3:$E$1315, $A19)</f>
        <v>24</v>
      </c>
      <c r="BE19">
        <f>SUMIFS(DataRegularSeason20242025!$AA$3:$AA$1315,DataRegularSeason20242025!$B$3:$B$1315, "&lt;=" &amp; BE$1, DataRegularSeason20242025!$D$3:$D$1315, $A19)+SUMIFS(DataRegularSeason20242025!$AB$3:$AB$1315,DataRegularSeason20242025!$B$3:$B$1315, "&lt;=" &amp; BE$1, DataRegularSeason20242025!$E$3:$E$1315, $A19)</f>
        <v>24</v>
      </c>
      <c r="BF19">
        <f>SUMIFS(DataRegularSeason20242025!$AA$3:$AA$1315,DataRegularSeason20242025!$B$3:$B$1315, "&lt;=" &amp; BF$1, DataRegularSeason20242025!$D$3:$D$1315, $A19)+SUMIFS(DataRegularSeason20242025!$AB$3:$AB$1315,DataRegularSeason20242025!$B$3:$B$1315, "&lt;=" &amp; BF$1, DataRegularSeason20242025!$E$3:$E$1315, $A19)</f>
        <v>24</v>
      </c>
      <c r="BG19">
        <f>SUMIFS(DataRegularSeason20242025!$AA$3:$AA$1315,DataRegularSeason20242025!$B$3:$B$1315, "&lt;=" &amp; BG$1, DataRegularSeason20242025!$D$3:$D$1315, $A19)+SUMIFS(DataRegularSeason20242025!$AB$3:$AB$1315,DataRegularSeason20242025!$B$3:$B$1315, "&lt;=" &amp; BG$1, DataRegularSeason20242025!$E$3:$E$1315, $A19)</f>
        <v>26</v>
      </c>
      <c r="BH19">
        <f>SUMIFS(DataRegularSeason20242025!$AA$3:$AA$1315,DataRegularSeason20242025!$B$3:$B$1315, "&lt;=" &amp; BH$1, DataRegularSeason20242025!$D$3:$D$1315, $A19)+SUMIFS(DataRegularSeason20242025!$AB$3:$AB$1315,DataRegularSeason20242025!$B$3:$B$1315, "&lt;=" &amp; BH$1, DataRegularSeason20242025!$E$3:$E$1315, $A19)</f>
        <v>26</v>
      </c>
      <c r="BI19">
        <f>SUMIFS(DataRegularSeason20242025!$AA$3:$AA$1315,DataRegularSeason20242025!$B$3:$B$1315, "&lt;=" &amp; BI$1, DataRegularSeason20242025!$D$3:$D$1315, $A19)+SUMIFS(DataRegularSeason20242025!$AB$3:$AB$1315,DataRegularSeason20242025!$B$3:$B$1315, "&lt;=" &amp; BI$1, DataRegularSeason20242025!$E$3:$E$1315, $A19)</f>
        <v>26</v>
      </c>
      <c r="BJ19">
        <f>SUMIFS(DataRegularSeason20242025!$AA$3:$AA$1315,DataRegularSeason20242025!$B$3:$B$1315, "&lt;=" &amp; BJ$1, DataRegularSeason20242025!$D$3:$D$1315, $A19)+SUMIFS(DataRegularSeason20242025!$AB$3:$AB$1315,DataRegularSeason20242025!$B$3:$B$1315, "&lt;=" &amp; BJ$1, DataRegularSeason20242025!$E$3:$E$1315, $A19)</f>
        <v>26</v>
      </c>
      <c r="BK19">
        <f>SUMIFS(DataRegularSeason20242025!$AA$3:$AA$1315,DataRegularSeason20242025!$B$3:$B$1315, "&lt;=" &amp; BK$1, DataRegularSeason20242025!$D$3:$D$1315, $A19)+SUMIFS(DataRegularSeason20242025!$AB$3:$AB$1315,DataRegularSeason20242025!$B$3:$B$1315, "&lt;=" &amp; BK$1, DataRegularSeason20242025!$E$3:$E$1315, $A19)</f>
        <v>26</v>
      </c>
      <c r="BL19">
        <f>SUMIFS(DataRegularSeason20242025!$AA$3:$AA$1315,DataRegularSeason20242025!$B$3:$B$1315, "&lt;=" &amp; BL$1, DataRegularSeason20242025!$D$3:$D$1315, $A19)+SUMIFS(DataRegularSeason20242025!$AB$3:$AB$1315,DataRegularSeason20242025!$B$3:$B$1315, "&lt;=" &amp; BL$1, DataRegularSeason20242025!$E$3:$E$1315, $A19)</f>
        <v>26</v>
      </c>
      <c r="BM19">
        <f>SUMIFS(DataRegularSeason20242025!$AA$3:$AA$1315,DataRegularSeason20242025!$B$3:$B$1315, "&lt;=" &amp; BM$1, DataRegularSeason20242025!$D$3:$D$1315, $A19)+SUMIFS(DataRegularSeason20242025!$AB$3:$AB$1315,DataRegularSeason20242025!$B$3:$B$1315, "&lt;=" &amp; BM$1, DataRegularSeason20242025!$E$3:$E$1315, $A19)</f>
        <v>28</v>
      </c>
      <c r="BN19">
        <f>SUMIFS(DataRegularSeason20242025!$AA$3:$AA$1315,DataRegularSeason20242025!$B$3:$B$1315, "&lt;=" &amp; BN$1, DataRegularSeason20242025!$D$3:$D$1315, $A19)+SUMIFS(DataRegularSeason20242025!$AB$3:$AB$1315,DataRegularSeason20242025!$B$3:$B$1315, "&lt;=" &amp; BN$1, DataRegularSeason20242025!$E$3:$E$1315, $A19)</f>
        <v>28</v>
      </c>
      <c r="BO19">
        <f>SUMIFS(DataRegularSeason20242025!$AA$3:$AA$1315,DataRegularSeason20242025!$B$3:$B$1315, "&lt;=" &amp; BO$1, DataRegularSeason20242025!$D$3:$D$1315, $A19)+SUMIFS(DataRegularSeason20242025!$AB$3:$AB$1315,DataRegularSeason20242025!$B$3:$B$1315, "&lt;=" &amp; BO$1, DataRegularSeason20242025!$E$3:$E$1315, $A19)</f>
        <v>28</v>
      </c>
      <c r="BP19">
        <f>SUMIFS(DataRegularSeason20242025!$AA$3:$AA$1315,DataRegularSeason20242025!$B$3:$B$1315, "&lt;=" &amp; BP$1, DataRegularSeason20242025!$D$3:$D$1315, $A19)+SUMIFS(DataRegularSeason20242025!$AB$3:$AB$1315,DataRegularSeason20242025!$B$3:$B$1315, "&lt;=" &amp; BP$1, DataRegularSeason20242025!$E$3:$E$1315, $A19)</f>
        <v>28</v>
      </c>
      <c r="BQ19">
        <f>SUMIFS(DataRegularSeason20242025!$AA$3:$AA$1315,DataRegularSeason20242025!$B$3:$B$1315, "&lt;=" &amp; BQ$1, DataRegularSeason20242025!$D$3:$D$1315, $A19)+SUMIFS(DataRegularSeason20242025!$AB$3:$AB$1315,DataRegularSeason20242025!$B$3:$B$1315, "&lt;=" &amp; BQ$1, DataRegularSeason20242025!$E$3:$E$1315, $A19)</f>
        <v>28</v>
      </c>
      <c r="BR19">
        <f>SUMIFS(DataRegularSeason20242025!$AA$3:$AA$1315,DataRegularSeason20242025!$B$3:$B$1315, "&lt;=" &amp; BR$1, DataRegularSeason20242025!$D$3:$D$1315, $A19)+SUMIFS(DataRegularSeason20242025!$AB$3:$AB$1315,DataRegularSeason20242025!$B$3:$B$1315, "&lt;=" &amp; BR$1, DataRegularSeason20242025!$E$3:$E$1315, $A19)</f>
        <v>28</v>
      </c>
      <c r="BS19">
        <f>SUMIFS(DataRegularSeason20242025!$AA$3:$AA$1315,DataRegularSeason20242025!$B$3:$B$1315, "&lt;=" &amp; BS$1, DataRegularSeason20242025!$D$3:$D$1315, $A19)+SUMIFS(DataRegularSeason20242025!$AB$3:$AB$1315,DataRegularSeason20242025!$B$3:$B$1315, "&lt;=" &amp; BS$1, DataRegularSeason20242025!$E$3:$E$1315, $A19)</f>
        <v>28</v>
      </c>
      <c r="BT19">
        <f>SUMIFS(DataRegularSeason20242025!$AA$3:$AA$1315,DataRegularSeason20242025!$B$3:$B$1315, "&lt;=" &amp; BT$1, DataRegularSeason20242025!$D$3:$D$1315, $A19)+SUMIFS(DataRegularSeason20242025!$AB$3:$AB$1315,DataRegularSeason20242025!$B$3:$B$1315, "&lt;=" &amp; BT$1, DataRegularSeason20242025!$E$3:$E$1315, $A19)</f>
        <v>28</v>
      </c>
      <c r="BU19">
        <f>SUMIFS(DataRegularSeason20242025!$AA$3:$AA$1315,DataRegularSeason20242025!$B$3:$B$1315, "&lt;=" &amp; BU$1, DataRegularSeason20242025!$D$3:$D$1315, $A19)+SUMIFS(DataRegularSeason20242025!$AB$3:$AB$1315,DataRegularSeason20242025!$B$3:$B$1315, "&lt;=" &amp; BU$1, DataRegularSeason20242025!$E$3:$E$1315, $A19)</f>
        <v>28</v>
      </c>
      <c r="BV19">
        <f>SUMIFS(DataRegularSeason20242025!$AA$3:$AA$1315,DataRegularSeason20242025!$B$3:$B$1315, "&lt;=" &amp; BV$1, DataRegularSeason20242025!$D$3:$D$1315, $A19)+SUMIFS(DataRegularSeason20242025!$AB$3:$AB$1315,DataRegularSeason20242025!$B$3:$B$1315, "&lt;=" &amp; BV$1, DataRegularSeason20242025!$E$3:$E$1315, $A19)</f>
        <v>28</v>
      </c>
      <c r="BW19">
        <f>SUMIFS(DataRegularSeason20242025!$AA$3:$AA$1315,DataRegularSeason20242025!$B$3:$B$1315, "&lt;=" &amp; BW$1, DataRegularSeason20242025!$D$3:$D$1315, $A19)+SUMIFS(DataRegularSeason20242025!$AB$3:$AB$1315,DataRegularSeason20242025!$B$3:$B$1315, "&lt;=" &amp; BW$1, DataRegularSeason20242025!$E$3:$E$1315, $A19)</f>
        <v>28</v>
      </c>
      <c r="BX19">
        <f>SUMIFS(DataRegularSeason20242025!$AA$3:$AA$1315,DataRegularSeason20242025!$B$3:$B$1315, "&lt;=" &amp; BX$1, DataRegularSeason20242025!$D$3:$D$1315, $A19)+SUMIFS(DataRegularSeason20242025!$AB$3:$AB$1315,DataRegularSeason20242025!$B$3:$B$1315, "&lt;=" &amp; BX$1, DataRegularSeason20242025!$E$3:$E$1315, $A19)</f>
        <v>28</v>
      </c>
      <c r="BY19">
        <f>SUMIFS(DataRegularSeason20242025!$AA$3:$AA$1315,DataRegularSeason20242025!$B$3:$B$1315, "&lt;=" &amp; BY$1, DataRegularSeason20242025!$D$3:$D$1315, $A19)+SUMIFS(DataRegularSeason20242025!$AB$3:$AB$1315,DataRegularSeason20242025!$B$3:$B$1315, "&lt;=" &amp; BY$1, DataRegularSeason20242025!$E$3:$E$1315, $A19)</f>
        <v>28</v>
      </c>
      <c r="BZ19">
        <f>SUMIFS(DataRegularSeason20242025!$AA$3:$AA$1315,DataRegularSeason20242025!$B$3:$B$1315, "&lt;=" &amp; BZ$1, DataRegularSeason20242025!$D$3:$D$1315, $A19)+SUMIFS(DataRegularSeason20242025!$AB$3:$AB$1315,DataRegularSeason20242025!$B$3:$B$1315, "&lt;=" &amp; BZ$1, DataRegularSeason20242025!$E$3:$E$1315, $A19)</f>
        <v>28</v>
      </c>
      <c r="CA19">
        <f>SUMIFS(DataRegularSeason20242025!$AA$3:$AA$1315,DataRegularSeason20242025!$B$3:$B$1315, "&lt;=" &amp; CA$1, DataRegularSeason20242025!$D$3:$D$1315, $A19)+SUMIFS(DataRegularSeason20242025!$AB$3:$AB$1315,DataRegularSeason20242025!$B$3:$B$1315, "&lt;=" &amp; CA$1, DataRegularSeason20242025!$E$3:$E$1315, $A19)</f>
        <v>28</v>
      </c>
      <c r="CB19">
        <f>SUMIFS(DataRegularSeason20242025!$AA$3:$AA$1315,DataRegularSeason20242025!$B$3:$B$1315, "&lt;=" &amp; CB$1, DataRegularSeason20242025!$D$3:$D$1315, $A19)+SUMIFS(DataRegularSeason20242025!$AB$3:$AB$1315,DataRegularSeason20242025!$B$3:$B$1315, "&lt;=" &amp; CB$1, DataRegularSeason20242025!$E$3:$E$1315, $A19)</f>
        <v>28</v>
      </c>
      <c r="CC19">
        <f>SUMIFS(DataRegularSeason20242025!$AA$3:$AA$1315,DataRegularSeason20242025!$B$3:$B$1315, "&lt;=" &amp; CC$1, DataRegularSeason20242025!$D$3:$D$1315, $A19)+SUMIFS(DataRegularSeason20242025!$AB$3:$AB$1315,DataRegularSeason20242025!$B$3:$B$1315, "&lt;=" &amp; CC$1, DataRegularSeason20242025!$E$3:$E$1315, $A19)</f>
        <v>28</v>
      </c>
      <c r="CD19">
        <f>SUMIFS(DataRegularSeason20242025!$AA$3:$AA$1315,DataRegularSeason20242025!$B$3:$B$1315, "&lt;=" &amp; CD$1, DataRegularSeason20242025!$D$3:$D$1315, $A19)+SUMIFS(DataRegularSeason20242025!$AB$3:$AB$1315,DataRegularSeason20242025!$B$3:$B$1315, "&lt;=" &amp; CD$1, DataRegularSeason20242025!$E$3:$E$1315, $A19)</f>
        <v>28</v>
      </c>
      <c r="CE19">
        <f>SUMIFS(DataRegularSeason20242025!$AA$3:$AA$1315,DataRegularSeason20242025!$B$3:$B$1315, "&lt;=" &amp; CE$1, DataRegularSeason20242025!$D$3:$D$1315, $A19)+SUMIFS(DataRegularSeason20242025!$AB$3:$AB$1315,DataRegularSeason20242025!$B$3:$B$1315, "&lt;=" &amp; CE$1, DataRegularSeason20242025!$E$3:$E$1315, $A19)</f>
        <v>28</v>
      </c>
      <c r="CF19">
        <f>SUMIFS(DataRegularSeason20242025!$AA$3:$AA$1315,DataRegularSeason20242025!$B$3:$B$1315, "&lt;=" &amp; CF$1, DataRegularSeason20242025!$D$3:$D$1315, $A19)+SUMIFS(DataRegularSeason20242025!$AB$3:$AB$1315,DataRegularSeason20242025!$B$3:$B$1315, "&lt;=" &amp; CF$1, DataRegularSeason20242025!$E$3:$E$1315, $A19)</f>
        <v>28</v>
      </c>
      <c r="CG19">
        <f>SUMIFS(DataRegularSeason20242025!$AA$3:$AA$1315,DataRegularSeason20242025!$B$3:$B$1315, "&lt;=" &amp; CG$1, DataRegularSeason20242025!$D$3:$D$1315, $A19)+SUMIFS(DataRegularSeason20242025!$AB$3:$AB$1315,DataRegularSeason20242025!$B$3:$B$1315, "&lt;=" &amp; CG$1, DataRegularSeason20242025!$E$3:$E$1315, $A19)</f>
        <v>28</v>
      </c>
      <c r="CH19">
        <f>SUMIFS(DataRegularSeason20242025!$AA$3:$AA$1315,DataRegularSeason20242025!$B$3:$B$1315, "&lt;=" &amp; CH$1, DataRegularSeason20242025!$D$3:$D$1315, $A19)+SUMIFS(DataRegularSeason20242025!$AB$3:$AB$1315,DataRegularSeason20242025!$B$3:$B$1315, "&lt;=" &amp; CH$1, DataRegularSeason20242025!$E$3:$E$1315, $A19)</f>
        <v>28</v>
      </c>
      <c r="CI19">
        <f>SUMIFS(DataRegularSeason20242025!$AA$3:$AA$1315,DataRegularSeason20242025!$B$3:$B$1315, "&lt;=" &amp; CI$1, DataRegularSeason20242025!$D$3:$D$1315, $A19)+SUMIFS(DataRegularSeason20242025!$AB$3:$AB$1315,DataRegularSeason20242025!$B$3:$B$1315, "&lt;=" &amp; CI$1, DataRegularSeason20242025!$E$3:$E$1315, $A19)</f>
        <v>28</v>
      </c>
      <c r="CJ19">
        <f>SUMIFS(DataRegularSeason20242025!$AA$3:$AA$1315,DataRegularSeason20242025!$B$3:$B$1315, "&lt;=" &amp; CJ$1, DataRegularSeason20242025!$D$3:$D$1315, $A19)+SUMIFS(DataRegularSeason20242025!$AB$3:$AB$1315,DataRegularSeason20242025!$B$3:$B$1315, "&lt;=" &amp; CJ$1, DataRegularSeason20242025!$E$3:$E$1315, $A19)</f>
        <v>28</v>
      </c>
      <c r="CK19">
        <f>SUMIFS(DataRegularSeason20242025!$AA$3:$AA$1315,DataRegularSeason20242025!$B$3:$B$1315, "&lt;=" &amp; CK$1, DataRegularSeason20242025!$D$3:$D$1315, $A19)+SUMIFS(DataRegularSeason20242025!$AB$3:$AB$1315,DataRegularSeason20242025!$B$3:$B$1315, "&lt;=" &amp; CK$1, DataRegularSeason20242025!$E$3:$E$1315, $A19)</f>
        <v>28</v>
      </c>
      <c r="CL19">
        <f>SUMIFS(DataRegularSeason20242025!$AA$3:$AA$1315,DataRegularSeason20242025!$B$3:$B$1315, "&lt;=" &amp; CL$1, DataRegularSeason20242025!$D$3:$D$1315, $A19)+SUMIFS(DataRegularSeason20242025!$AB$3:$AB$1315,DataRegularSeason20242025!$B$3:$B$1315, "&lt;=" &amp; CL$1, DataRegularSeason20242025!$E$3:$E$1315, $A19)</f>
        <v>28</v>
      </c>
      <c r="CM19">
        <f>SUMIFS(DataRegularSeason20242025!$AA$3:$AA$1315,DataRegularSeason20242025!$B$3:$B$1315, "&lt;=" &amp; CM$1, DataRegularSeason20242025!$D$3:$D$1315, $A19)+SUMIFS(DataRegularSeason20242025!$AB$3:$AB$1315,DataRegularSeason20242025!$B$3:$B$1315, "&lt;=" &amp; CM$1, DataRegularSeason20242025!$E$3:$E$1315, $A19)</f>
        <v>28</v>
      </c>
      <c r="CN19">
        <f>SUMIFS(DataRegularSeason20242025!$AA$3:$AA$1315,DataRegularSeason20242025!$B$3:$B$1315, "&lt;=" &amp; CN$1, DataRegularSeason20242025!$D$3:$D$1315, $A19)+SUMIFS(DataRegularSeason20242025!$AB$3:$AB$1315,DataRegularSeason20242025!$B$3:$B$1315, "&lt;=" &amp; CN$1, DataRegularSeason20242025!$E$3:$E$1315, $A19)</f>
        <v>28</v>
      </c>
      <c r="CO19">
        <f>SUMIFS(DataRegularSeason20242025!$AA$3:$AA$1315,DataRegularSeason20242025!$B$3:$B$1315, "&lt;=" &amp; CO$1, DataRegularSeason20242025!$D$3:$D$1315, $A19)+SUMIFS(DataRegularSeason20242025!$AB$3:$AB$1315,DataRegularSeason20242025!$B$3:$B$1315, "&lt;=" &amp; CO$1, DataRegularSeason20242025!$E$3:$E$1315, $A19)</f>
        <v>28</v>
      </c>
      <c r="CP19">
        <f>SUMIFS(DataRegularSeason20242025!$AA$3:$AA$1315,DataRegularSeason20242025!$B$3:$B$1315, "&lt;=" &amp; CP$1, DataRegularSeason20242025!$D$3:$D$1315, $A19)+SUMIFS(DataRegularSeason20242025!$AB$3:$AB$1315,DataRegularSeason20242025!$B$3:$B$1315, "&lt;=" &amp; CP$1, DataRegularSeason20242025!$E$3:$E$1315, $A19)</f>
        <v>28</v>
      </c>
      <c r="CQ19">
        <f>SUMIFS(DataRegularSeason20242025!$AA$3:$AA$1315,DataRegularSeason20242025!$B$3:$B$1315, "&lt;=" &amp; CQ$1, DataRegularSeason20242025!$D$3:$D$1315, $A19)+SUMIFS(DataRegularSeason20242025!$AB$3:$AB$1315,DataRegularSeason20242025!$B$3:$B$1315, "&lt;=" &amp; CQ$1, DataRegularSeason20242025!$E$3:$E$1315, $A19)</f>
        <v>28</v>
      </c>
      <c r="CR19">
        <f>SUMIFS(DataRegularSeason20242025!$AA$3:$AA$1315,DataRegularSeason20242025!$B$3:$B$1315, "&lt;=" &amp; CR$1, DataRegularSeason20242025!$D$3:$D$1315, $A19)+SUMIFS(DataRegularSeason20242025!$AB$3:$AB$1315,DataRegularSeason20242025!$B$3:$B$1315, "&lt;=" &amp; CR$1, DataRegularSeason20242025!$E$3:$E$1315, $A19)</f>
        <v>28</v>
      </c>
      <c r="CS19">
        <f>SUMIFS(DataRegularSeason20242025!$AA$3:$AA$1315,DataRegularSeason20242025!$B$3:$B$1315, "&lt;=" &amp; CS$1, DataRegularSeason20242025!$D$3:$D$1315, $A19)+SUMIFS(DataRegularSeason20242025!$AB$3:$AB$1315,DataRegularSeason20242025!$B$3:$B$1315, "&lt;=" &amp; CS$1, DataRegularSeason20242025!$E$3:$E$1315, $A19)</f>
        <v>28</v>
      </c>
      <c r="CT19">
        <f>SUMIFS(DataRegularSeason20242025!$AA$3:$AA$1315,DataRegularSeason20242025!$B$3:$B$1315, "&lt;=" &amp; CT$1, DataRegularSeason20242025!$D$3:$D$1315, $A19)+SUMIFS(DataRegularSeason20242025!$AB$3:$AB$1315,DataRegularSeason20242025!$B$3:$B$1315, "&lt;=" &amp; CT$1, DataRegularSeason20242025!$E$3:$E$1315, $A19)</f>
        <v>28</v>
      </c>
      <c r="CU19">
        <f>SUMIFS(DataRegularSeason20242025!$AA$3:$AA$1315,DataRegularSeason20242025!$B$3:$B$1315, "&lt;=" &amp; CU$1, DataRegularSeason20242025!$D$3:$D$1315, $A19)+SUMIFS(DataRegularSeason20242025!$AB$3:$AB$1315,DataRegularSeason20242025!$B$3:$B$1315, "&lt;=" &amp; CU$1, DataRegularSeason20242025!$E$3:$E$1315, $A19)</f>
        <v>28</v>
      </c>
      <c r="CV19">
        <f>SUMIFS(DataRegularSeason20242025!$AA$3:$AA$1315,DataRegularSeason20242025!$B$3:$B$1315, "&lt;=" &amp; CV$1, DataRegularSeason20242025!$D$3:$D$1315, $A19)+SUMIFS(DataRegularSeason20242025!$AB$3:$AB$1315,DataRegularSeason20242025!$B$3:$B$1315, "&lt;=" &amp; CV$1, DataRegularSeason20242025!$E$3:$E$1315, $A19)</f>
        <v>28</v>
      </c>
      <c r="CW19">
        <f>SUMIFS(DataRegularSeason20242025!$AA$3:$AA$1315,DataRegularSeason20242025!$B$3:$B$1315, "&lt;=" &amp; CW$1, DataRegularSeason20242025!$D$3:$D$1315, $A19)+SUMIFS(DataRegularSeason20242025!$AB$3:$AB$1315,DataRegularSeason20242025!$B$3:$B$1315, "&lt;=" &amp; CW$1, DataRegularSeason20242025!$E$3:$E$1315, $A19)</f>
        <v>28</v>
      </c>
      <c r="CX19">
        <f>SUMIFS(DataRegularSeason20242025!$AA$3:$AA$1315,DataRegularSeason20242025!$B$3:$B$1315, "&lt;=" &amp; CX$1, DataRegularSeason20242025!$D$3:$D$1315, $A19)+SUMIFS(DataRegularSeason20242025!$AB$3:$AB$1315,DataRegularSeason20242025!$B$3:$B$1315, "&lt;=" &amp; CX$1, DataRegularSeason20242025!$E$3:$E$1315, $A19)</f>
        <v>28</v>
      </c>
      <c r="CY19">
        <f>SUMIFS(DataRegularSeason20242025!$AA$3:$AA$1315,DataRegularSeason20242025!$B$3:$B$1315, "&lt;=" &amp; CY$1, DataRegularSeason20242025!$D$3:$D$1315, $A19)+SUMIFS(DataRegularSeason20242025!$AB$3:$AB$1315,DataRegularSeason20242025!$B$3:$B$1315, "&lt;=" &amp; CY$1, DataRegularSeason20242025!$E$3:$E$1315, $A19)</f>
        <v>28</v>
      </c>
      <c r="CZ19">
        <f>SUMIFS(DataRegularSeason20242025!$AA$3:$AA$1315,DataRegularSeason20242025!$B$3:$B$1315, "&lt;=" &amp; CZ$1, DataRegularSeason20242025!$D$3:$D$1315, $A19)+SUMIFS(DataRegularSeason20242025!$AB$3:$AB$1315,DataRegularSeason20242025!$B$3:$B$1315, "&lt;=" &amp; CZ$1, DataRegularSeason20242025!$E$3:$E$1315, $A19)</f>
        <v>28</v>
      </c>
      <c r="DA19">
        <f>SUMIFS(DataRegularSeason20242025!$AA$3:$AA$1315,DataRegularSeason20242025!$B$3:$B$1315, "&lt;=" &amp; DA$1, DataRegularSeason20242025!$D$3:$D$1315, $A19)+SUMIFS(DataRegularSeason20242025!$AB$3:$AB$1315,DataRegularSeason20242025!$B$3:$B$1315, "&lt;=" &amp; DA$1, DataRegularSeason20242025!$E$3:$E$1315, $A19)</f>
        <v>28</v>
      </c>
      <c r="DB19">
        <f>SUMIFS(DataRegularSeason20242025!$AA$3:$AA$1315,DataRegularSeason20242025!$B$3:$B$1315, "&lt;=" &amp; DB$1, DataRegularSeason20242025!$D$3:$D$1315, $A19)+SUMIFS(DataRegularSeason20242025!$AB$3:$AB$1315,DataRegularSeason20242025!$B$3:$B$1315, "&lt;=" &amp; DB$1, DataRegularSeason20242025!$E$3:$E$1315, $A19)</f>
        <v>28</v>
      </c>
      <c r="DC19">
        <f>SUMIFS(DataRegularSeason20242025!$AA$3:$AA$1315,DataRegularSeason20242025!$B$3:$B$1315, "&lt;=" &amp; DC$1, DataRegularSeason20242025!$D$3:$D$1315, $A19)+SUMIFS(DataRegularSeason20242025!$AB$3:$AB$1315,DataRegularSeason20242025!$B$3:$B$1315, "&lt;=" &amp; DC$1, DataRegularSeason20242025!$E$3:$E$1315, $A19)</f>
        <v>28</v>
      </c>
      <c r="DD19">
        <f>SUMIFS(DataRegularSeason20242025!$AA$3:$AA$1315,DataRegularSeason20242025!$B$3:$B$1315, "&lt;=" &amp; DD$1, DataRegularSeason20242025!$D$3:$D$1315, $A19)+SUMIFS(DataRegularSeason20242025!$AB$3:$AB$1315,DataRegularSeason20242025!$B$3:$B$1315, "&lt;=" &amp; DD$1, DataRegularSeason20242025!$E$3:$E$1315, $A19)</f>
        <v>28</v>
      </c>
      <c r="DE19">
        <f>SUMIFS(DataRegularSeason20242025!$AA$3:$AA$1315,DataRegularSeason20242025!$B$3:$B$1315, "&lt;=" &amp; DE$1, DataRegularSeason20242025!$D$3:$D$1315, $A19)+SUMIFS(DataRegularSeason20242025!$AB$3:$AB$1315,DataRegularSeason20242025!$B$3:$B$1315, "&lt;=" &amp; DE$1, DataRegularSeason20242025!$E$3:$E$1315, $A19)</f>
        <v>28</v>
      </c>
      <c r="DF19">
        <f>SUMIFS(DataRegularSeason20242025!$AA$3:$AA$1315,DataRegularSeason20242025!$B$3:$B$1315, "&lt;=" &amp; DF$1, DataRegularSeason20242025!$D$3:$D$1315, $A19)+SUMIFS(DataRegularSeason20242025!$AB$3:$AB$1315,DataRegularSeason20242025!$B$3:$B$1315, "&lt;=" &amp; DF$1, DataRegularSeason20242025!$E$3:$E$1315, $A19)</f>
        <v>28</v>
      </c>
      <c r="DG19">
        <f>SUMIFS(DataRegularSeason20242025!$AA$3:$AA$1315,DataRegularSeason20242025!$B$3:$B$1315, "&lt;=" &amp; DG$1, DataRegularSeason20242025!$D$3:$D$1315, $A19)+SUMIFS(DataRegularSeason20242025!$AB$3:$AB$1315,DataRegularSeason20242025!$B$3:$B$1315, "&lt;=" &amp; DG$1, DataRegularSeason20242025!$E$3:$E$1315, $A19)</f>
        <v>28</v>
      </c>
      <c r="DH19">
        <f>SUMIFS(DataRegularSeason20242025!$AA$3:$AA$1315,DataRegularSeason20242025!$B$3:$B$1315, "&lt;=" &amp; DH$1, DataRegularSeason20242025!$D$3:$D$1315, $A19)+SUMIFS(DataRegularSeason20242025!$AB$3:$AB$1315,DataRegularSeason20242025!$B$3:$B$1315, "&lt;=" &amp; DH$1, DataRegularSeason20242025!$E$3:$E$1315, $A19)</f>
        <v>28</v>
      </c>
      <c r="DI19">
        <f>SUMIFS(DataRegularSeason20242025!$AA$3:$AA$1315,DataRegularSeason20242025!$B$3:$B$1315, "&lt;=" &amp; DI$1, DataRegularSeason20242025!$D$3:$D$1315, $A19)+SUMIFS(DataRegularSeason20242025!$AB$3:$AB$1315,DataRegularSeason20242025!$B$3:$B$1315, "&lt;=" &amp; DI$1, DataRegularSeason20242025!$E$3:$E$1315, $A19)</f>
        <v>28</v>
      </c>
      <c r="DJ19">
        <f>SUMIFS(DataRegularSeason20242025!$AA$3:$AA$1315,DataRegularSeason20242025!$B$3:$B$1315, "&lt;=" &amp; DJ$1, DataRegularSeason20242025!$D$3:$D$1315, $A19)+SUMIFS(DataRegularSeason20242025!$AB$3:$AB$1315,DataRegularSeason20242025!$B$3:$B$1315, "&lt;=" &amp; DJ$1, DataRegularSeason20242025!$E$3:$E$1315, $A19)</f>
        <v>28</v>
      </c>
      <c r="DK19">
        <f>SUMIFS(DataRegularSeason20242025!$AA$3:$AA$1315,DataRegularSeason20242025!$B$3:$B$1315, "&lt;=" &amp; DK$1, DataRegularSeason20242025!$D$3:$D$1315, $A19)+SUMIFS(DataRegularSeason20242025!$AB$3:$AB$1315,DataRegularSeason20242025!$B$3:$B$1315, "&lt;=" &amp; DK$1, DataRegularSeason20242025!$E$3:$E$1315, $A19)</f>
        <v>28</v>
      </c>
      <c r="DL19">
        <f>SUMIFS(DataRegularSeason20242025!$AA$3:$AA$1315,DataRegularSeason20242025!$B$3:$B$1315, "&lt;=" &amp; DL$1, DataRegularSeason20242025!$D$3:$D$1315, $A19)+SUMIFS(DataRegularSeason20242025!$AB$3:$AB$1315,DataRegularSeason20242025!$B$3:$B$1315, "&lt;=" &amp; DL$1, DataRegularSeason20242025!$E$3:$E$1315, $A19)</f>
        <v>28</v>
      </c>
      <c r="DM19">
        <f>SUMIFS(DataRegularSeason20242025!$AA$3:$AA$1315,DataRegularSeason20242025!$B$3:$B$1315, "&lt;=" &amp; DM$1, DataRegularSeason20242025!$D$3:$D$1315, $A19)+SUMIFS(DataRegularSeason20242025!$AB$3:$AB$1315,DataRegularSeason20242025!$B$3:$B$1315, "&lt;=" &amp; DM$1, DataRegularSeason20242025!$E$3:$E$1315, $A19)</f>
        <v>28</v>
      </c>
      <c r="DN19">
        <f>SUMIFS(DataRegularSeason20242025!$AA$3:$AA$1315,DataRegularSeason20242025!$B$3:$B$1315, "&lt;=" &amp; DN$1, DataRegularSeason20242025!$D$3:$D$1315, $A19)+SUMIFS(DataRegularSeason20242025!$AB$3:$AB$1315,DataRegularSeason20242025!$B$3:$B$1315, "&lt;=" &amp; DN$1, DataRegularSeason20242025!$E$3:$E$1315, $A19)</f>
        <v>28</v>
      </c>
      <c r="DO19">
        <f>SUMIFS(DataRegularSeason20242025!$AA$3:$AA$1315,DataRegularSeason20242025!$B$3:$B$1315, "&lt;=" &amp; DO$1, DataRegularSeason20242025!$D$3:$D$1315, $A19)+SUMIFS(DataRegularSeason20242025!$AB$3:$AB$1315,DataRegularSeason20242025!$B$3:$B$1315, "&lt;=" &amp; DO$1, DataRegularSeason20242025!$E$3:$E$1315, $A19)</f>
        <v>28</v>
      </c>
      <c r="DP19">
        <f>SUMIFS(DataRegularSeason20242025!$AA$3:$AA$1315,DataRegularSeason20242025!$B$3:$B$1315, "&lt;=" &amp; DP$1, DataRegularSeason20242025!$D$3:$D$1315, $A19)+SUMIFS(DataRegularSeason20242025!$AB$3:$AB$1315,DataRegularSeason20242025!$B$3:$B$1315, "&lt;=" &amp; DP$1, DataRegularSeason20242025!$E$3:$E$1315, $A19)</f>
        <v>28</v>
      </c>
      <c r="DQ19">
        <f>SUMIFS(DataRegularSeason20242025!$AA$3:$AA$1315,DataRegularSeason20242025!$B$3:$B$1315, "&lt;=" &amp; DQ$1, DataRegularSeason20242025!$D$3:$D$1315, $A19)+SUMIFS(DataRegularSeason20242025!$AB$3:$AB$1315,DataRegularSeason20242025!$B$3:$B$1315, "&lt;=" &amp; DQ$1, DataRegularSeason20242025!$E$3:$E$1315, $A19)</f>
        <v>28</v>
      </c>
      <c r="DR19">
        <f>SUMIFS(DataRegularSeason20242025!$AA$3:$AA$1315,DataRegularSeason20242025!$B$3:$B$1315, "&lt;=" &amp; DR$1, DataRegularSeason20242025!$D$3:$D$1315, $A19)+SUMIFS(DataRegularSeason20242025!$AB$3:$AB$1315,DataRegularSeason20242025!$B$3:$B$1315, "&lt;=" &amp; DR$1, DataRegularSeason20242025!$E$3:$E$1315, $A19)</f>
        <v>28</v>
      </c>
      <c r="DS19">
        <f>SUMIFS(DataRegularSeason20242025!$AA$3:$AA$1315,DataRegularSeason20242025!$B$3:$B$1315, "&lt;=" &amp; DS$1, DataRegularSeason20242025!$D$3:$D$1315, $A19)+SUMIFS(DataRegularSeason20242025!$AB$3:$AB$1315,DataRegularSeason20242025!$B$3:$B$1315, "&lt;=" &amp; DS$1, DataRegularSeason20242025!$E$3:$E$1315, $A19)</f>
        <v>28</v>
      </c>
      <c r="DT19">
        <f>SUMIFS(DataRegularSeason20242025!$AA$3:$AA$1315,DataRegularSeason20242025!$B$3:$B$1315, "&lt;=" &amp; DT$1, DataRegularSeason20242025!$D$3:$D$1315, $A19)+SUMIFS(DataRegularSeason20242025!$AB$3:$AB$1315,DataRegularSeason20242025!$B$3:$B$1315, "&lt;=" &amp; DT$1, DataRegularSeason20242025!$E$3:$E$1315, $A19)</f>
        <v>28</v>
      </c>
      <c r="DU19">
        <f>SUMIFS(DataRegularSeason20242025!$AA$3:$AA$1315,DataRegularSeason20242025!$B$3:$B$1315, "&lt;=" &amp; DU$1, DataRegularSeason20242025!$D$3:$D$1315, $A19)+SUMIFS(DataRegularSeason20242025!$AB$3:$AB$1315,DataRegularSeason20242025!$B$3:$B$1315, "&lt;=" &amp; DU$1, DataRegularSeason20242025!$E$3:$E$1315, $A19)</f>
        <v>28</v>
      </c>
      <c r="DV19">
        <f>SUMIFS(DataRegularSeason20242025!$AA$3:$AA$1315,DataRegularSeason20242025!$B$3:$B$1315, "&lt;=" &amp; DV$1, DataRegularSeason20242025!$D$3:$D$1315, $A19)+SUMIFS(DataRegularSeason20242025!$AB$3:$AB$1315,DataRegularSeason20242025!$B$3:$B$1315, "&lt;=" &amp; DV$1, DataRegularSeason20242025!$E$3:$E$1315, $A19)</f>
        <v>28</v>
      </c>
      <c r="DW19">
        <f>SUMIFS(DataRegularSeason20242025!$AA$3:$AA$1315,DataRegularSeason20242025!$B$3:$B$1315, "&lt;=" &amp; DW$1, DataRegularSeason20242025!$D$3:$D$1315, $A19)+SUMIFS(DataRegularSeason20242025!$AB$3:$AB$1315,DataRegularSeason20242025!$B$3:$B$1315, "&lt;=" &amp; DW$1, DataRegularSeason20242025!$E$3:$E$1315, $A19)</f>
        <v>28</v>
      </c>
      <c r="DX19">
        <f>SUMIFS(DataRegularSeason20242025!$AA$3:$AA$1315,DataRegularSeason20242025!$B$3:$B$1315, "&lt;=" &amp; DX$1, DataRegularSeason20242025!$D$3:$D$1315, $A19)+SUMIFS(DataRegularSeason20242025!$AB$3:$AB$1315,DataRegularSeason20242025!$B$3:$B$1315, "&lt;=" &amp; DX$1, DataRegularSeason20242025!$E$3:$E$1315, $A19)</f>
        <v>28</v>
      </c>
      <c r="DY19">
        <f>SUMIFS(DataRegularSeason20242025!$AA$3:$AA$1315,DataRegularSeason20242025!$B$3:$B$1315, "&lt;=" &amp; DY$1, DataRegularSeason20242025!$D$3:$D$1315, $A19)+SUMIFS(DataRegularSeason20242025!$AB$3:$AB$1315,DataRegularSeason20242025!$B$3:$B$1315, "&lt;=" &amp; DY$1, DataRegularSeason20242025!$E$3:$E$1315, $A19)</f>
        <v>28</v>
      </c>
      <c r="DZ19">
        <f>SUMIFS(DataRegularSeason20242025!$AA$3:$AA$1315,DataRegularSeason20242025!$B$3:$B$1315, "&lt;=" &amp; DZ$1, DataRegularSeason20242025!$D$3:$D$1315, $A19)+SUMIFS(DataRegularSeason20242025!$AB$3:$AB$1315,DataRegularSeason20242025!$B$3:$B$1315, "&lt;=" &amp; DZ$1, DataRegularSeason20242025!$E$3:$E$1315, $A19)</f>
        <v>28</v>
      </c>
      <c r="EA19">
        <f>SUMIFS(DataRegularSeason20242025!$AA$3:$AA$1315,DataRegularSeason20242025!$B$3:$B$1315, "&lt;=" &amp; EA$1, DataRegularSeason20242025!$D$3:$D$1315, $A19)+SUMIFS(DataRegularSeason20242025!$AB$3:$AB$1315,DataRegularSeason20242025!$B$3:$B$1315, "&lt;=" &amp; EA$1, DataRegularSeason20242025!$E$3:$E$1315, $A19)</f>
        <v>28</v>
      </c>
      <c r="EB19">
        <f>SUMIFS(DataRegularSeason20242025!$AA$3:$AA$1315,DataRegularSeason20242025!$B$3:$B$1315, "&lt;=" &amp; EB$1, DataRegularSeason20242025!$D$3:$D$1315, $A19)+SUMIFS(DataRegularSeason20242025!$AB$3:$AB$1315,DataRegularSeason20242025!$B$3:$B$1315, "&lt;=" &amp; EB$1, DataRegularSeason20242025!$E$3:$E$1315, $A19)</f>
        <v>28</v>
      </c>
      <c r="EC19">
        <f>SUMIFS(DataRegularSeason20242025!$AA$3:$AA$1315,DataRegularSeason20242025!$B$3:$B$1315, "&lt;=" &amp; EC$1, DataRegularSeason20242025!$D$3:$D$1315, $A19)+SUMIFS(DataRegularSeason20242025!$AB$3:$AB$1315,DataRegularSeason20242025!$B$3:$B$1315, "&lt;=" &amp; EC$1, DataRegularSeason20242025!$E$3:$E$1315, $A19)</f>
        <v>28</v>
      </c>
      <c r="ED19">
        <f>SUMIFS(DataRegularSeason20242025!$AA$3:$AA$1315,DataRegularSeason20242025!$B$3:$B$1315, "&lt;=" &amp; ED$1, DataRegularSeason20242025!$D$3:$D$1315, $A19)+SUMIFS(DataRegularSeason20242025!$AB$3:$AB$1315,DataRegularSeason20242025!$B$3:$B$1315, "&lt;=" &amp; ED$1, DataRegularSeason20242025!$E$3:$E$1315, $A19)</f>
        <v>28</v>
      </c>
      <c r="EE19">
        <f>SUMIFS(DataRegularSeason20242025!$AA$3:$AA$1315,DataRegularSeason20242025!$B$3:$B$1315, "&lt;=" &amp; EE$1, DataRegularSeason20242025!$D$3:$D$1315, $A19)+SUMIFS(DataRegularSeason20242025!$AB$3:$AB$1315,DataRegularSeason20242025!$B$3:$B$1315, "&lt;=" &amp; EE$1, DataRegularSeason20242025!$E$3:$E$1315, $A19)</f>
        <v>28</v>
      </c>
      <c r="EF19">
        <f>SUMIFS(DataRegularSeason20242025!$AA$3:$AA$1315,DataRegularSeason20242025!$B$3:$B$1315, "&lt;=" &amp; EF$1, DataRegularSeason20242025!$D$3:$D$1315, $A19)+SUMIFS(DataRegularSeason20242025!$AB$3:$AB$1315,DataRegularSeason20242025!$B$3:$B$1315, "&lt;=" &amp; EF$1, DataRegularSeason20242025!$E$3:$E$1315, $A19)</f>
        <v>28</v>
      </c>
      <c r="EG19">
        <f>SUMIFS(DataRegularSeason20242025!$AA$3:$AA$1315,DataRegularSeason20242025!$B$3:$B$1315, "&lt;=" &amp; EG$1, DataRegularSeason20242025!$D$3:$D$1315, $A19)+SUMIFS(DataRegularSeason20242025!$AB$3:$AB$1315,DataRegularSeason20242025!$B$3:$B$1315, "&lt;=" &amp; EG$1, DataRegularSeason20242025!$E$3:$E$1315, $A19)</f>
        <v>28</v>
      </c>
      <c r="EH19">
        <f>SUMIFS(DataRegularSeason20242025!$AA$3:$AA$1315,DataRegularSeason20242025!$B$3:$B$1315, "&lt;=" &amp; EH$1, DataRegularSeason20242025!$D$3:$D$1315, $A19)+SUMIFS(DataRegularSeason20242025!$AB$3:$AB$1315,DataRegularSeason20242025!$B$3:$B$1315, "&lt;=" &amp; EH$1, DataRegularSeason20242025!$E$3:$E$1315, $A19)</f>
        <v>28</v>
      </c>
      <c r="EI19">
        <f>SUMIFS(DataRegularSeason20242025!$AA$3:$AA$1315,DataRegularSeason20242025!$B$3:$B$1315, "&lt;=" &amp; EI$1, DataRegularSeason20242025!$D$3:$D$1315, $A19)+SUMIFS(DataRegularSeason20242025!$AB$3:$AB$1315,DataRegularSeason20242025!$B$3:$B$1315, "&lt;=" &amp; EI$1, DataRegularSeason20242025!$E$3:$E$1315, $A19)</f>
        <v>28</v>
      </c>
      <c r="EJ19">
        <f>SUMIFS(DataRegularSeason20242025!$AA$3:$AA$1315,DataRegularSeason20242025!$B$3:$B$1315, "&lt;=" &amp; EJ$1, DataRegularSeason20242025!$D$3:$D$1315, $A19)+SUMIFS(DataRegularSeason20242025!$AB$3:$AB$1315,DataRegularSeason20242025!$B$3:$B$1315, "&lt;=" &amp; EJ$1, DataRegularSeason20242025!$E$3:$E$1315, $A19)</f>
        <v>28</v>
      </c>
      <c r="EK19">
        <f>SUMIFS(DataRegularSeason20242025!$AA$3:$AA$1315,DataRegularSeason20242025!$B$3:$B$1315, "&lt;=" &amp; EK$1, DataRegularSeason20242025!$D$3:$D$1315, $A19)+SUMIFS(DataRegularSeason20242025!$AB$3:$AB$1315,DataRegularSeason20242025!$B$3:$B$1315, "&lt;=" &amp; EK$1, DataRegularSeason20242025!$E$3:$E$1315, $A19)</f>
        <v>28</v>
      </c>
      <c r="EL19">
        <f>SUMIFS(DataRegularSeason20242025!$AA$3:$AA$1315,DataRegularSeason20242025!$B$3:$B$1315, "&lt;=" &amp; EL$1, DataRegularSeason20242025!$D$3:$D$1315, $A19)+SUMIFS(DataRegularSeason20242025!$AB$3:$AB$1315,DataRegularSeason20242025!$B$3:$B$1315, "&lt;=" &amp; EL$1, DataRegularSeason20242025!$E$3:$E$1315, $A19)</f>
        <v>28</v>
      </c>
      <c r="EM19">
        <f>SUMIFS(DataRegularSeason20242025!$AA$3:$AA$1315,DataRegularSeason20242025!$B$3:$B$1315, "&lt;=" &amp; EM$1, DataRegularSeason20242025!$D$3:$D$1315, $A19)+SUMIFS(DataRegularSeason20242025!$AB$3:$AB$1315,DataRegularSeason20242025!$B$3:$B$1315, "&lt;=" &amp; EM$1, DataRegularSeason20242025!$E$3:$E$1315, $A19)</f>
        <v>28</v>
      </c>
      <c r="EN19">
        <f>SUMIFS(DataRegularSeason20242025!$AA$3:$AA$1315,DataRegularSeason20242025!$B$3:$B$1315, "&lt;=" &amp; EN$1, DataRegularSeason20242025!$D$3:$D$1315, $A19)+SUMIFS(DataRegularSeason20242025!$AB$3:$AB$1315,DataRegularSeason20242025!$B$3:$B$1315, "&lt;=" &amp; EN$1, DataRegularSeason20242025!$E$3:$E$1315, $A19)</f>
        <v>28</v>
      </c>
      <c r="EO19">
        <f>SUMIFS(DataRegularSeason20242025!$AA$3:$AA$1315,DataRegularSeason20242025!$B$3:$B$1315, "&lt;=" &amp; EO$1, DataRegularSeason20242025!$D$3:$D$1315, $A19)+SUMIFS(DataRegularSeason20242025!$AB$3:$AB$1315,DataRegularSeason20242025!$B$3:$B$1315, "&lt;=" &amp; EO$1, DataRegularSeason20242025!$E$3:$E$1315, $A19)</f>
        <v>28</v>
      </c>
      <c r="EP19">
        <f>SUMIFS(DataRegularSeason20242025!$AA$3:$AA$1315,DataRegularSeason20242025!$B$3:$B$1315, "&lt;=" &amp; EP$1, DataRegularSeason20242025!$D$3:$D$1315, $A19)+SUMIFS(DataRegularSeason20242025!$AB$3:$AB$1315,DataRegularSeason20242025!$B$3:$B$1315, "&lt;=" &amp; EP$1, DataRegularSeason20242025!$E$3:$E$1315, $A19)</f>
        <v>28</v>
      </c>
      <c r="EQ19">
        <f>SUMIFS(DataRegularSeason20242025!$AA$3:$AA$1315,DataRegularSeason20242025!$B$3:$B$1315, "&lt;=" &amp; EQ$1, DataRegularSeason20242025!$D$3:$D$1315, $A19)+SUMIFS(DataRegularSeason20242025!$AB$3:$AB$1315,DataRegularSeason20242025!$B$3:$B$1315, "&lt;=" &amp; EQ$1, DataRegularSeason20242025!$E$3:$E$1315, $A19)</f>
        <v>28</v>
      </c>
      <c r="ER19">
        <f>SUMIFS(DataRegularSeason20242025!$AA$3:$AA$1315,DataRegularSeason20242025!$B$3:$B$1315, "&lt;=" &amp; ER$1, DataRegularSeason20242025!$D$3:$D$1315, $A19)+SUMIFS(DataRegularSeason20242025!$AB$3:$AB$1315,DataRegularSeason20242025!$B$3:$B$1315, "&lt;=" &amp; ER$1, DataRegularSeason20242025!$E$3:$E$1315, $A19)</f>
        <v>28</v>
      </c>
      <c r="ES19">
        <f>SUMIFS(DataRegularSeason20242025!$AA$3:$AA$1315,DataRegularSeason20242025!$B$3:$B$1315, "&lt;=" &amp; ES$1, DataRegularSeason20242025!$D$3:$D$1315, $A19)+SUMIFS(DataRegularSeason20242025!$AB$3:$AB$1315,DataRegularSeason20242025!$B$3:$B$1315, "&lt;=" &amp; ES$1, DataRegularSeason20242025!$E$3:$E$1315, $A19)</f>
        <v>28</v>
      </c>
      <c r="ET19">
        <f>SUMIFS(DataRegularSeason20242025!$AA$3:$AA$1315,DataRegularSeason20242025!$B$3:$B$1315, "&lt;=" &amp; ET$1, DataRegularSeason20242025!$D$3:$D$1315, $A19)+SUMIFS(DataRegularSeason20242025!$AB$3:$AB$1315,DataRegularSeason20242025!$B$3:$B$1315, "&lt;=" &amp; ET$1, DataRegularSeason20242025!$E$3:$E$1315, $A19)</f>
        <v>28</v>
      </c>
      <c r="EU19">
        <f>SUMIFS(DataRegularSeason20242025!$AA$3:$AA$1315,DataRegularSeason20242025!$B$3:$B$1315, "&lt;=" &amp; EU$1, DataRegularSeason20242025!$D$3:$D$1315, $A19)+SUMIFS(DataRegularSeason20242025!$AB$3:$AB$1315,DataRegularSeason20242025!$B$3:$B$1315, "&lt;=" &amp; EU$1, DataRegularSeason20242025!$E$3:$E$1315, $A19)</f>
        <v>28</v>
      </c>
      <c r="EV19">
        <f>SUMIFS(DataRegularSeason20242025!$AA$3:$AA$1315,DataRegularSeason20242025!$B$3:$B$1315, "&lt;=" &amp; EV$1, DataRegularSeason20242025!$D$3:$D$1315, $A19)+SUMIFS(DataRegularSeason20242025!$AB$3:$AB$1315,DataRegularSeason20242025!$B$3:$B$1315, "&lt;=" &amp; EV$1, DataRegularSeason20242025!$E$3:$E$1315, $A19)</f>
        <v>28</v>
      </c>
      <c r="EW19">
        <f>SUMIFS(DataRegularSeason20242025!$AA$3:$AA$1315,DataRegularSeason20242025!$B$3:$B$1315, "&lt;=" &amp; EW$1, DataRegularSeason20242025!$D$3:$D$1315, $A19)+SUMIFS(DataRegularSeason20242025!$AB$3:$AB$1315,DataRegularSeason20242025!$B$3:$B$1315, "&lt;=" &amp; EW$1, DataRegularSeason20242025!$E$3:$E$1315, $A19)</f>
        <v>28</v>
      </c>
      <c r="EX19">
        <f>SUMIFS(DataRegularSeason20242025!$AA$3:$AA$1315,DataRegularSeason20242025!$B$3:$B$1315, "&lt;=" &amp; EX$1, DataRegularSeason20242025!$D$3:$D$1315, $A19)+SUMIFS(DataRegularSeason20242025!$AB$3:$AB$1315,DataRegularSeason20242025!$B$3:$B$1315, "&lt;=" &amp; EX$1, DataRegularSeason20242025!$E$3:$E$1315, $A19)</f>
        <v>28</v>
      </c>
      <c r="EY19">
        <f>SUMIFS(DataRegularSeason20242025!$AA$3:$AA$1315,DataRegularSeason20242025!$B$3:$B$1315, "&lt;=" &amp; EY$1, DataRegularSeason20242025!$D$3:$D$1315, $A19)+SUMIFS(DataRegularSeason20242025!$AB$3:$AB$1315,DataRegularSeason20242025!$B$3:$B$1315, "&lt;=" &amp; EY$1, DataRegularSeason20242025!$E$3:$E$1315, $A19)</f>
        <v>28</v>
      </c>
      <c r="EZ19">
        <f>SUMIFS(DataRegularSeason20242025!$AA$3:$AA$1315,DataRegularSeason20242025!$B$3:$B$1315, "&lt;=" &amp; EZ$1, DataRegularSeason20242025!$D$3:$D$1315, $A19)+SUMIFS(DataRegularSeason20242025!$AB$3:$AB$1315,DataRegularSeason20242025!$B$3:$B$1315, "&lt;=" &amp; EZ$1, DataRegularSeason20242025!$E$3:$E$1315, $A19)</f>
        <v>28</v>
      </c>
      <c r="FA19">
        <f>SUMIFS(DataRegularSeason20242025!$AA$3:$AA$1315,DataRegularSeason20242025!$B$3:$B$1315, "&lt;=" &amp; FA$1, DataRegularSeason20242025!$D$3:$D$1315, $A19)+SUMIFS(DataRegularSeason20242025!$AB$3:$AB$1315,DataRegularSeason20242025!$B$3:$B$1315, "&lt;=" &amp; FA$1, DataRegularSeason20242025!$E$3:$E$1315, $A19)</f>
        <v>28</v>
      </c>
      <c r="FB19">
        <f>SUMIFS(DataRegularSeason20242025!$AA$3:$AA$1315,DataRegularSeason20242025!$B$3:$B$1315, "&lt;=" &amp; FB$1, DataRegularSeason20242025!$D$3:$D$1315, $A19)+SUMIFS(DataRegularSeason20242025!$AB$3:$AB$1315,DataRegularSeason20242025!$B$3:$B$1315, "&lt;=" &amp; FB$1, DataRegularSeason20242025!$E$3:$E$1315, $A19)</f>
        <v>28</v>
      </c>
      <c r="FC19">
        <f>SUMIFS(DataRegularSeason20242025!$AA$3:$AA$1315,DataRegularSeason20242025!$B$3:$B$1315, "&lt;=" &amp; FC$1, DataRegularSeason20242025!$D$3:$D$1315, $A19)+SUMIFS(DataRegularSeason20242025!$AB$3:$AB$1315,DataRegularSeason20242025!$B$3:$B$1315, "&lt;=" &amp; FC$1, DataRegularSeason20242025!$E$3:$E$1315, $A19)</f>
        <v>28</v>
      </c>
      <c r="FD19">
        <f>SUMIFS(DataRegularSeason20242025!$AA$3:$AA$1315,DataRegularSeason20242025!$B$3:$B$1315, "&lt;=" &amp; FD$1, DataRegularSeason20242025!$D$3:$D$1315, $A19)+SUMIFS(DataRegularSeason20242025!$AB$3:$AB$1315,DataRegularSeason20242025!$B$3:$B$1315, "&lt;=" &amp; FD$1, DataRegularSeason20242025!$E$3:$E$1315, $A19)</f>
        <v>28</v>
      </c>
      <c r="FE19">
        <f>SUMIFS(DataRegularSeason20242025!$AA$3:$AA$1315,DataRegularSeason20242025!$B$3:$B$1315, "&lt;=" &amp; FE$1, DataRegularSeason20242025!$D$3:$D$1315, $A19)+SUMIFS(DataRegularSeason20242025!$AB$3:$AB$1315,DataRegularSeason20242025!$B$3:$B$1315, "&lt;=" &amp; FE$1, DataRegularSeason20242025!$E$3:$E$1315, $A19)</f>
        <v>28</v>
      </c>
      <c r="FF19">
        <f>SUMIFS(DataRegularSeason20242025!$AA$3:$AA$1315,DataRegularSeason20242025!$B$3:$B$1315, "&lt;=" &amp; FF$1, DataRegularSeason20242025!$D$3:$D$1315, $A19)+SUMIFS(DataRegularSeason20242025!$AB$3:$AB$1315,DataRegularSeason20242025!$B$3:$B$1315, "&lt;=" &amp; FF$1, DataRegularSeason20242025!$E$3:$E$1315, $A19)</f>
        <v>28</v>
      </c>
      <c r="FG19">
        <f>SUMIFS(DataRegularSeason20242025!$AA$3:$AA$1315,DataRegularSeason20242025!$B$3:$B$1315, "&lt;=" &amp; FG$1, DataRegularSeason20242025!$D$3:$D$1315, $A19)+SUMIFS(DataRegularSeason20242025!$AB$3:$AB$1315,DataRegularSeason20242025!$B$3:$B$1315, "&lt;=" &amp; FG$1, DataRegularSeason20242025!$E$3:$E$1315, $A19)</f>
        <v>28</v>
      </c>
      <c r="FH19">
        <f>SUMIFS(DataRegularSeason20242025!$AA$3:$AA$1315,DataRegularSeason20242025!$B$3:$B$1315, "&lt;=" &amp; FH$1, DataRegularSeason20242025!$D$3:$D$1315, $A19)+SUMIFS(DataRegularSeason20242025!$AB$3:$AB$1315,DataRegularSeason20242025!$B$3:$B$1315, "&lt;=" &amp; FH$1, DataRegularSeason20242025!$E$3:$E$1315, $A19)</f>
        <v>28</v>
      </c>
      <c r="FI19">
        <f>SUMIFS(DataRegularSeason20242025!$AA$3:$AA$1315,DataRegularSeason20242025!$B$3:$B$1315, "&lt;=" &amp; FI$1, DataRegularSeason20242025!$D$3:$D$1315, $A19)+SUMIFS(DataRegularSeason20242025!$AB$3:$AB$1315,DataRegularSeason20242025!$B$3:$B$1315, "&lt;=" &amp; FI$1, DataRegularSeason20242025!$E$3:$E$1315, $A19)</f>
        <v>28</v>
      </c>
      <c r="FJ19">
        <f>SUMIFS(DataRegularSeason20242025!$AA$3:$AA$1315,DataRegularSeason20242025!$B$3:$B$1315, "&lt;=" &amp; FJ$1, DataRegularSeason20242025!$D$3:$D$1315, $A19)+SUMIFS(DataRegularSeason20242025!$AB$3:$AB$1315,DataRegularSeason20242025!$B$3:$B$1315, "&lt;=" &amp; FJ$1, DataRegularSeason20242025!$E$3:$E$1315, $A19)</f>
        <v>28</v>
      </c>
      <c r="FK19">
        <f>SUMIFS(DataRegularSeason20242025!$AA$3:$AA$1315,DataRegularSeason20242025!$B$3:$B$1315, "&lt;=" &amp; FK$1, DataRegularSeason20242025!$D$3:$D$1315, $A19)+SUMIFS(DataRegularSeason20242025!$AB$3:$AB$1315,DataRegularSeason20242025!$B$3:$B$1315, "&lt;=" &amp; FK$1, DataRegularSeason20242025!$E$3:$E$1315, $A19)</f>
        <v>28</v>
      </c>
      <c r="FL19">
        <f>SUMIFS(DataRegularSeason20242025!$AA$3:$AA$1315,DataRegularSeason20242025!$B$3:$B$1315, "&lt;=" &amp; FL$1, DataRegularSeason20242025!$D$3:$D$1315, $A19)+SUMIFS(DataRegularSeason20242025!$AB$3:$AB$1315,DataRegularSeason20242025!$B$3:$B$1315, "&lt;=" &amp; FL$1, DataRegularSeason20242025!$E$3:$E$1315, $A19)</f>
        <v>28</v>
      </c>
      <c r="FM19">
        <f>SUMIFS(DataRegularSeason20242025!$AA$3:$AA$1315,DataRegularSeason20242025!$B$3:$B$1315, "&lt;=" &amp; FM$1, DataRegularSeason20242025!$D$3:$D$1315, $A19)+SUMIFS(DataRegularSeason20242025!$AB$3:$AB$1315,DataRegularSeason20242025!$B$3:$B$1315, "&lt;=" &amp; FM$1, DataRegularSeason20242025!$E$3:$E$1315, $A19)</f>
        <v>28</v>
      </c>
      <c r="FN19">
        <f>SUMIFS(DataRegularSeason20242025!$AA$3:$AA$1315,DataRegularSeason20242025!$B$3:$B$1315, "&lt;=" &amp; FN$1, DataRegularSeason20242025!$D$3:$D$1315, $A19)+SUMIFS(DataRegularSeason20242025!$AB$3:$AB$1315,DataRegularSeason20242025!$B$3:$B$1315, "&lt;=" &amp; FN$1, DataRegularSeason20242025!$E$3:$E$1315, $A19)</f>
        <v>28</v>
      </c>
      <c r="FO19">
        <f>SUMIFS(DataRegularSeason20242025!$AA$3:$AA$1315,DataRegularSeason20242025!$B$3:$B$1315, "&lt;=" &amp; FO$1, DataRegularSeason20242025!$D$3:$D$1315, $A19)+SUMIFS(DataRegularSeason20242025!$AB$3:$AB$1315,DataRegularSeason20242025!$B$3:$B$1315, "&lt;=" &amp; FO$1, DataRegularSeason20242025!$E$3:$E$1315, $A19)</f>
        <v>28</v>
      </c>
      <c r="FP19">
        <f>SUMIFS(DataRegularSeason20242025!$AA$3:$AA$1315,DataRegularSeason20242025!$B$3:$B$1315, "&lt;=" &amp; FP$1, DataRegularSeason20242025!$D$3:$D$1315, $A19)+SUMIFS(DataRegularSeason20242025!$AB$3:$AB$1315,DataRegularSeason20242025!$B$3:$B$1315, "&lt;=" &amp; FP$1, DataRegularSeason20242025!$E$3:$E$1315, $A19)</f>
        <v>28</v>
      </c>
      <c r="FQ19">
        <f>SUMIFS(DataRegularSeason20242025!$AA$3:$AA$1315,DataRegularSeason20242025!$B$3:$B$1315, "&lt;=" &amp; FQ$1, DataRegularSeason20242025!$D$3:$D$1315, $A19)+SUMIFS(DataRegularSeason20242025!$AB$3:$AB$1315,DataRegularSeason20242025!$B$3:$B$1315, "&lt;=" &amp; FQ$1, DataRegularSeason20242025!$E$3:$E$1315, $A19)</f>
        <v>28</v>
      </c>
      <c r="FR19">
        <f>SUMIFS(DataRegularSeason20242025!$AA$3:$AA$1315,DataRegularSeason20242025!$B$3:$B$1315, "&lt;=" &amp; FR$1, DataRegularSeason20242025!$D$3:$D$1315, $A19)+SUMIFS(DataRegularSeason20242025!$AB$3:$AB$1315,DataRegularSeason20242025!$B$3:$B$1315, "&lt;=" &amp; FR$1, DataRegularSeason20242025!$E$3:$E$1315, $A19)</f>
        <v>28</v>
      </c>
      <c r="FS19">
        <f>SUMIFS(DataRegularSeason20242025!$AA$3:$AA$1315,DataRegularSeason20242025!$B$3:$B$1315, "&lt;=" &amp; FS$1, DataRegularSeason20242025!$D$3:$D$1315, $A19)+SUMIFS(DataRegularSeason20242025!$AB$3:$AB$1315,DataRegularSeason20242025!$B$3:$B$1315, "&lt;=" &amp; FS$1, DataRegularSeason20242025!$E$3:$E$1315, $A19)</f>
        <v>28</v>
      </c>
      <c r="FT19">
        <f>SUMIFS(DataRegularSeason20242025!$AA$3:$AA$1315,DataRegularSeason20242025!$B$3:$B$1315, "&lt;=" &amp; FT$1, DataRegularSeason20242025!$D$3:$D$1315, $A19)+SUMIFS(DataRegularSeason20242025!$AB$3:$AB$1315,DataRegularSeason20242025!$B$3:$B$1315, "&lt;=" &amp; FT$1, DataRegularSeason20242025!$E$3:$E$1315, $A19)</f>
        <v>28</v>
      </c>
      <c r="FU19">
        <f>SUMIFS(DataRegularSeason20242025!$AA$3:$AA$1315,DataRegularSeason20242025!$B$3:$B$1315, "&lt;=" &amp; FU$1, DataRegularSeason20242025!$D$3:$D$1315, $A19)+SUMIFS(DataRegularSeason20242025!$AB$3:$AB$1315,DataRegularSeason20242025!$B$3:$B$1315, "&lt;=" &amp; FU$1, DataRegularSeason20242025!$E$3:$E$1315, $A19)</f>
        <v>28</v>
      </c>
      <c r="FV19">
        <f>SUMIFS(DataRegularSeason20242025!$AA$3:$AA$1315,DataRegularSeason20242025!$B$3:$B$1315, "&lt;=" &amp; FV$1, DataRegularSeason20242025!$D$3:$D$1315, $A19)+SUMIFS(DataRegularSeason20242025!$AB$3:$AB$1315,DataRegularSeason20242025!$B$3:$B$1315, "&lt;=" &amp; FV$1, DataRegularSeason20242025!$E$3:$E$1315, $A19)</f>
        <v>28</v>
      </c>
      <c r="FW19">
        <f>SUMIFS(DataRegularSeason20242025!$AA$3:$AA$1315,DataRegularSeason20242025!$B$3:$B$1315, "&lt;=" &amp; FW$1, DataRegularSeason20242025!$D$3:$D$1315, $A19)+SUMIFS(DataRegularSeason20242025!$AB$3:$AB$1315,DataRegularSeason20242025!$B$3:$B$1315, "&lt;=" &amp; FW$1, DataRegularSeason20242025!$E$3:$E$1315, $A19)</f>
        <v>28</v>
      </c>
      <c r="FX19">
        <f>SUMIFS(DataRegularSeason20242025!$AA$3:$AA$1315,DataRegularSeason20242025!$B$3:$B$1315, "&lt;=" &amp; FX$1, DataRegularSeason20242025!$D$3:$D$1315, $A19)+SUMIFS(DataRegularSeason20242025!$AB$3:$AB$1315,DataRegularSeason20242025!$B$3:$B$1315, "&lt;=" &amp; FX$1, DataRegularSeason20242025!$E$3:$E$1315, $A19)</f>
        <v>28</v>
      </c>
      <c r="FY19">
        <f>SUMIFS(DataRegularSeason20242025!$AA$3:$AA$1315,DataRegularSeason20242025!$B$3:$B$1315, "&lt;=" &amp; FY$1, DataRegularSeason20242025!$D$3:$D$1315, $A19)+SUMIFS(DataRegularSeason20242025!$AB$3:$AB$1315,DataRegularSeason20242025!$B$3:$B$1315, "&lt;=" &amp; FY$1, DataRegularSeason20242025!$E$3:$E$1315, $A19)</f>
        <v>28</v>
      </c>
      <c r="FZ19">
        <f>SUMIFS(DataRegularSeason20242025!$AA$3:$AA$1315,DataRegularSeason20242025!$B$3:$B$1315, "&lt;=" &amp; FZ$1, DataRegularSeason20242025!$D$3:$D$1315, $A19)+SUMIFS(DataRegularSeason20242025!$AB$3:$AB$1315,DataRegularSeason20242025!$B$3:$B$1315, "&lt;=" &amp; FZ$1, DataRegularSeason20242025!$E$3:$E$1315, $A19)</f>
        <v>28</v>
      </c>
      <c r="GA19">
        <f>SUMIFS(DataRegularSeason20242025!$AA$3:$AA$1315,DataRegularSeason20242025!$B$3:$B$1315, "&lt;=" &amp; GA$1, DataRegularSeason20242025!$D$3:$D$1315, $A19)+SUMIFS(DataRegularSeason20242025!$AB$3:$AB$1315,DataRegularSeason20242025!$B$3:$B$1315, "&lt;=" &amp; GA$1, DataRegularSeason20242025!$E$3:$E$1315, $A19)</f>
        <v>28</v>
      </c>
      <c r="GB19">
        <f>SUMIFS(DataRegularSeason20242025!$AA$3:$AA$1315,DataRegularSeason20242025!$B$3:$B$1315, "&lt;=" &amp; GB$1, DataRegularSeason20242025!$D$3:$D$1315, $A19)+SUMIFS(DataRegularSeason20242025!$AB$3:$AB$1315,DataRegularSeason20242025!$B$3:$B$1315, "&lt;=" &amp; GB$1, DataRegularSeason20242025!$E$3:$E$1315, $A19)</f>
        <v>28</v>
      </c>
      <c r="GC19">
        <f>SUMIFS(DataRegularSeason20242025!$AA$3:$AA$1315,DataRegularSeason20242025!$B$3:$B$1315, "&lt;=" &amp; GC$1, DataRegularSeason20242025!$D$3:$D$1315, $A19)+SUMIFS(DataRegularSeason20242025!$AB$3:$AB$1315,DataRegularSeason20242025!$B$3:$B$1315, "&lt;=" &amp; GC$1, DataRegularSeason20242025!$E$3:$E$1315, $A19)</f>
        <v>28</v>
      </c>
      <c r="GD19">
        <f>SUMIFS(DataRegularSeason20242025!$AA$3:$AA$1315,DataRegularSeason20242025!$B$3:$B$1315, "&lt;=" &amp; GD$1, DataRegularSeason20242025!$D$3:$D$1315, $A19)+SUMIFS(DataRegularSeason20242025!$AB$3:$AB$1315,DataRegularSeason20242025!$B$3:$B$1315, "&lt;=" &amp; GD$1, DataRegularSeason20242025!$E$3:$E$1315, $A19)</f>
        <v>28</v>
      </c>
      <c r="GE19">
        <f>SUMIFS(DataRegularSeason20242025!$AA$3:$AA$1315,DataRegularSeason20242025!$B$3:$B$1315, "&lt;=" &amp; GE$1, DataRegularSeason20242025!$D$3:$D$1315, $A19)+SUMIFS(DataRegularSeason20242025!$AB$3:$AB$1315,DataRegularSeason20242025!$B$3:$B$1315, "&lt;=" &amp; GE$1, DataRegularSeason20242025!$E$3:$E$1315, $A19)</f>
        <v>28</v>
      </c>
      <c r="GF19">
        <f>SUMIFS(DataRegularSeason20242025!$AA$3:$AA$1315,DataRegularSeason20242025!$B$3:$B$1315, "&lt;=" &amp; GF$1, DataRegularSeason20242025!$D$3:$D$1315, $A19)+SUMIFS(DataRegularSeason20242025!$AB$3:$AB$1315,DataRegularSeason20242025!$B$3:$B$1315, "&lt;=" &amp; GF$1, DataRegularSeason20242025!$E$3:$E$1315, $A19)</f>
        <v>28</v>
      </c>
      <c r="GG19">
        <f>SUMIFS(DataRegularSeason20242025!$AA$3:$AA$1315,DataRegularSeason20242025!$B$3:$B$1315, "&lt;=" &amp; GG$1, DataRegularSeason20242025!$D$3:$D$1315, $A19)+SUMIFS(DataRegularSeason20242025!$AB$3:$AB$1315,DataRegularSeason20242025!$B$3:$B$1315, "&lt;=" &amp; GG$1, DataRegularSeason20242025!$E$3:$E$1315, $A19)</f>
        <v>28</v>
      </c>
      <c r="GH19">
        <f>SUMIFS(DataRegularSeason20242025!$AA$3:$AA$1315,DataRegularSeason20242025!$B$3:$B$1315, "&lt;=" &amp; GH$1, DataRegularSeason20242025!$D$3:$D$1315, $A19)+SUMIFS(DataRegularSeason20242025!$AB$3:$AB$1315,DataRegularSeason20242025!$B$3:$B$1315, "&lt;=" &amp; GH$1, DataRegularSeason20242025!$E$3:$E$1315, $A19)</f>
        <v>28</v>
      </c>
      <c r="GI19">
        <f>SUMIFS(DataRegularSeason20242025!$AA$3:$AA$1315,DataRegularSeason20242025!$B$3:$B$1315, "&lt;=" &amp; GI$1, DataRegularSeason20242025!$D$3:$D$1315, $A19)+SUMIFS(DataRegularSeason20242025!$AB$3:$AB$1315,DataRegularSeason20242025!$B$3:$B$1315, "&lt;=" &amp; GI$1, DataRegularSeason20242025!$E$3:$E$1315, $A19)</f>
        <v>28</v>
      </c>
      <c r="GJ19">
        <f>SUMIFS(DataRegularSeason20242025!$AA$3:$AA$1315,DataRegularSeason20242025!$B$3:$B$1315, "&lt;=" &amp; GJ$1, DataRegularSeason20242025!$D$3:$D$1315, $A19)+SUMIFS(DataRegularSeason20242025!$AB$3:$AB$1315,DataRegularSeason20242025!$B$3:$B$1315, "&lt;=" &amp; GJ$1, DataRegularSeason20242025!$E$3:$E$1315, $A19)</f>
        <v>28</v>
      </c>
      <c r="GK19">
        <f>SUMIFS(DataRegularSeason20242025!$AA$3:$AA$1315,DataRegularSeason20242025!$B$3:$B$1315, "&lt;=" &amp; GK$1, DataRegularSeason20242025!$D$3:$D$1315, $A19)+SUMIFS(DataRegularSeason20242025!$AB$3:$AB$1315,DataRegularSeason20242025!$B$3:$B$1315, "&lt;=" &amp; GK$1, DataRegularSeason20242025!$E$3:$E$1315, $A19)</f>
        <v>28</v>
      </c>
      <c r="GL19">
        <f>SUMIFS(DataRegularSeason20242025!$AA$3:$AA$1315,DataRegularSeason20242025!$B$3:$B$1315, "&lt;=" &amp; GL$1, DataRegularSeason20242025!$D$3:$D$1315, $A19)+SUMIFS(DataRegularSeason20242025!$AB$3:$AB$1315,DataRegularSeason20242025!$B$3:$B$1315, "&lt;=" &amp; GL$1, DataRegularSeason20242025!$E$3:$E$1315, $A19)</f>
        <v>28</v>
      </c>
      <c r="GM19">
        <f>SUMIFS(DataRegularSeason20242025!$AA$3:$AA$1315,DataRegularSeason20242025!$B$3:$B$1315, "&lt;=" &amp; GM$1, DataRegularSeason20242025!$D$3:$D$1315, $A19)+SUMIFS(DataRegularSeason20242025!$AB$3:$AB$1315,DataRegularSeason20242025!$B$3:$B$1315, "&lt;=" &amp; GM$1, DataRegularSeason20242025!$E$3:$E$1315, $A19)</f>
        <v>28</v>
      </c>
      <c r="GN19">
        <f>SUMIFS(DataRegularSeason20242025!$AA$3:$AA$1315,DataRegularSeason20242025!$B$3:$B$1315, "&lt;=" &amp; GN$1, DataRegularSeason20242025!$D$3:$D$1315, $A19)+SUMIFS(DataRegularSeason20242025!$AB$3:$AB$1315,DataRegularSeason20242025!$B$3:$B$1315, "&lt;=" &amp; GN$1, DataRegularSeason20242025!$E$3:$E$1315, $A19)</f>
        <v>28</v>
      </c>
      <c r="GO19">
        <f>SUMIFS(DataRegularSeason20242025!$AA$3:$AA$1315,DataRegularSeason20242025!$B$3:$B$1315, "&lt;=" &amp; GO$1, DataRegularSeason20242025!$D$3:$D$1315, $A19)+SUMIFS(DataRegularSeason20242025!$AB$3:$AB$1315,DataRegularSeason20242025!$B$3:$B$1315, "&lt;=" &amp; GO$1, DataRegularSeason20242025!$E$3:$E$1315, $A19)</f>
        <v>28</v>
      </c>
      <c r="GP19">
        <f>SUMIFS(DataRegularSeason20242025!$AA$3:$AA$1315,DataRegularSeason20242025!$B$3:$B$1315, "&lt;=" &amp; GP$1, DataRegularSeason20242025!$D$3:$D$1315, $A19)+SUMIFS(DataRegularSeason20242025!$AB$3:$AB$1315,DataRegularSeason20242025!$B$3:$B$1315, "&lt;=" &amp; GP$1, DataRegularSeason20242025!$E$3:$E$1315, $A19)</f>
        <v>28</v>
      </c>
      <c r="GQ19">
        <f>SUMIFS(DataRegularSeason20242025!$AA$3:$AA$1315,DataRegularSeason20242025!$B$3:$B$1315, "&lt;=" &amp; GQ$1, DataRegularSeason20242025!$D$3:$D$1315, $A19)+SUMIFS(DataRegularSeason20242025!$AB$3:$AB$1315,DataRegularSeason20242025!$B$3:$B$1315, "&lt;=" &amp; GQ$1, DataRegularSeason20242025!$E$3:$E$1315, $A19)</f>
        <v>28</v>
      </c>
      <c r="GR19">
        <f>SUMIFS(DataRegularSeason20242025!$AA$3:$AA$1315,DataRegularSeason20242025!$B$3:$B$1315, "&lt;=" &amp; GR$1, DataRegularSeason20242025!$D$3:$D$1315, $A19)+SUMIFS(DataRegularSeason20242025!$AB$3:$AB$1315,DataRegularSeason20242025!$B$3:$B$1315, "&lt;=" &amp; GR$1, DataRegularSeason20242025!$E$3:$E$1315, $A19)</f>
        <v>28</v>
      </c>
      <c r="GS19">
        <f>SUMIFS(DataRegularSeason20242025!$AA$3:$AA$1315,DataRegularSeason20242025!$B$3:$B$1315, "&lt;=" &amp; GS$1, DataRegularSeason20242025!$D$3:$D$1315, $A19)+SUMIFS(DataRegularSeason20242025!$AB$3:$AB$1315,DataRegularSeason20242025!$B$3:$B$1315, "&lt;=" &amp; GS$1, DataRegularSeason20242025!$E$3:$E$1315, $A19)</f>
        <v>28</v>
      </c>
      <c r="GT19">
        <f>SUMIFS(DataRegularSeason20242025!$AA$3:$AA$1315,DataRegularSeason20242025!$B$3:$B$1315, "&lt;=" &amp; GT$1, DataRegularSeason20242025!$D$3:$D$1315, $A19)+SUMIFS(DataRegularSeason20242025!$AB$3:$AB$1315,DataRegularSeason20242025!$B$3:$B$1315, "&lt;=" &amp; GT$1, DataRegularSeason20242025!$E$3:$E$1315, $A19)</f>
        <v>28</v>
      </c>
      <c r="GU19">
        <f>SUMIFS(DataRegularSeason20242025!$AA$3:$AA$1315,DataRegularSeason20242025!$B$3:$B$1315, "&lt;=" &amp; GU$1, DataRegularSeason20242025!$D$3:$D$1315, $A19)+SUMIFS(DataRegularSeason20242025!$AB$3:$AB$1315,DataRegularSeason20242025!$B$3:$B$1315, "&lt;=" &amp; GU$1, DataRegularSeason20242025!$E$3:$E$1315, $A19)</f>
        <v>28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16</v>
      </c>
      <c r="AH21">
        <f>SUMIFS(DataRegularSeason20242025!$AA$3:$AA$1315,DataRegularSeason20242025!$B$3:$B$1315, "&lt;=" &amp; AH$1, DataRegularSeason20242025!$D$3:$D$1315, $A21)+SUMIFS(DataRegularSeason20242025!$AB$3:$AB$1315,DataRegularSeason20242025!$B$3:$B$1315, "&lt;=" &amp; AH$1, DataRegularSeason20242025!$E$3:$E$1315, $A21)</f>
        <v>16</v>
      </c>
      <c r="AI21">
        <f>SUMIFS(DataRegularSeason20242025!$AA$3:$AA$1315,DataRegularSeason20242025!$B$3:$B$1315, "&lt;=" &amp; AI$1, DataRegularSeason20242025!$D$3:$D$1315, $A21)+SUMIFS(DataRegularSeason20242025!$AB$3:$AB$1315,DataRegularSeason20242025!$B$3:$B$1315, "&lt;=" &amp; AI$1, DataRegularSeason20242025!$E$3:$E$1315, $A21)</f>
        <v>18</v>
      </c>
      <c r="AJ21">
        <f>SUMIFS(DataRegularSeason20242025!$AA$3:$AA$1315,DataRegularSeason20242025!$B$3:$B$1315, "&lt;=" &amp; AJ$1, DataRegularSeason20242025!$D$3:$D$1315, $A21)+SUMIFS(DataRegularSeason20242025!$AB$3:$AB$1315,DataRegularSeason20242025!$B$3:$B$1315, "&lt;=" &amp; AJ$1, DataRegularSeason20242025!$E$3:$E$1315, $A21)</f>
        <v>18</v>
      </c>
      <c r="AK21">
        <f>SUMIFS(DataRegularSeason20242025!$AA$3:$AA$1315,DataRegularSeason20242025!$B$3:$B$1315, "&lt;=" &amp; AK$1, DataRegularSeason20242025!$D$3:$D$1315, $A21)+SUMIFS(DataRegularSeason20242025!$AB$3:$AB$1315,DataRegularSeason20242025!$B$3:$B$1315, "&lt;=" &amp; AK$1, DataRegularSeason20242025!$E$3:$E$1315, $A21)</f>
        <v>18</v>
      </c>
      <c r="AL21">
        <f>SUMIFS(DataRegularSeason20242025!$AA$3:$AA$1315,DataRegularSeason20242025!$B$3:$B$1315, "&lt;=" &amp; AL$1, DataRegularSeason20242025!$D$3:$D$1315, $A21)+SUMIFS(DataRegularSeason20242025!$AB$3:$AB$1315,DataRegularSeason20242025!$B$3:$B$1315, "&lt;=" &amp; AL$1, DataRegularSeason20242025!$E$3:$E$1315, $A21)</f>
        <v>18</v>
      </c>
      <c r="AM21">
        <f>SUMIFS(DataRegularSeason20242025!$AA$3:$AA$1315,DataRegularSeason20242025!$B$3:$B$1315, "&lt;=" &amp; AM$1, DataRegularSeason20242025!$D$3:$D$1315, $A21)+SUMIFS(DataRegularSeason20242025!$AB$3:$AB$1315,DataRegularSeason20242025!$B$3:$B$1315, "&lt;=" &amp; AM$1, DataRegularSeason20242025!$E$3:$E$1315, $A21)</f>
        <v>20</v>
      </c>
      <c r="AN21">
        <f>SUMIFS(DataRegularSeason20242025!$AA$3:$AA$1315,DataRegularSeason20242025!$B$3:$B$1315, "&lt;=" &amp; AN$1, DataRegularSeason20242025!$D$3:$D$1315, $A21)+SUMIFS(DataRegularSeason20242025!$AB$3:$AB$1315,DataRegularSeason20242025!$B$3:$B$1315, "&lt;=" &amp; AN$1, DataRegularSeason20242025!$E$3:$E$1315, $A21)</f>
        <v>22</v>
      </c>
      <c r="AO21">
        <f>SUMIFS(DataRegularSeason20242025!$AA$3:$AA$1315,DataRegularSeason20242025!$B$3:$B$1315, "&lt;=" &amp; AO$1, DataRegularSeason20242025!$D$3:$D$1315, $A21)+SUMIFS(DataRegularSeason20242025!$AB$3:$AB$1315,DataRegularSeason20242025!$B$3:$B$1315, "&lt;=" &amp; AO$1, DataRegularSeason20242025!$E$3:$E$1315, $A21)</f>
        <v>22</v>
      </c>
      <c r="AP21">
        <f>SUMIFS(DataRegularSeason20242025!$AA$3:$AA$1315,DataRegularSeason20242025!$B$3:$B$1315, "&lt;=" &amp; AP$1, DataRegularSeason20242025!$D$3:$D$1315, $A21)+SUMIFS(DataRegularSeason20242025!$AB$3:$AB$1315,DataRegularSeason20242025!$B$3:$B$1315, "&lt;=" &amp; AP$1, DataRegularSeason20242025!$E$3:$E$1315, $A21)</f>
        <v>23</v>
      </c>
      <c r="AQ21">
        <f>SUMIFS(DataRegularSeason20242025!$AA$3:$AA$1315,DataRegularSeason20242025!$B$3:$B$1315, "&lt;=" &amp; AQ$1, DataRegularSeason20242025!$D$3:$D$1315, $A21)+SUMIFS(DataRegularSeason20242025!$AB$3:$AB$1315,DataRegularSeason20242025!$B$3:$B$1315, "&lt;=" &amp; AQ$1, DataRegularSeason20242025!$E$3:$E$1315, $A21)</f>
        <v>23</v>
      </c>
      <c r="AR21">
        <f>SUMIFS(DataRegularSeason20242025!$AA$3:$AA$1315,DataRegularSeason20242025!$B$3:$B$1315, "&lt;=" &amp; AR$1, DataRegularSeason20242025!$D$3:$D$1315, $A21)+SUMIFS(DataRegularSeason20242025!$AB$3:$AB$1315,DataRegularSeason20242025!$B$3:$B$1315, "&lt;=" &amp; AR$1, DataRegularSeason20242025!$E$3:$E$1315, $A21)</f>
        <v>23</v>
      </c>
      <c r="AS21">
        <f>SUMIFS(DataRegularSeason20242025!$AA$3:$AA$1315,DataRegularSeason20242025!$B$3:$B$1315, "&lt;=" &amp; AS$1, DataRegularSeason20242025!$D$3:$D$1315, $A21)+SUMIFS(DataRegularSeason20242025!$AB$3:$AB$1315,DataRegularSeason20242025!$B$3:$B$1315, "&lt;=" &amp; AS$1, DataRegularSeason20242025!$E$3:$E$1315, $A21)</f>
        <v>23</v>
      </c>
      <c r="AT21">
        <f>SUMIFS(DataRegularSeason20242025!$AA$3:$AA$1315,DataRegularSeason20242025!$B$3:$B$1315, "&lt;=" &amp; AT$1, DataRegularSeason20242025!$D$3:$D$1315, $A21)+SUMIFS(DataRegularSeason20242025!$AB$3:$AB$1315,DataRegularSeason20242025!$B$3:$B$1315, "&lt;=" &amp; AT$1, DataRegularSeason20242025!$E$3:$E$1315, $A21)</f>
        <v>25</v>
      </c>
      <c r="AU21">
        <f>SUMIFS(DataRegularSeason20242025!$AA$3:$AA$1315,DataRegularSeason20242025!$B$3:$B$1315, "&lt;=" &amp; AU$1, DataRegularSeason20242025!$D$3:$D$1315, $A21)+SUMIFS(DataRegularSeason20242025!$AB$3:$AB$1315,DataRegularSeason20242025!$B$3:$B$1315, "&lt;=" &amp; AU$1, DataRegularSeason20242025!$E$3:$E$1315, $A21)</f>
        <v>25</v>
      </c>
      <c r="AV21">
        <f>SUMIFS(DataRegularSeason20242025!$AA$3:$AA$1315,DataRegularSeason20242025!$B$3:$B$1315, "&lt;=" &amp; AV$1, DataRegularSeason20242025!$D$3:$D$1315, $A21)+SUMIFS(DataRegularSeason20242025!$AB$3:$AB$1315,DataRegularSeason20242025!$B$3:$B$1315, "&lt;=" &amp; AV$1, DataRegularSeason20242025!$E$3:$E$1315, $A21)</f>
        <v>25</v>
      </c>
      <c r="AW21">
        <f>SUMIFS(DataRegularSeason20242025!$AA$3:$AA$1315,DataRegularSeason20242025!$B$3:$B$1315, "&lt;=" &amp; AW$1, DataRegularSeason20242025!$D$3:$D$1315, $A21)+SUMIFS(DataRegularSeason20242025!$AB$3:$AB$1315,DataRegularSeason20242025!$B$3:$B$1315, "&lt;=" &amp; AW$1, DataRegularSeason20242025!$E$3:$E$1315, $A21)</f>
        <v>25</v>
      </c>
      <c r="AX21">
        <f>SUMIFS(DataRegularSeason20242025!$AA$3:$AA$1315,DataRegularSeason20242025!$B$3:$B$1315, "&lt;=" &amp; AX$1, DataRegularSeason20242025!$D$3:$D$1315, $A21)+SUMIFS(DataRegularSeason20242025!$AB$3:$AB$1315,DataRegularSeason20242025!$B$3:$B$1315, "&lt;=" &amp; AX$1, DataRegularSeason20242025!$E$3:$E$1315, $A21)</f>
        <v>25</v>
      </c>
      <c r="AY21">
        <f>SUMIFS(DataRegularSeason20242025!$AA$3:$AA$1315,DataRegularSeason20242025!$B$3:$B$1315, "&lt;=" &amp; AY$1, DataRegularSeason20242025!$D$3:$D$1315, $A21)+SUMIFS(DataRegularSeason20242025!$AB$3:$AB$1315,DataRegularSeason20242025!$B$3:$B$1315, "&lt;=" &amp; AY$1, DataRegularSeason20242025!$E$3:$E$1315, $A21)</f>
        <v>27</v>
      </c>
      <c r="AZ21">
        <f>SUMIFS(DataRegularSeason20242025!$AA$3:$AA$1315,DataRegularSeason20242025!$B$3:$B$1315, "&lt;=" &amp; AZ$1, DataRegularSeason20242025!$D$3:$D$1315, $A21)+SUMIFS(DataRegularSeason20242025!$AB$3:$AB$1315,DataRegularSeason20242025!$B$3:$B$1315, "&lt;=" &amp; AZ$1, DataRegularSeason20242025!$E$3:$E$1315, $A21)</f>
        <v>27</v>
      </c>
      <c r="BA21">
        <f>SUMIFS(DataRegularSeason20242025!$AA$3:$AA$1315,DataRegularSeason20242025!$B$3:$B$1315, "&lt;=" &amp; BA$1, DataRegularSeason20242025!$D$3:$D$1315, $A21)+SUMIFS(DataRegularSeason20242025!$AB$3:$AB$1315,DataRegularSeason20242025!$B$3:$B$1315, "&lt;=" &amp; BA$1, DataRegularSeason20242025!$E$3:$E$1315, $A21)</f>
        <v>29</v>
      </c>
      <c r="BB21">
        <f>SUMIFS(DataRegularSeason20242025!$AA$3:$AA$1315,DataRegularSeason20242025!$B$3:$B$1315, "&lt;=" &amp; BB$1, DataRegularSeason20242025!$D$3:$D$1315, $A21)+SUMIFS(DataRegularSeason20242025!$AB$3:$AB$1315,DataRegularSeason20242025!$B$3:$B$1315, "&lt;=" &amp; BB$1, DataRegularSeason20242025!$E$3:$E$1315, $A21)</f>
        <v>29</v>
      </c>
      <c r="BC21">
        <f>SUMIFS(DataRegularSeason20242025!$AA$3:$AA$1315,DataRegularSeason20242025!$B$3:$B$1315, "&lt;=" &amp; BC$1, DataRegularSeason20242025!$D$3:$D$1315, $A21)+SUMIFS(DataRegularSeason20242025!$AB$3:$AB$1315,DataRegularSeason20242025!$B$3:$B$1315, "&lt;=" &amp; BC$1, DataRegularSeason20242025!$E$3:$E$1315, $A21)</f>
        <v>30</v>
      </c>
      <c r="BD21">
        <f>SUMIFS(DataRegularSeason20242025!$AA$3:$AA$1315,DataRegularSeason20242025!$B$3:$B$1315, "&lt;=" &amp; BD$1, DataRegularSeason20242025!$D$3:$D$1315, $A21)+SUMIFS(DataRegularSeason20242025!$AB$3:$AB$1315,DataRegularSeason20242025!$B$3:$B$1315, "&lt;=" &amp; BD$1, DataRegularSeason20242025!$E$3:$E$1315, $A21)</f>
        <v>30</v>
      </c>
      <c r="BE21">
        <f>SUMIFS(DataRegularSeason20242025!$AA$3:$AA$1315,DataRegularSeason20242025!$B$3:$B$1315, "&lt;=" &amp; BE$1, DataRegularSeason20242025!$D$3:$D$1315, $A21)+SUMIFS(DataRegularSeason20242025!$AB$3:$AB$1315,DataRegularSeason20242025!$B$3:$B$1315, "&lt;=" &amp; BE$1, DataRegularSeason20242025!$E$3:$E$1315, $A21)</f>
        <v>30</v>
      </c>
      <c r="BF21">
        <f>SUMIFS(DataRegularSeason20242025!$AA$3:$AA$1315,DataRegularSeason20242025!$B$3:$B$1315, "&lt;=" &amp; BF$1, DataRegularSeason20242025!$D$3:$D$1315, $A21)+SUMIFS(DataRegularSeason20242025!$AB$3:$AB$1315,DataRegularSeason20242025!$B$3:$B$1315, "&lt;=" &amp; BF$1, DataRegularSeason20242025!$E$3:$E$1315, $A21)</f>
        <v>30</v>
      </c>
      <c r="BG21">
        <f>SUMIFS(DataRegularSeason20242025!$AA$3:$AA$1315,DataRegularSeason20242025!$B$3:$B$1315, "&lt;=" &amp; BG$1, DataRegularSeason20242025!$D$3:$D$1315, $A21)+SUMIFS(DataRegularSeason20242025!$AB$3:$AB$1315,DataRegularSeason20242025!$B$3:$B$1315, "&lt;=" &amp; BG$1, DataRegularSeason20242025!$E$3:$E$1315, $A21)</f>
        <v>32</v>
      </c>
      <c r="BH21">
        <f>SUMIFS(DataRegularSeason20242025!$AA$3:$AA$1315,DataRegularSeason20242025!$B$3:$B$1315, "&lt;=" &amp; BH$1, DataRegularSeason20242025!$D$3:$D$1315, $A21)+SUMIFS(DataRegularSeason20242025!$AB$3:$AB$1315,DataRegularSeason20242025!$B$3:$B$1315, "&lt;=" &amp; BH$1, DataRegularSeason20242025!$E$3:$E$1315, $A21)</f>
        <v>32</v>
      </c>
      <c r="BI21">
        <f>SUMIFS(DataRegularSeason20242025!$AA$3:$AA$1315,DataRegularSeason20242025!$B$3:$B$1315, "&lt;=" &amp; BI$1, DataRegularSeason20242025!$D$3:$D$1315, $A21)+SUMIFS(DataRegularSeason20242025!$AB$3:$AB$1315,DataRegularSeason20242025!$B$3:$B$1315, "&lt;=" &amp; BI$1, DataRegularSeason20242025!$E$3:$E$1315, $A21)</f>
        <v>34</v>
      </c>
      <c r="BJ21">
        <f>SUMIFS(DataRegularSeason20242025!$AA$3:$AA$1315,DataRegularSeason20242025!$B$3:$B$1315, "&lt;=" &amp; BJ$1, DataRegularSeason20242025!$D$3:$D$1315, $A21)+SUMIFS(DataRegularSeason20242025!$AB$3:$AB$1315,DataRegularSeason20242025!$B$3:$B$1315, "&lt;=" &amp; BJ$1, DataRegularSeason20242025!$E$3:$E$1315, $A21)</f>
        <v>36</v>
      </c>
      <c r="BK21">
        <f>SUMIFS(DataRegularSeason20242025!$AA$3:$AA$1315,DataRegularSeason20242025!$B$3:$B$1315, "&lt;=" &amp; BK$1, DataRegularSeason20242025!$D$3:$D$1315, $A21)+SUMIFS(DataRegularSeason20242025!$AB$3:$AB$1315,DataRegularSeason20242025!$B$3:$B$1315, "&lt;=" &amp; BK$1, DataRegularSeason20242025!$E$3:$E$1315, $A21)</f>
        <v>36</v>
      </c>
      <c r="BL21">
        <f>SUMIFS(DataRegularSeason20242025!$AA$3:$AA$1315,DataRegularSeason20242025!$B$3:$B$1315, "&lt;=" &amp; BL$1, DataRegularSeason20242025!$D$3:$D$1315, $A21)+SUMIFS(DataRegularSeason20242025!$AB$3:$AB$1315,DataRegularSeason20242025!$B$3:$B$1315, "&lt;=" &amp; BL$1, DataRegularSeason20242025!$E$3:$E$1315, $A21)</f>
        <v>36</v>
      </c>
      <c r="BM21">
        <f>SUMIFS(DataRegularSeason20242025!$AA$3:$AA$1315,DataRegularSeason20242025!$B$3:$B$1315, "&lt;=" &amp; BM$1, DataRegularSeason20242025!$D$3:$D$1315, $A21)+SUMIFS(DataRegularSeason20242025!$AB$3:$AB$1315,DataRegularSeason20242025!$B$3:$B$1315, "&lt;=" &amp; BM$1, DataRegularSeason20242025!$E$3:$E$1315, $A21)</f>
        <v>38</v>
      </c>
      <c r="BN21">
        <f>SUMIFS(DataRegularSeason20242025!$AA$3:$AA$1315,DataRegularSeason20242025!$B$3:$B$1315, "&lt;=" &amp; BN$1, DataRegularSeason20242025!$D$3:$D$1315, $A21)+SUMIFS(DataRegularSeason20242025!$AB$3:$AB$1315,DataRegularSeason20242025!$B$3:$B$1315, "&lt;=" &amp; BN$1, DataRegularSeason20242025!$E$3:$E$1315, $A21)</f>
        <v>38</v>
      </c>
      <c r="BO21">
        <f>SUMIFS(DataRegularSeason20242025!$AA$3:$AA$1315,DataRegularSeason20242025!$B$3:$B$1315, "&lt;=" &amp; BO$1, DataRegularSeason20242025!$D$3:$D$1315, $A21)+SUMIFS(DataRegularSeason20242025!$AB$3:$AB$1315,DataRegularSeason20242025!$B$3:$B$1315, "&lt;=" &amp; BO$1, DataRegularSeason20242025!$E$3:$E$1315, $A21)</f>
        <v>38</v>
      </c>
      <c r="BP21">
        <f>SUMIFS(DataRegularSeason20242025!$AA$3:$AA$1315,DataRegularSeason20242025!$B$3:$B$1315, "&lt;=" &amp; BP$1, DataRegularSeason20242025!$D$3:$D$1315, $A21)+SUMIFS(DataRegularSeason20242025!$AB$3:$AB$1315,DataRegularSeason20242025!$B$3:$B$1315, "&lt;=" &amp; BP$1, DataRegularSeason20242025!$E$3:$E$1315, $A21)</f>
        <v>38</v>
      </c>
      <c r="BQ21">
        <f>SUMIFS(DataRegularSeason20242025!$AA$3:$AA$1315,DataRegularSeason20242025!$B$3:$B$1315, "&lt;=" &amp; BQ$1, DataRegularSeason20242025!$D$3:$D$1315, $A21)+SUMIFS(DataRegularSeason20242025!$AB$3:$AB$1315,DataRegularSeason20242025!$B$3:$B$1315, "&lt;=" &amp; BQ$1, DataRegularSeason20242025!$E$3:$E$1315, $A21)</f>
        <v>38</v>
      </c>
      <c r="BR21">
        <f>SUMIFS(DataRegularSeason20242025!$AA$3:$AA$1315,DataRegularSeason20242025!$B$3:$B$1315, "&lt;=" &amp; BR$1, DataRegularSeason20242025!$D$3:$D$1315, $A21)+SUMIFS(DataRegularSeason20242025!$AB$3:$AB$1315,DataRegularSeason20242025!$B$3:$B$1315, "&lt;=" &amp; BR$1, DataRegularSeason20242025!$E$3:$E$1315, $A21)</f>
        <v>38</v>
      </c>
      <c r="BS21">
        <f>SUMIFS(DataRegularSeason20242025!$AA$3:$AA$1315,DataRegularSeason20242025!$B$3:$B$1315, "&lt;=" &amp; BS$1, DataRegularSeason20242025!$D$3:$D$1315, $A21)+SUMIFS(DataRegularSeason20242025!$AB$3:$AB$1315,DataRegularSeason20242025!$B$3:$B$1315, "&lt;=" &amp; BS$1, DataRegularSeason20242025!$E$3:$E$1315, $A21)</f>
        <v>38</v>
      </c>
      <c r="BT21">
        <f>SUMIFS(DataRegularSeason20242025!$AA$3:$AA$1315,DataRegularSeason20242025!$B$3:$B$1315, "&lt;=" &amp; BT$1, DataRegularSeason20242025!$D$3:$D$1315, $A21)+SUMIFS(DataRegularSeason20242025!$AB$3:$AB$1315,DataRegularSeason20242025!$B$3:$B$1315, "&lt;=" &amp; BT$1, DataRegularSeason20242025!$E$3:$E$1315, $A21)</f>
        <v>38</v>
      </c>
      <c r="BU21">
        <f>SUMIFS(DataRegularSeason20242025!$AA$3:$AA$1315,DataRegularSeason20242025!$B$3:$B$1315, "&lt;=" &amp; BU$1, DataRegularSeason20242025!$D$3:$D$1315, $A21)+SUMIFS(DataRegularSeason20242025!$AB$3:$AB$1315,DataRegularSeason20242025!$B$3:$B$1315, "&lt;=" &amp; BU$1, DataRegularSeason20242025!$E$3:$E$1315, $A21)</f>
        <v>38</v>
      </c>
      <c r="BV21">
        <f>SUMIFS(DataRegularSeason20242025!$AA$3:$AA$1315,DataRegularSeason20242025!$B$3:$B$1315, "&lt;=" &amp; BV$1, DataRegularSeason20242025!$D$3:$D$1315, $A21)+SUMIFS(DataRegularSeason20242025!$AB$3:$AB$1315,DataRegularSeason20242025!$B$3:$B$1315, "&lt;=" &amp; BV$1, DataRegularSeason20242025!$E$3:$E$1315, $A21)</f>
        <v>38</v>
      </c>
      <c r="BW21">
        <f>SUMIFS(DataRegularSeason20242025!$AA$3:$AA$1315,DataRegularSeason20242025!$B$3:$B$1315, "&lt;=" &amp; BW$1, DataRegularSeason20242025!$D$3:$D$1315, $A21)+SUMIFS(DataRegularSeason20242025!$AB$3:$AB$1315,DataRegularSeason20242025!$B$3:$B$1315, "&lt;=" &amp; BW$1, DataRegularSeason20242025!$E$3:$E$1315, $A21)</f>
        <v>38</v>
      </c>
      <c r="BX21">
        <f>SUMIFS(DataRegularSeason20242025!$AA$3:$AA$1315,DataRegularSeason20242025!$B$3:$B$1315, "&lt;=" &amp; BX$1, DataRegularSeason20242025!$D$3:$D$1315, $A21)+SUMIFS(DataRegularSeason20242025!$AB$3:$AB$1315,DataRegularSeason20242025!$B$3:$B$1315, "&lt;=" &amp; BX$1, DataRegularSeason20242025!$E$3:$E$1315, $A21)</f>
        <v>38</v>
      </c>
      <c r="BY21">
        <f>SUMIFS(DataRegularSeason20242025!$AA$3:$AA$1315,DataRegularSeason20242025!$B$3:$B$1315, "&lt;=" &amp; BY$1, DataRegularSeason20242025!$D$3:$D$1315, $A21)+SUMIFS(DataRegularSeason20242025!$AB$3:$AB$1315,DataRegularSeason20242025!$B$3:$B$1315, "&lt;=" &amp; BY$1, DataRegularSeason20242025!$E$3:$E$1315, $A21)</f>
        <v>38</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38</v>
      </c>
      <c r="CH21">
        <f>SUMIFS(DataRegularSeason20242025!$AA$3:$AA$1315,DataRegularSeason20242025!$B$3:$B$1315, "&lt;=" &amp; CH$1, DataRegularSeason20242025!$D$3:$D$1315, $A21)+SUMIFS(DataRegularSeason20242025!$AB$3:$AB$1315,DataRegularSeason20242025!$B$3:$B$1315, "&lt;=" &amp; CH$1, DataRegularSeason20242025!$E$3:$E$1315, $A21)</f>
        <v>38</v>
      </c>
      <c r="CI21">
        <f>SUMIFS(DataRegularSeason20242025!$AA$3:$AA$1315,DataRegularSeason20242025!$B$3:$B$1315, "&lt;=" &amp; CI$1, DataRegularSeason20242025!$D$3:$D$1315, $A21)+SUMIFS(DataRegularSeason20242025!$AB$3:$AB$1315,DataRegularSeason20242025!$B$3:$B$1315, "&lt;=" &amp; CI$1, DataRegularSeason20242025!$E$3:$E$1315, $A21)</f>
        <v>38</v>
      </c>
      <c r="CJ21">
        <f>SUMIFS(DataRegularSeason20242025!$AA$3:$AA$1315,DataRegularSeason20242025!$B$3:$B$1315, "&lt;=" &amp; CJ$1, DataRegularSeason20242025!$D$3:$D$1315, $A21)+SUMIFS(DataRegularSeason20242025!$AB$3:$AB$1315,DataRegularSeason20242025!$B$3:$B$1315, "&lt;=" &amp; CJ$1, DataRegularSeason20242025!$E$3:$E$1315, $A21)</f>
        <v>38</v>
      </c>
      <c r="CK21">
        <f>SUMIFS(DataRegularSeason20242025!$AA$3:$AA$1315,DataRegularSeason20242025!$B$3:$B$1315, "&lt;=" &amp; CK$1, DataRegularSeason20242025!$D$3:$D$1315, $A21)+SUMIFS(DataRegularSeason20242025!$AB$3:$AB$1315,DataRegularSeason20242025!$B$3:$B$1315, "&lt;=" &amp; CK$1, DataRegularSeason20242025!$E$3:$E$1315, $A21)</f>
        <v>38</v>
      </c>
      <c r="CL21">
        <f>SUMIFS(DataRegularSeason20242025!$AA$3:$AA$1315,DataRegularSeason20242025!$B$3:$B$1315, "&lt;=" &amp; CL$1, DataRegularSeason20242025!$D$3:$D$1315, $A21)+SUMIFS(DataRegularSeason20242025!$AB$3:$AB$1315,DataRegularSeason20242025!$B$3:$B$1315, "&lt;=" &amp; CL$1, DataRegularSeason20242025!$E$3:$E$1315, $A21)</f>
        <v>38</v>
      </c>
      <c r="CM21">
        <f>SUMIFS(DataRegularSeason20242025!$AA$3:$AA$1315,DataRegularSeason20242025!$B$3:$B$1315, "&lt;=" &amp; CM$1, DataRegularSeason20242025!$D$3:$D$1315, $A21)+SUMIFS(DataRegularSeason20242025!$AB$3:$AB$1315,DataRegularSeason20242025!$B$3:$B$1315, "&lt;=" &amp; CM$1, DataRegularSeason20242025!$E$3:$E$1315, $A21)</f>
        <v>38</v>
      </c>
      <c r="CN21">
        <f>SUMIFS(DataRegularSeason20242025!$AA$3:$AA$1315,DataRegularSeason20242025!$B$3:$B$1315, "&lt;=" &amp; CN$1, DataRegularSeason20242025!$D$3:$D$1315, $A21)+SUMIFS(DataRegularSeason20242025!$AB$3:$AB$1315,DataRegularSeason20242025!$B$3:$B$1315, "&lt;=" &amp; CN$1, DataRegularSeason20242025!$E$3:$E$1315, $A21)</f>
        <v>38</v>
      </c>
      <c r="CO21">
        <f>SUMIFS(DataRegularSeason20242025!$AA$3:$AA$1315,DataRegularSeason20242025!$B$3:$B$1315, "&lt;=" &amp; CO$1, DataRegularSeason20242025!$D$3:$D$1315, $A21)+SUMIFS(DataRegularSeason20242025!$AB$3:$AB$1315,DataRegularSeason20242025!$B$3:$B$1315, "&lt;=" &amp; CO$1, DataRegularSeason20242025!$E$3:$E$1315, $A21)</f>
        <v>38</v>
      </c>
      <c r="CP21">
        <f>SUMIFS(DataRegularSeason20242025!$AA$3:$AA$1315,DataRegularSeason20242025!$B$3:$B$1315, "&lt;=" &amp; CP$1, DataRegularSeason20242025!$D$3:$D$1315, $A21)+SUMIFS(DataRegularSeason20242025!$AB$3:$AB$1315,DataRegularSeason20242025!$B$3:$B$1315, "&lt;=" &amp; CP$1, DataRegularSeason20242025!$E$3:$E$1315, $A21)</f>
        <v>38</v>
      </c>
      <c r="CQ21">
        <f>SUMIFS(DataRegularSeason20242025!$AA$3:$AA$1315,DataRegularSeason20242025!$B$3:$B$1315, "&lt;=" &amp; CQ$1, DataRegularSeason20242025!$D$3:$D$1315, $A21)+SUMIFS(DataRegularSeason20242025!$AB$3:$AB$1315,DataRegularSeason20242025!$B$3:$B$1315, "&lt;=" &amp; CQ$1, DataRegularSeason20242025!$E$3:$E$1315, $A21)</f>
        <v>38</v>
      </c>
      <c r="CR21">
        <f>SUMIFS(DataRegularSeason20242025!$AA$3:$AA$1315,DataRegularSeason20242025!$B$3:$B$1315, "&lt;=" &amp; CR$1, DataRegularSeason20242025!$D$3:$D$1315, $A21)+SUMIFS(DataRegularSeason20242025!$AB$3:$AB$1315,DataRegularSeason20242025!$B$3:$B$1315, "&lt;=" &amp; CR$1, DataRegularSeason20242025!$E$3:$E$1315, $A21)</f>
        <v>38</v>
      </c>
      <c r="CS21">
        <f>SUMIFS(DataRegularSeason20242025!$AA$3:$AA$1315,DataRegularSeason20242025!$B$3:$B$1315, "&lt;=" &amp; CS$1, DataRegularSeason20242025!$D$3:$D$1315, $A21)+SUMIFS(DataRegularSeason20242025!$AB$3:$AB$1315,DataRegularSeason20242025!$B$3:$B$1315, "&lt;=" &amp; CS$1, DataRegularSeason20242025!$E$3:$E$1315, $A21)</f>
        <v>38</v>
      </c>
      <c r="CT21">
        <f>SUMIFS(DataRegularSeason20242025!$AA$3:$AA$1315,DataRegularSeason20242025!$B$3:$B$1315, "&lt;=" &amp; CT$1, DataRegularSeason20242025!$D$3:$D$1315, $A21)+SUMIFS(DataRegularSeason20242025!$AB$3:$AB$1315,DataRegularSeason20242025!$B$3:$B$1315, "&lt;=" &amp; CT$1, DataRegularSeason20242025!$E$3:$E$1315, $A21)</f>
        <v>38</v>
      </c>
      <c r="CU21">
        <f>SUMIFS(DataRegularSeason20242025!$AA$3:$AA$1315,DataRegularSeason20242025!$B$3:$B$1315, "&lt;=" &amp; CU$1, DataRegularSeason20242025!$D$3:$D$1315, $A21)+SUMIFS(DataRegularSeason20242025!$AB$3:$AB$1315,DataRegularSeason20242025!$B$3:$B$1315, "&lt;=" &amp; CU$1, DataRegularSeason20242025!$E$3:$E$1315, $A21)</f>
        <v>38</v>
      </c>
      <c r="CV21">
        <f>SUMIFS(DataRegularSeason20242025!$AA$3:$AA$1315,DataRegularSeason20242025!$B$3:$B$1315, "&lt;=" &amp; CV$1, DataRegularSeason20242025!$D$3:$D$1315, $A21)+SUMIFS(DataRegularSeason20242025!$AB$3:$AB$1315,DataRegularSeason20242025!$B$3:$B$1315, "&lt;=" &amp; CV$1, DataRegularSeason20242025!$E$3:$E$1315, $A21)</f>
        <v>38</v>
      </c>
      <c r="CW21">
        <f>SUMIFS(DataRegularSeason20242025!$AA$3:$AA$1315,DataRegularSeason20242025!$B$3:$B$1315, "&lt;=" &amp; CW$1, DataRegularSeason20242025!$D$3:$D$1315, $A21)+SUMIFS(DataRegularSeason20242025!$AB$3:$AB$1315,DataRegularSeason20242025!$B$3:$B$1315, "&lt;=" &amp; CW$1, DataRegularSeason20242025!$E$3:$E$1315, $A21)</f>
        <v>38</v>
      </c>
      <c r="CX21">
        <f>SUMIFS(DataRegularSeason20242025!$AA$3:$AA$1315,DataRegularSeason20242025!$B$3:$B$1315, "&lt;=" &amp; CX$1, DataRegularSeason20242025!$D$3:$D$1315, $A21)+SUMIFS(DataRegularSeason20242025!$AB$3:$AB$1315,DataRegularSeason20242025!$B$3:$B$1315, "&lt;=" &amp; CX$1, DataRegularSeason20242025!$E$3:$E$1315, $A21)</f>
        <v>38</v>
      </c>
      <c r="CY21">
        <f>SUMIFS(DataRegularSeason20242025!$AA$3:$AA$1315,DataRegularSeason20242025!$B$3:$B$1315, "&lt;=" &amp; CY$1, DataRegularSeason20242025!$D$3:$D$1315, $A21)+SUMIFS(DataRegularSeason20242025!$AB$3:$AB$1315,DataRegularSeason20242025!$B$3:$B$1315, "&lt;=" &amp; CY$1, DataRegularSeason20242025!$E$3:$E$1315, $A21)</f>
        <v>38</v>
      </c>
      <c r="CZ21">
        <f>SUMIFS(DataRegularSeason20242025!$AA$3:$AA$1315,DataRegularSeason20242025!$B$3:$B$1315, "&lt;=" &amp; CZ$1, DataRegularSeason20242025!$D$3:$D$1315, $A21)+SUMIFS(DataRegularSeason20242025!$AB$3:$AB$1315,DataRegularSeason20242025!$B$3:$B$1315, "&lt;=" &amp; CZ$1, DataRegularSeason20242025!$E$3:$E$1315, $A21)</f>
        <v>38</v>
      </c>
      <c r="DA21">
        <f>SUMIFS(DataRegularSeason20242025!$AA$3:$AA$1315,DataRegularSeason20242025!$B$3:$B$1315, "&lt;=" &amp; DA$1, DataRegularSeason20242025!$D$3:$D$1315, $A21)+SUMIFS(DataRegularSeason20242025!$AB$3:$AB$1315,DataRegularSeason20242025!$B$3:$B$1315, "&lt;=" &amp; DA$1, DataRegularSeason20242025!$E$3:$E$1315, $A21)</f>
        <v>38</v>
      </c>
      <c r="DB21">
        <f>SUMIFS(DataRegularSeason20242025!$AA$3:$AA$1315,DataRegularSeason20242025!$B$3:$B$1315, "&lt;=" &amp; DB$1, DataRegularSeason20242025!$D$3:$D$1315, $A21)+SUMIFS(DataRegularSeason20242025!$AB$3:$AB$1315,DataRegularSeason20242025!$B$3:$B$1315, "&lt;=" &amp; DB$1, DataRegularSeason20242025!$E$3:$E$1315, $A21)</f>
        <v>38</v>
      </c>
      <c r="DC21">
        <f>SUMIFS(DataRegularSeason20242025!$AA$3:$AA$1315,DataRegularSeason20242025!$B$3:$B$1315, "&lt;=" &amp; DC$1, DataRegularSeason20242025!$D$3:$D$1315, $A21)+SUMIFS(DataRegularSeason20242025!$AB$3:$AB$1315,DataRegularSeason20242025!$B$3:$B$1315, "&lt;=" &amp; DC$1, DataRegularSeason20242025!$E$3:$E$1315, $A21)</f>
        <v>38</v>
      </c>
      <c r="DD21">
        <f>SUMIFS(DataRegularSeason20242025!$AA$3:$AA$1315,DataRegularSeason20242025!$B$3:$B$1315, "&lt;=" &amp; DD$1, DataRegularSeason20242025!$D$3:$D$1315, $A21)+SUMIFS(DataRegularSeason20242025!$AB$3:$AB$1315,DataRegularSeason20242025!$B$3:$B$1315, "&lt;=" &amp; DD$1, DataRegularSeason20242025!$E$3:$E$1315, $A21)</f>
        <v>38</v>
      </c>
      <c r="DE21">
        <f>SUMIFS(DataRegularSeason20242025!$AA$3:$AA$1315,DataRegularSeason20242025!$B$3:$B$1315, "&lt;=" &amp; DE$1, DataRegularSeason20242025!$D$3:$D$1315, $A21)+SUMIFS(DataRegularSeason20242025!$AB$3:$AB$1315,DataRegularSeason20242025!$B$3:$B$1315, "&lt;=" &amp; DE$1, DataRegularSeason20242025!$E$3:$E$1315, $A21)</f>
        <v>38</v>
      </c>
      <c r="DF21">
        <f>SUMIFS(DataRegularSeason20242025!$AA$3:$AA$1315,DataRegularSeason20242025!$B$3:$B$1315, "&lt;=" &amp; DF$1, DataRegularSeason20242025!$D$3:$D$1315, $A21)+SUMIFS(DataRegularSeason20242025!$AB$3:$AB$1315,DataRegularSeason20242025!$B$3:$B$1315, "&lt;=" &amp; DF$1, DataRegularSeason20242025!$E$3:$E$1315, $A21)</f>
        <v>38</v>
      </c>
      <c r="DG21">
        <f>SUMIFS(DataRegularSeason20242025!$AA$3:$AA$1315,DataRegularSeason20242025!$B$3:$B$1315, "&lt;=" &amp; DG$1, DataRegularSeason20242025!$D$3:$D$1315, $A21)+SUMIFS(DataRegularSeason20242025!$AB$3:$AB$1315,DataRegularSeason20242025!$B$3:$B$1315, "&lt;=" &amp; DG$1, DataRegularSeason20242025!$E$3:$E$1315, $A21)</f>
        <v>38</v>
      </c>
      <c r="DH21">
        <f>SUMIFS(DataRegularSeason20242025!$AA$3:$AA$1315,DataRegularSeason20242025!$B$3:$B$1315, "&lt;=" &amp; DH$1, DataRegularSeason20242025!$D$3:$D$1315, $A21)+SUMIFS(DataRegularSeason20242025!$AB$3:$AB$1315,DataRegularSeason20242025!$B$3:$B$1315, "&lt;=" &amp; DH$1, DataRegularSeason20242025!$E$3:$E$1315, $A21)</f>
        <v>38</v>
      </c>
      <c r="DI21">
        <f>SUMIFS(DataRegularSeason20242025!$AA$3:$AA$1315,DataRegularSeason20242025!$B$3:$B$1315, "&lt;=" &amp; DI$1, DataRegularSeason20242025!$D$3:$D$1315, $A21)+SUMIFS(DataRegularSeason20242025!$AB$3:$AB$1315,DataRegularSeason20242025!$B$3:$B$1315, "&lt;=" &amp; DI$1, DataRegularSeason20242025!$E$3:$E$1315, $A21)</f>
        <v>38</v>
      </c>
      <c r="DJ21">
        <f>SUMIFS(DataRegularSeason20242025!$AA$3:$AA$1315,DataRegularSeason20242025!$B$3:$B$1315, "&lt;=" &amp; DJ$1, DataRegularSeason20242025!$D$3:$D$1315, $A21)+SUMIFS(DataRegularSeason20242025!$AB$3:$AB$1315,DataRegularSeason20242025!$B$3:$B$1315, "&lt;=" &amp; DJ$1, DataRegularSeason20242025!$E$3:$E$1315, $A21)</f>
        <v>38</v>
      </c>
      <c r="DK21">
        <f>SUMIFS(DataRegularSeason20242025!$AA$3:$AA$1315,DataRegularSeason20242025!$B$3:$B$1315, "&lt;=" &amp; DK$1, DataRegularSeason20242025!$D$3:$D$1315, $A21)+SUMIFS(DataRegularSeason20242025!$AB$3:$AB$1315,DataRegularSeason20242025!$B$3:$B$1315, "&lt;=" &amp; DK$1, DataRegularSeason20242025!$E$3:$E$1315, $A21)</f>
        <v>38</v>
      </c>
      <c r="DL21">
        <f>SUMIFS(DataRegularSeason20242025!$AA$3:$AA$1315,DataRegularSeason20242025!$B$3:$B$1315, "&lt;=" &amp; DL$1, DataRegularSeason20242025!$D$3:$D$1315, $A21)+SUMIFS(DataRegularSeason20242025!$AB$3:$AB$1315,DataRegularSeason20242025!$B$3:$B$1315, "&lt;=" &amp; DL$1, DataRegularSeason20242025!$E$3:$E$1315, $A21)</f>
        <v>38</v>
      </c>
      <c r="DM21">
        <f>SUMIFS(DataRegularSeason20242025!$AA$3:$AA$1315,DataRegularSeason20242025!$B$3:$B$1315, "&lt;=" &amp; DM$1, DataRegularSeason20242025!$D$3:$D$1315, $A21)+SUMIFS(DataRegularSeason20242025!$AB$3:$AB$1315,DataRegularSeason20242025!$B$3:$B$1315, "&lt;=" &amp; DM$1, DataRegularSeason20242025!$E$3:$E$1315, $A21)</f>
        <v>38</v>
      </c>
      <c r="DN21">
        <f>SUMIFS(DataRegularSeason20242025!$AA$3:$AA$1315,DataRegularSeason20242025!$B$3:$B$1315, "&lt;=" &amp; DN$1, DataRegularSeason20242025!$D$3:$D$1315, $A21)+SUMIFS(DataRegularSeason20242025!$AB$3:$AB$1315,DataRegularSeason20242025!$B$3:$B$1315, "&lt;=" &amp; DN$1, DataRegularSeason20242025!$E$3:$E$1315, $A21)</f>
        <v>38</v>
      </c>
      <c r="DO21">
        <f>SUMIFS(DataRegularSeason20242025!$AA$3:$AA$1315,DataRegularSeason20242025!$B$3:$B$1315, "&lt;=" &amp; DO$1, DataRegularSeason20242025!$D$3:$D$1315, $A21)+SUMIFS(DataRegularSeason20242025!$AB$3:$AB$1315,DataRegularSeason20242025!$B$3:$B$1315, "&lt;=" &amp; DO$1, DataRegularSeason20242025!$E$3:$E$1315, $A21)</f>
        <v>38</v>
      </c>
      <c r="DP21">
        <f>SUMIFS(DataRegularSeason20242025!$AA$3:$AA$1315,DataRegularSeason20242025!$B$3:$B$1315, "&lt;=" &amp; DP$1, DataRegularSeason20242025!$D$3:$D$1315, $A21)+SUMIFS(DataRegularSeason20242025!$AB$3:$AB$1315,DataRegularSeason20242025!$B$3:$B$1315, "&lt;=" &amp; DP$1, DataRegularSeason20242025!$E$3:$E$1315, $A21)</f>
        <v>38</v>
      </c>
      <c r="DQ21">
        <f>SUMIFS(DataRegularSeason20242025!$AA$3:$AA$1315,DataRegularSeason20242025!$B$3:$B$1315, "&lt;=" &amp; DQ$1, DataRegularSeason20242025!$D$3:$D$1315, $A21)+SUMIFS(DataRegularSeason20242025!$AB$3:$AB$1315,DataRegularSeason20242025!$B$3:$B$1315, "&lt;=" &amp; DQ$1, DataRegularSeason20242025!$E$3:$E$1315, $A21)</f>
        <v>38</v>
      </c>
      <c r="DR21">
        <f>SUMIFS(DataRegularSeason20242025!$AA$3:$AA$1315,DataRegularSeason20242025!$B$3:$B$1315, "&lt;=" &amp; DR$1, DataRegularSeason20242025!$D$3:$D$1315, $A21)+SUMIFS(DataRegularSeason20242025!$AB$3:$AB$1315,DataRegularSeason20242025!$B$3:$B$1315, "&lt;=" &amp; DR$1, DataRegularSeason20242025!$E$3:$E$1315, $A21)</f>
        <v>38</v>
      </c>
      <c r="DS21">
        <f>SUMIFS(DataRegularSeason20242025!$AA$3:$AA$1315,DataRegularSeason20242025!$B$3:$B$1315, "&lt;=" &amp; DS$1, DataRegularSeason20242025!$D$3:$D$1315, $A21)+SUMIFS(DataRegularSeason20242025!$AB$3:$AB$1315,DataRegularSeason20242025!$B$3:$B$1315, "&lt;=" &amp; DS$1, DataRegularSeason20242025!$E$3:$E$1315, $A21)</f>
        <v>38</v>
      </c>
      <c r="DT21">
        <f>SUMIFS(DataRegularSeason20242025!$AA$3:$AA$1315,DataRegularSeason20242025!$B$3:$B$1315, "&lt;=" &amp; DT$1, DataRegularSeason20242025!$D$3:$D$1315, $A21)+SUMIFS(DataRegularSeason20242025!$AB$3:$AB$1315,DataRegularSeason20242025!$B$3:$B$1315, "&lt;=" &amp; DT$1, DataRegularSeason20242025!$E$3:$E$1315, $A21)</f>
        <v>38</v>
      </c>
      <c r="DU21">
        <f>SUMIFS(DataRegularSeason20242025!$AA$3:$AA$1315,DataRegularSeason20242025!$B$3:$B$1315, "&lt;=" &amp; DU$1, DataRegularSeason20242025!$D$3:$D$1315, $A21)+SUMIFS(DataRegularSeason20242025!$AB$3:$AB$1315,DataRegularSeason20242025!$B$3:$B$1315, "&lt;=" &amp; DU$1, DataRegularSeason20242025!$E$3:$E$1315, $A21)</f>
        <v>38</v>
      </c>
      <c r="DV21">
        <f>SUMIFS(DataRegularSeason20242025!$AA$3:$AA$1315,DataRegularSeason20242025!$B$3:$B$1315, "&lt;=" &amp; DV$1, DataRegularSeason20242025!$D$3:$D$1315, $A21)+SUMIFS(DataRegularSeason20242025!$AB$3:$AB$1315,DataRegularSeason20242025!$B$3:$B$1315, "&lt;=" &amp; DV$1, DataRegularSeason20242025!$E$3:$E$1315, $A21)</f>
        <v>38</v>
      </c>
      <c r="DW21">
        <f>SUMIFS(DataRegularSeason20242025!$AA$3:$AA$1315,DataRegularSeason20242025!$B$3:$B$1315, "&lt;=" &amp; DW$1, DataRegularSeason20242025!$D$3:$D$1315, $A21)+SUMIFS(DataRegularSeason20242025!$AB$3:$AB$1315,DataRegularSeason20242025!$B$3:$B$1315, "&lt;=" &amp; DW$1, DataRegularSeason20242025!$E$3:$E$1315, $A21)</f>
        <v>38</v>
      </c>
      <c r="DX21">
        <f>SUMIFS(DataRegularSeason20242025!$AA$3:$AA$1315,DataRegularSeason20242025!$B$3:$B$1315, "&lt;=" &amp; DX$1, DataRegularSeason20242025!$D$3:$D$1315, $A21)+SUMIFS(DataRegularSeason20242025!$AB$3:$AB$1315,DataRegularSeason20242025!$B$3:$B$1315, "&lt;=" &amp; DX$1, DataRegularSeason20242025!$E$3:$E$1315, $A21)</f>
        <v>38</v>
      </c>
      <c r="DY21">
        <f>SUMIFS(DataRegularSeason20242025!$AA$3:$AA$1315,DataRegularSeason20242025!$B$3:$B$1315, "&lt;=" &amp; DY$1, DataRegularSeason20242025!$D$3:$D$1315, $A21)+SUMIFS(DataRegularSeason20242025!$AB$3:$AB$1315,DataRegularSeason20242025!$B$3:$B$1315, "&lt;=" &amp; DY$1, DataRegularSeason20242025!$E$3:$E$1315, $A21)</f>
        <v>38</v>
      </c>
      <c r="DZ21">
        <f>SUMIFS(DataRegularSeason20242025!$AA$3:$AA$1315,DataRegularSeason20242025!$B$3:$B$1315, "&lt;=" &amp; DZ$1, DataRegularSeason20242025!$D$3:$D$1315, $A21)+SUMIFS(DataRegularSeason20242025!$AB$3:$AB$1315,DataRegularSeason20242025!$B$3:$B$1315, "&lt;=" &amp; DZ$1, DataRegularSeason20242025!$E$3:$E$1315, $A21)</f>
        <v>38</v>
      </c>
      <c r="EA21">
        <f>SUMIFS(DataRegularSeason20242025!$AA$3:$AA$1315,DataRegularSeason20242025!$B$3:$B$1315, "&lt;=" &amp; EA$1, DataRegularSeason20242025!$D$3:$D$1315, $A21)+SUMIFS(DataRegularSeason20242025!$AB$3:$AB$1315,DataRegularSeason20242025!$B$3:$B$1315, "&lt;=" &amp; EA$1, DataRegularSeason20242025!$E$3:$E$1315, $A21)</f>
        <v>38</v>
      </c>
      <c r="EB21">
        <f>SUMIFS(DataRegularSeason20242025!$AA$3:$AA$1315,DataRegularSeason20242025!$B$3:$B$1315, "&lt;=" &amp; EB$1, DataRegularSeason20242025!$D$3:$D$1315, $A21)+SUMIFS(DataRegularSeason20242025!$AB$3:$AB$1315,DataRegularSeason20242025!$B$3:$B$1315, "&lt;=" &amp; EB$1, DataRegularSeason20242025!$E$3:$E$1315, $A21)</f>
        <v>38</v>
      </c>
      <c r="EC21">
        <f>SUMIFS(DataRegularSeason20242025!$AA$3:$AA$1315,DataRegularSeason20242025!$B$3:$B$1315, "&lt;=" &amp; EC$1, DataRegularSeason20242025!$D$3:$D$1315, $A21)+SUMIFS(DataRegularSeason20242025!$AB$3:$AB$1315,DataRegularSeason20242025!$B$3:$B$1315, "&lt;=" &amp; EC$1, DataRegularSeason20242025!$E$3:$E$1315, $A21)</f>
        <v>38</v>
      </c>
      <c r="ED21">
        <f>SUMIFS(DataRegularSeason20242025!$AA$3:$AA$1315,DataRegularSeason20242025!$B$3:$B$1315, "&lt;=" &amp; ED$1, DataRegularSeason20242025!$D$3:$D$1315, $A21)+SUMIFS(DataRegularSeason20242025!$AB$3:$AB$1315,DataRegularSeason20242025!$B$3:$B$1315, "&lt;=" &amp; ED$1, DataRegularSeason20242025!$E$3:$E$1315, $A21)</f>
        <v>38</v>
      </c>
      <c r="EE21">
        <f>SUMIFS(DataRegularSeason20242025!$AA$3:$AA$1315,DataRegularSeason20242025!$B$3:$B$1315, "&lt;=" &amp; EE$1, DataRegularSeason20242025!$D$3:$D$1315, $A21)+SUMIFS(DataRegularSeason20242025!$AB$3:$AB$1315,DataRegularSeason20242025!$B$3:$B$1315, "&lt;=" &amp; EE$1, DataRegularSeason20242025!$E$3:$E$1315, $A21)</f>
        <v>38</v>
      </c>
      <c r="EF21">
        <f>SUMIFS(DataRegularSeason20242025!$AA$3:$AA$1315,DataRegularSeason20242025!$B$3:$B$1315, "&lt;=" &amp; EF$1, DataRegularSeason20242025!$D$3:$D$1315, $A21)+SUMIFS(DataRegularSeason20242025!$AB$3:$AB$1315,DataRegularSeason20242025!$B$3:$B$1315, "&lt;=" &amp; EF$1, DataRegularSeason20242025!$E$3:$E$1315, $A21)</f>
        <v>38</v>
      </c>
      <c r="EG21">
        <f>SUMIFS(DataRegularSeason20242025!$AA$3:$AA$1315,DataRegularSeason20242025!$B$3:$B$1315, "&lt;=" &amp; EG$1, DataRegularSeason20242025!$D$3:$D$1315, $A21)+SUMIFS(DataRegularSeason20242025!$AB$3:$AB$1315,DataRegularSeason20242025!$B$3:$B$1315, "&lt;=" &amp; EG$1, DataRegularSeason20242025!$E$3:$E$1315, $A21)</f>
        <v>38</v>
      </c>
      <c r="EH21">
        <f>SUMIFS(DataRegularSeason20242025!$AA$3:$AA$1315,DataRegularSeason20242025!$B$3:$B$1315, "&lt;=" &amp; EH$1, DataRegularSeason20242025!$D$3:$D$1315, $A21)+SUMIFS(DataRegularSeason20242025!$AB$3:$AB$1315,DataRegularSeason20242025!$B$3:$B$1315, "&lt;=" &amp; EH$1, DataRegularSeason20242025!$E$3:$E$1315, $A21)</f>
        <v>38</v>
      </c>
      <c r="EI21">
        <f>SUMIFS(DataRegularSeason20242025!$AA$3:$AA$1315,DataRegularSeason20242025!$B$3:$B$1315, "&lt;=" &amp; EI$1, DataRegularSeason20242025!$D$3:$D$1315, $A21)+SUMIFS(DataRegularSeason20242025!$AB$3:$AB$1315,DataRegularSeason20242025!$B$3:$B$1315, "&lt;=" &amp; EI$1, DataRegularSeason20242025!$E$3:$E$1315, $A21)</f>
        <v>38</v>
      </c>
      <c r="EJ21">
        <f>SUMIFS(DataRegularSeason20242025!$AA$3:$AA$1315,DataRegularSeason20242025!$B$3:$B$1315, "&lt;=" &amp; EJ$1, DataRegularSeason20242025!$D$3:$D$1315, $A21)+SUMIFS(DataRegularSeason20242025!$AB$3:$AB$1315,DataRegularSeason20242025!$B$3:$B$1315, "&lt;=" &amp; EJ$1, DataRegularSeason20242025!$E$3:$E$1315, $A21)</f>
        <v>38</v>
      </c>
      <c r="EK21">
        <f>SUMIFS(DataRegularSeason20242025!$AA$3:$AA$1315,DataRegularSeason20242025!$B$3:$B$1315, "&lt;=" &amp; EK$1, DataRegularSeason20242025!$D$3:$D$1315, $A21)+SUMIFS(DataRegularSeason20242025!$AB$3:$AB$1315,DataRegularSeason20242025!$B$3:$B$1315, "&lt;=" &amp; EK$1, DataRegularSeason20242025!$E$3:$E$1315, $A21)</f>
        <v>38</v>
      </c>
      <c r="EL21">
        <f>SUMIFS(DataRegularSeason20242025!$AA$3:$AA$1315,DataRegularSeason20242025!$B$3:$B$1315, "&lt;=" &amp; EL$1, DataRegularSeason20242025!$D$3:$D$1315, $A21)+SUMIFS(DataRegularSeason20242025!$AB$3:$AB$1315,DataRegularSeason20242025!$B$3:$B$1315, "&lt;=" &amp; EL$1, DataRegularSeason20242025!$E$3:$E$1315, $A21)</f>
        <v>38</v>
      </c>
      <c r="EM21">
        <f>SUMIFS(DataRegularSeason20242025!$AA$3:$AA$1315,DataRegularSeason20242025!$B$3:$B$1315, "&lt;=" &amp; EM$1, DataRegularSeason20242025!$D$3:$D$1315, $A21)+SUMIFS(DataRegularSeason20242025!$AB$3:$AB$1315,DataRegularSeason20242025!$B$3:$B$1315, "&lt;=" &amp; EM$1, DataRegularSeason20242025!$E$3:$E$1315, $A21)</f>
        <v>38</v>
      </c>
      <c r="EN21">
        <f>SUMIFS(DataRegularSeason20242025!$AA$3:$AA$1315,DataRegularSeason20242025!$B$3:$B$1315, "&lt;=" &amp; EN$1, DataRegularSeason20242025!$D$3:$D$1315, $A21)+SUMIFS(DataRegularSeason20242025!$AB$3:$AB$1315,DataRegularSeason20242025!$B$3:$B$1315, "&lt;=" &amp; EN$1, DataRegularSeason20242025!$E$3:$E$1315, $A21)</f>
        <v>38</v>
      </c>
      <c r="EO21">
        <f>SUMIFS(DataRegularSeason20242025!$AA$3:$AA$1315,DataRegularSeason20242025!$B$3:$B$1315, "&lt;=" &amp; EO$1, DataRegularSeason20242025!$D$3:$D$1315, $A21)+SUMIFS(DataRegularSeason20242025!$AB$3:$AB$1315,DataRegularSeason20242025!$B$3:$B$1315, "&lt;=" &amp; EO$1, DataRegularSeason20242025!$E$3:$E$1315, $A21)</f>
        <v>38</v>
      </c>
      <c r="EP21">
        <f>SUMIFS(DataRegularSeason20242025!$AA$3:$AA$1315,DataRegularSeason20242025!$B$3:$B$1315, "&lt;=" &amp; EP$1, DataRegularSeason20242025!$D$3:$D$1315, $A21)+SUMIFS(DataRegularSeason20242025!$AB$3:$AB$1315,DataRegularSeason20242025!$B$3:$B$1315, "&lt;=" &amp; EP$1, DataRegularSeason20242025!$E$3:$E$1315, $A21)</f>
        <v>38</v>
      </c>
      <c r="EQ21">
        <f>SUMIFS(DataRegularSeason20242025!$AA$3:$AA$1315,DataRegularSeason20242025!$B$3:$B$1315, "&lt;=" &amp; EQ$1, DataRegularSeason20242025!$D$3:$D$1315, $A21)+SUMIFS(DataRegularSeason20242025!$AB$3:$AB$1315,DataRegularSeason20242025!$B$3:$B$1315, "&lt;=" &amp; EQ$1, DataRegularSeason20242025!$E$3:$E$1315, $A21)</f>
        <v>38</v>
      </c>
      <c r="ER21">
        <f>SUMIFS(DataRegularSeason20242025!$AA$3:$AA$1315,DataRegularSeason20242025!$B$3:$B$1315, "&lt;=" &amp; ER$1, DataRegularSeason20242025!$D$3:$D$1315, $A21)+SUMIFS(DataRegularSeason20242025!$AB$3:$AB$1315,DataRegularSeason20242025!$B$3:$B$1315, "&lt;=" &amp; ER$1, DataRegularSeason20242025!$E$3:$E$1315, $A21)</f>
        <v>38</v>
      </c>
      <c r="ES21">
        <f>SUMIFS(DataRegularSeason20242025!$AA$3:$AA$1315,DataRegularSeason20242025!$B$3:$B$1315, "&lt;=" &amp; ES$1, DataRegularSeason20242025!$D$3:$D$1315, $A21)+SUMIFS(DataRegularSeason20242025!$AB$3:$AB$1315,DataRegularSeason20242025!$B$3:$B$1315, "&lt;=" &amp; ES$1, DataRegularSeason20242025!$E$3:$E$1315, $A21)</f>
        <v>38</v>
      </c>
      <c r="ET21">
        <f>SUMIFS(DataRegularSeason20242025!$AA$3:$AA$1315,DataRegularSeason20242025!$B$3:$B$1315, "&lt;=" &amp; ET$1, DataRegularSeason20242025!$D$3:$D$1315, $A21)+SUMIFS(DataRegularSeason20242025!$AB$3:$AB$1315,DataRegularSeason20242025!$B$3:$B$1315, "&lt;=" &amp; ET$1, DataRegularSeason20242025!$E$3:$E$1315, $A21)</f>
        <v>38</v>
      </c>
      <c r="EU21">
        <f>SUMIFS(DataRegularSeason20242025!$AA$3:$AA$1315,DataRegularSeason20242025!$B$3:$B$1315, "&lt;=" &amp; EU$1, DataRegularSeason20242025!$D$3:$D$1315, $A21)+SUMIFS(DataRegularSeason20242025!$AB$3:$AB$1315,DataRegularSeason20242025!$B$3:$B$1315, "&lt;=" &amp; EU$1, DataRegularSeason20242025!$E$3:$E$1315, $A21)</f>
        <v>38</v>
      </c>
      <c r="EV21">
        <f>SUMIFS(DataRegularSeason20242025!$AA$3:$AA$1315,DataRegularSeason20242025!$B$3:$B$1315, "&lt;=" &amp; EV$1, DataRegularSeason20242025!$D$3:$D$1315, $A21)+SUMIFS(DataRegularSeason20242025!$AB$3:$AB$1315,DataRegularSeason20242025!$B$3:$B$1315, "&lt;=" &amp; EV$1, DataRegularSeason20242025!$E$3:$E$1315, $A21)</f>
        <v>38</v>
      </c>
      <c r="EW21">
        <f>SUMIFS(DataRegularSeason20242025!$AA$3:$AA$1315,DataRegularSeason20242025!$B$3:$B$1315, "&lt;=" &amp; EW$1, DataRegularSeason20242025!$D$3:$D$1315, $A21)+SUMIFS(DataRegularSeason20242025!$AB$3:$AB$1315,DataRegularSeason20242025!$B$3:$B$1315, "&lt;=" &amp; EW$1, DataRegularSeason20242025!$E$3:$E$1315, $A21)</f>
        <v>38</v>
      </c>
      <c r="EX21">
        <f>SUMIFS(DataRegularSeason20242025!$AA$3:$AA$1315,DataRegularSeason20242025!$B$3:$B$1315, "&lt;=" &amp; EX$1, DataRegularSeason20242025!$D$3:$D$1315, $A21)+SUMIFS(DataRegularSeason20242025!$AB$3:$AB$1315,DataRegularSeason20242025!$B$3:$B$1315, "&lt;=" &amp; EX$1, DataRegularSeason20242025!$E$3:$E$1315, $A21)</f>
        <v>38</v>
      </c>
      <c r="EY21">
        <f>SUMIFS(DataRegularSeason20242025!$AA$3:$AA$1315,DataRegularSeason20242025!$B$3:$B$1315, "&lt;=" &amp; EY$1, DataRegularSeason20242025!$D$3:$D$1315, $A21)+SUMIFS(DataRegularSeason20242025!$AB$3:$AB$1315,DataRegularSeason20242025!$B$3:$B$1315, "&lt;=" &amp; EY$1, DataRegularSeason20242025!$E$3:$E$1315, $A21)</f>
        <v>38</v>
      </c>
      <c r="EZ21">
        <f>SUMIFS(DataRegularSeason20242025!$AA$3:$AA$1315,DataRegularSeason20242025!$B$3:$B$1315, "&lt;=" &amp; EZ$1, DataRegularSeason20242025!$D$3:$D$1315, $A21)+SUMIFS(DataRegularSeason20242025!$AB$3:$AB$1315,DataRegularSeason20242025!$B$3:$B$1315, "&lt;=" &amp; EZ$1, DataRegularSeason20242025!$E$3:$E$1315, $A21)</f>
        <v>38</v>
      </c>
      <c r="FA21">
        <f>SUMIFS(DataRegularSeason20242025!$AA$3:$AA$1315,DataRegularSeason20242025!$B$3:$B$1315, "&lt;=" &amp; FA$1, DataRegularSeason20242025!$D$3:$D$1315, $A21)+SUMIFS(DataRegularSeason20242025!$AB$3:$AB$1315,DataRegularSeason20242025!$B$3:$B$1315, "&lt;=" &amp; FA$1, DataRegularSeason20242025!$E$3:$E$1315, $A21)</f>
        <v>38</v>
      </c>
      <c r="FB21">
        <f>SUMIFS(DataRegularSeason20242025!$AA$3:$AA$1315,DataRegularSeason20242025!$B$3:$B$1315, "&lt;=" &amp; FB$1, DataRegularSeason20242025!$D$3:$D$1315, $A21)+SUMIFS(DataRegularSeason20242025!$AB$3:$AB$1315,DataRegularSeason20242025!$B$3:$B$1315, "&lt;=" &amp; FB$1, DataRegularSeason20242025!$E$3:$E$1315, $A21)</f>
        <v>38</v>
      </c>
      <c r="FC21">
        <f>SUMIFS(DataRegularSeason20242025!$AA$3:$AA$1315,DataRegularSeason20242025!$B$3:$B$1315, "&lt;=" &amp; FC$1, DataRegularSeason20242025!$D$3:$D$1315, $A21)+SUMIFS(DataRegularSeason20242025!$AB$3:$AB$1315,DataRegularSeason20242025!$B$3:$B$1315, "&lt;=" &amp; FC$1, DataRegularSeason20242025!$E$3:$E$1315, $A21)</f>
        <v>38</v>
      </c>
      <c r="FD21">
        <f>SUMIFS(DataRegularSeason20242025!$AA$3:$AA$1315,DataRegularSeason20242025!$B$3:$B$1315, "&lt;=" &amp; FD$1, DataRegularSeason20242025!$D$3:$D$1315, $A21)+SUMIFS(DataRegularSeason20242025!$AB$3:$AB$1315,DataRegularSeason20242025!$B$3:$B$1315, "&lt;=" &amp; FD$1, DataRegularSeason20242025!$E$3:$E$1315, $A21)</f>
        <v>38</v>
      </c>
      <c r="FE21">
        <f>SUMIFS(DataRegularSeason20242025!$AA$3:$AA$1315,DataRegularSeason20242025!$B$3:$B$1315, "&lt;=" &amp; FE$1, DataRegularSeason20242025!$D$3:$D$1315, $A21)+SUMIFS(DataRegularSeason20242025!$AB$3:$AB$1315,DataRegularSeason20242025!$B$3:$B$1315, "&lt;=" &amp; FE$1, DataRegularSeason20242025!$E$3:$E$1315, $A21)</f>
        <v>38</v>
      </c>
      <c r="FF21">
        <f>SUMIFS(DataRegularSeason20242025!$AA$3:$AA$1315,DataRegularSeason20242025!$B$3:$B$1315, "&lt;=" &amp; FF$1, DataRegularSeason20242025!$D$3:$D$1315, $A21)+SUMIFS(DataRegularSeason20242025!$AB$3:$AB$1315,DataRegularSeason20242025!$B$3:$B$1315, "&lt;=" &amp; FF$1, DataRegularSeason20242025!$E$3:$E$1315, $A21)</f>
        <v>38</v>
      </c>
      <c r="FG21">
        <f>SUMIFS(DataRegularSeason20242025!$AA$3:$AA$1315,DataRegularSeason20242025!$B$3:$B$1315, "&lt;=" &amp; FG$1, DataRegularSeason20242025!$D$3:$D$1315, $A21)+SUMIFS(DataRegularSeason20242025!$AB$3:$AB$1315,DataRegularSeason20242025!$B$3:$B$1315, "&lt;=" &amp; FG$1, DataRegularSeason20242025!$E$3:$E$1315, $A21)</f>
        <v>38</v>
      </c>
      <c r="FH21">
        <f>SUMIFS(DataRegularSeason20242025!$AA$3:$AA$1315,DataRegularSeason20242025!$B$3:$B$1315, "&lt;=" &amp; FH$1, DataRegularSeason20242025!$D$3:$D$1315, $A21)+SUMIFS(DataRegularSeason20242025!$AB$3:$AB$1315,DataRegularSeason20242025!$B$3:$B$1315, "&lt;=" &amp; FH$1, DataRegularSeason20242025!$E$3:$E$1315, $A21)</f>
        <v>38</v>
      </c>
      <c r="FI21">
        <f>SUMIFS(DataRegularSeason20242025!$AA$3:$AA$1315,DataRegularSeason20242025!$B$3:$B$1315, "&lt;=" &amp; FI$1, DataRegularSeason20242025!$D$3:$D$1315, $A21)+SUMIFS(DataRegularSeason20242025!$AB$3:$AB$1315,DataRegularSeason20242025!$B$3:$B$1315, "&lt;=" &amp; FI$1, DataRegularSeason20242025!$E$3:$E$1315, $A21)</f>
        <v>38</v>
      </c>
      <c r="FJ21">
        <f>SUMIFS(DataRegularSeason20242025!$AA$3:$AA$1315,DataRegularSeason20242025!$B$3:$B$1315, "&lt;=" &amp; FJ$1, DataRegularSeason20242025!$D$3:$D$1315, $A21)+SUMIFS(DataRegularSeason20242025!$AB$3:$AB$1315,DataRegularSeason20242025!$B$3:$B$1315, "&lt;=" &amp; FJ$1, DataRegularSeason20242025!$E$3:$E$1315, $A21)</f>
        <v>38</v>
      </c>
      <c r="FK21">
        <f>SUMIFS(DataRegularSeason20242025!$AA$3:$AA$1315,DataRegularSeason20242025!$B$3:$B$1315, "&lt;=" &amp; FK$1, DataRegularSeason20242025!$D$3:$D$1315, $A21)+SUMIFS(DataRegularSeason20242025!$AB$3:$AB$1315,DataRegularSeason20242025!$B$3:$B$1315, "&lt;=" &amp; FK$1, DataRegularSeason20242025!$E$3:$E$1315, $A21)</f>
        <v>38</v>
      </c>
      <c r="FL21">
        <f>SUMIFS(DataRegularSeason20242025!$AA$3:$AA$1315,DataRegularSeason20242025!$B$3:$B$1315, "&lt;=" &amp; FL$1, DataRegularSeason20242025!$D$3:$D$1315, $A21)+SUMIFS(DataRegularSeason20242025!$AB$3:$AB$1315,DataRegularSeason20242025!$B$3:$B$1315, "&lt;=" &amp; FL$1, DataRegularSeason20242025!$E$3:$E$1315, $A21)</f>
        <v>38</v>
      </c>
      <c r="FM21">
        <f>SUMIFS(DataRegularSeason20242025!$AA$3:$AA$1315,DataRegularSeason20242025!$B$3:$B$1315, "&lt;=" &amp; FM$1, DataRegularSeason20242025!$D$3:$D$1315, $A21)+SUMIFS(DataRegularSeason20242025!$AB$3:$AB$1315,DataRegularSeason20242025!$B$3:$B$1315, "&lt;=" &amp; FM$1, DataRegularSeason20242025!$E$3:$E$1315, $A21)</f>
        <v>38</v>
      </c>
      <c r="FN21">
        <f>SUMIFS(DataRegularSeason20242025!$AA$3:$AA$1315,DataRegularSeason20242025!$B$3:$B$1315, "&lt;=" &amp; FN$1, DataRegularSeason20242025!$D$3:$D$1315, $A21)+SUMIFS(DataRegularSeason20242025!$AB$3:$AB$1315,DataRegularSeason20242025!$B$3:$B$1315, "&lt;=" &amp; FN$1, DataRegularSeason20242025!$E$3:$E$1315, $A21)</f>
        <v>38</v>
      </c>
      <c r="FO21">
        <f>SUMIFS(DataRegularSeason20242025!$AA$3:$AA$1315,DataRegularSeason20242025!$B$3:$B$1315, "&lt;=" &amp; FO$1, DataRegularSeason20242025!$D$3:$D$1315, $A21)+SUMIFS(DataRegularSeason20242025!$AB$3:$AB$1315,DataRegularSeason20242025!$B$3:$B$1315, "&lt;=" &amp; FO$1, DataRegularSeason20242025!$E$3:$E$1315, $A21)</f>
        <v>38</v>
      </c>
      <c r="FP21">
        <f>SUMIFS(DataRegularSeason20242025!$AA$3:$AA$1315,DataRegularSeason20242025!$B$3:$B$1315, "&lt;=" &amp; FP$1, DataRegularSeason20242025!$D$3:$D$1315, $A21)+SUMIFS(DataRegularSeason20242025!$AB$3:$AB$1315,DataRegularSeason20242025!$B$3:$B$1315, "&lt;=" &amp; FP$1, DataRegularSeason20242025!$E$3:$E$1315, $A21)</f>
        <v>38</v>
      </c>
      <c r="FQ21">
        <f>SUMIFS(DataRegularSeason20242025!$AA$3:$AA$1315,DataRegularSeason20242025!$B$3:$B$1315, "&lt;=" &amp; FQ$1, DataRegularSeason20242025!$D$3:$D$1315, $A21)+SUMIFS(DataRegularSeason20242025!$AB$3:$AB$1315,DataRegularSeason20242025!$B$3:$B$1315, "&lt;=" &amp; FQ$1, DataRegularSeason20242025!$E$3:$E$1315, $A21)</f>
        <v>38</v>
      </c>
      <c r="FR21">
        <f>SUMIFS(DataRegularSeason20242025!$AA$3:$AA$1315,DataRegularSeason20242025!$B$3:$B$1315, "&lt;=" &amp; FR$1, DataRegularSeason20242025!$D$3:$D$1315, $A21)+SUMIFS(DataRegularSeason20242025!$AB$3:$AB$1315,DataRegularSeason20242025!$B$3:$B$1315, "&lt;=" &amp; FR$1, DataRegularSeason20242025!$E$3:$E$1315, $A21)</f>
        <v>38</v>
      </c>
      <c r="FS21">
        <f>SUMIFS(DataRegularSeason20242025!$AA$3:$AA$1315,DataRegularSeason20242025!$B$3:$B$1315, "&lt;=" &amp; FS$1, DataRegularSeason20242025!$D$3:$D$1315, $A21)+SUMIFS(DataRegularSeason20242025!$AB$3:$AB$1315,DataRegularSeason20242025!$B$3:$B$1315, "&lt;=" &amp; FS$1, DataRegularSeason20242025!$E$3:$E$1315, $A21)</f>
        <v>38</v>
      </c>
      <c r="FT21">
        <f>SUMIFS(DataRegularSeason20242025!$AA$3:$AA$1315,DataRegularSeason20242025!$B$3:$B$1315, "&lt;=" &amp; FT$1, DataRegularSeason20242025!$D$3:$D$1315, $A21)+SUMIFS(DataRegularSeason20242025!$AB$3:$AB$1315,DataRegularSeason20242025!$B$3:$B$1315, "&lt;=" &amp; FT$1, DataRegularSeason20242025!$E$3:$E$1315, $A21)</f>
        <v>38</v>
      </c>
      <c r="FU21">
        <f>SUMIFS(DataRegularSeason20242025!$AA$3:$AA$1315,DataRegularSeason20242025!$B$3:$B$1315, "&lt;=" &amp; FU$1, DataRegularSeason20242025!$D$3:$D$1315, $A21)+SUMIFS(DataRegularSeason20242025!$AB$3:$AB$1315,DataRegularSeason20242025!$B$3:$B$1315, "&lt;=" &amp; FU$1, DataRegularSeason20242025!$E$3:$E$1315, $A21)</f>
        <v>38</v>
      </c>
      <c r="FV21">
        <f>SUMIFS(DataRegularSeason20242025!$AA$3:$AA$1315,DataRegularSeason20242025!$B$3:$B$1315, "&lt;=" &amp; FV$1, DataRegularSeason20242025!$D$3:$D$1315, $A21)+SUMIFS(DataRegularSeason20242025!$AB$3:$AB$1315,DataRegularSeason20242025!$B$3:$B$1315, "&lt;=" &amp; FV$1, DataRegularSeason20242025!$E$3:$E$1315, $A21)</f>
        <v>38</v>
      </c>
      <c r="FW21">
        <f>SUMIFS(DataRegularSeason20242025!$AA$3:$AA$1315,DataRegularSeason20242025!$B$3:$B$1315, "&lt;=" &amp; FW$1, DataRegularSeason20242025!$D$3:$D$1315, $A21)+SUMIFS(DataRegularSeason20242025!$AB$3:$AB$1315,DataRegularSeason20242025!$B$3:$B$1315, "&lt;=" &amp; FW$1, DataRegularSeason20242025!$E$3:$E$1315, $A21)</f>
        <v>38</v>
      </c>
      <c r="FX21">
        <f>SUMIFS(DataRegularSeason20242025!$AA$3:$AA$1315,DataRegularSeason20242025!$B$3:$B$1315, "&lt;=" &amp; FX$1, DataRegularSeason20242025!$D$3:$D$1315, $A21)+SUMIFS(DataRegularSeason20242025!$AB$3:$AB$1315,DataRegularSeason20242025!$B$3:$B$1315, "&lt;=" &amp; FX$1, DataRegularSeason20242025!$E$3:$E$1315, $A21)</f>
        <v>38</v>
      </c>
      <c r="FY21">
        <f>SUMIFS(DataRegularSeason20242025!$AA$3:$AA$1315,DataRegularSeason20242025!$B$3:$B$1315, "&lt;=" &amp; FY$1, DataRegularSeason20242025!$D$3:$D$1315, $A21)+SUMIFS(DataRegularSeason20242025!$AB$3:$AB$1315,DataRegularSeason20242025!$B$3:$B$1315, "&lt;=" &amp; FY$1, DataRegularSeason20242025!$E$3:$E$1315, $A21)</f>
        <v>38</v>
      </c>
      <c r="FZ21">
        <f>SUMIFS(DataRegularSeason20242025!$AA$3:$AA$1315,DataRegularSeason20242025!$B$3:$B$1315, "&lt;=" &amp; FZ$1, DataRegularSeason20242025!$D$3:$D$1315, $A21)+SUMIFS(DataRegularSeason20242025!$AB$3:$AB$1315,DataRegularSeason20242025!$B$3:$B$1315, "&lt;=" &amp; FZ$1, DataRegularSeason20242025!$E$3:$E$1315, $A21)</f>
        <v>38</v>
      </c>
      <c r="GA21">
        <f>SUMIFS(DataRegularSeason20242025!$AA$3:$AA$1315,DataRegularSeason20242025!$B$3:$B$1315, "&lt;=" &amp; GA$1, DataRegularSeason20242025!$D$3:$D$1315, $A21)+SUMIFS(DataRegularSeason20242025!$AB$3:$AB$1315,DataRegularSeason20242025!$B$3:$B$1315, "&lt;=" &amp; GA$1, DataRegularSeason20242025!$E$3:$E$1315, $A21)</f>
        <v>38</v>
      </c>
      <c r="GB21">
        <f>SUMIFS(DataRegularSeason20242025!$AA$3:$AA$1315,DataRegularSeason20242025!$B$3:$B$1315, "&lt;=" &amp; GB$1, DataRegularSeason20242025!$D$3:$D$1315, $A21)+SUMIFS(DataRegularSeason20242025!$AB$3:$AB$1315,DataRegularSeason20242025!$B$3:$B$1315, "&lt;=" &amp; GB$1, DataRegularSeason20242025!$E$3:$E$1315, $A21)</f>
        <v>38</v>
      </c>
      <c r="GC21">
        <f>SUMIFS(DataRegularSeason20242025!$AA$3:$AA$1315,DataRegularSeason20242025!$B$3:$B$1315, "&lt;=" &amp; GC$1, DataRegularSeason20242025!$D$3:$D$1315, $A21)+SUMIFS(DataRegularSeason20242025!$AB$3:$AB$1315,DataRegularSeason20242025!$B$3:$B$1315, "&lt;=" &amp; GC$1, DataRegularSeason20242025!$E$3:$E$1315, $A21)</f>
        <v>38</v>
      </c>
      <c r="GD21">
        <f>SUMIFS(DataRegularSeason20242025!$AA$3:$AA$1315,DataRegularSeason20242025!$B$3:$B$1315, "&lt;=" &amp; GD$1, DataRegularSeason20242025!$D$3:$D$1315, $A21)+SUMIFS(DataRegularSeason20242025!$AB$3:$AB$1315,DataRegularSeason20242025!$B$3:$B$1315, "&lt;=" &amp; GD$1, DataRegularSeason20242025!$E$3:$E$1315, $A21)</f>
        <v>38</v>
      </c>
      <c r="GE21">
        <f>SUMIFS(DataRegularSeason20242025!$AA$3:$AA$1315,DataRegularSeason20242025!$B$3:$B$1315, "&lt;=" &amp; GE$1, DataRegularSeason20242025!$D$3:$D$1315, $A21)+SUMIFS(DataRegularSeason20242025!$AB$3:$AB$1315,DataRegularSeason20242025!$B$3:$B$1315, "&lt;=" &amp; GE$1, DataRegularSeason20242025!$E$3:$E$1315, $A21)</f>
        <v>38</v>
      </c>
      <c r="GF21">
        <f>SUMIFS(DataRegularSeason20242025!$AA$3:$AA$1315,DataRegularSeason20242025!$B$3:$B$1315, "&lt;=" &amp; GF$1, DataRegularSeason20242025!$D$3:$D$1315, $A21)+SUMIFS(DataRegularSeason20242025!$AB$3:$AB$1315,DataRegularSeason20242025!$B$3:$B$1315, "&lt;=" &amp; GF$1, DataRegularSeason20242025!$E$3:$E$1315, $A21)</f>
        <v>38</v>
      </c>
      <c r="GG21">
        <f>SUMIFS(DataRegularSeason20242025!$AA$3:$AA$1315,DataRegularSeason20242025!$B$3:$B$1315, "&lt;=" &amp; GG$1, DataRegularSeason20242025!$D$3:$D$1315, $A21)+SUMIFS(DataRegularSeason20242025!$AB$3:$AB$1315,DataRegularSeason20242025!$B$3:$B$1315, "&lt;=" &amp; GG$1, DataRegularSeason20242025!$E$3:$E$1315, $A21)</f>
        <v>38</v>
      </c>
      <c r="GH21">
        <f>SUMIFS(DataRegularSeason20242025!$AA$3:$AA$1315,DataRegularSeason20242025!$B$3:$B$1315, "&lt;=" &amp; GH$1, DataRegularSeason20242025!$D$3:$D$1315, $A21)+SUMIFS(DataRegularSeason20242025!$AB$3:$AB$1315,DataRegularSeason20242025!$B$3:$B$1315, "&lt;=" &amp; GH$1, DataRegularSeason20242025!$E$3:$E$1315, $A21)</f>
        <v>38</v>
      </c>
      <c r="GI21">
        <f>SUMIFS(DataRegularSeason20242025!$AA$3:$AA$1315,DataRegularSeason20242025!$B$3:$B$1315, "&lt;=" &amp; GI$1, DataRegularSeason20242025!$D$3:$D$1315, $A21)+SUMIFS(DataRegularSeason20242025!$AB$3:$AB$1315,DataRegularSeason20242025!$B$3:$B$1315, "&lt;=" &amp; GI$1, DataRegularSeason20242025!$E$3:$E$1315, $A21)</f>
        <v>38</v>
      </c>
      <c r="GJ21">
        <f>SUMIFS(DataRegularSeason20242025!$AA$3:$AA$1315,DataRegularSeason20242025!$B$3:$B$1315, "&lt;=" &amp; GJ$1, DataRegularSeason20242025!$D$3:$D$1315, $A21)+SUMIFS(DataRegularSeason20242025!$AB$3:$AB$1315,DataRegularSeason20242025!$B$3:$B$1315, "&lt;=" &amp; GJ$1, DataRegularSeason20242025!$E$3:$E$1315, $A21)</f>
        <v>38</v>
      </c>
      <c r="GK21">
        <f>SUMIFS(DataRegularSeason20242025!$AA$3:$AA$1315,DataRegularSeason20242025!$B$3:$B$1315, "&lt;=" &amp; GK$1, DataRegularSeason20242025!$D$3:$D$1315, $A21)+SUMIFS(DataRegularSeason20242025!$AB$3:$AB$1315,DataRegularSeason20242025!$B$3:$B$1315, "&lt;=" &amp; GK$1, DataRegularSeason20242025!$E$3:$E$1315, $A21)</f>
        <v>38</v>
      </c>
      <c r="GL21">
        <f>SUMIFS(DataRegularSeason20242025!$AA$3:$AA$1315,DataRegularSeason20242025!$B$3:$B$1315, "&lt;=" &amp; GL$1, DataRegularSeason20242025!$D$3:$D$1315, $A21)+SUMIFS(DataRegularSeason20242025!$AB$3:$AB$1315,DataRegularSeason20242025!$B$3:$B$1315, "&lt;=" &amp; GL$1, DataRegularSeason20242025!$E$3:$E$1315, $A21)</f>
        <v>38</v>
      </c>
      <c r="GM21">
        <f>SUMIFS(DataRegularSeason20242025!$AA$3:$AA$1315,DataRegularSeason20242025!$B$3:$B$1315, "&lt;=" &amp; GM$1, DataRegularSeason20242025!$D$3:$D$1315, $A21)+SUMIFS(DataRegularSeason20242025!$AB$3:$AB$1315,DataRegularSeason20242025!$B$3:$B$1315, "&lt;=" &amp; GM$1, DataRegularSeason20242025!$E$3:$E$1315, $A21)</f>
        <v>38</v>
      </c>
      <c r="GN21">
        <f>SUMIFS(DataRegularSeason20242025!$AA$3:$AA$1315,DataRegularSeason20242025!$B$3:$B$1315, "&lt;=" &amp; GN$1, DataRegularSeason20242025!$D$3:$D$1315, $A21)+SUMIFS(DataRegularSeason20242025!$AB$3:$AB$1315,DataRegularSeason20242025!$B$3:$B$1315, "&lt;=" &amp; GN$1, DataRegularSeason20242025!$E$3:$E$1315, $A21)</f>
        <v>38</v>
      </c>
      <c r="GO21">
        <f>SUMIFS(DataRegularSeason20242025!$AA$3:$AA$1315,DataRegularSeason20242025!$B$3:$B$1315, "&lt;=" &amp; GO$1, DataRegularSeason20242025!$D$3:$D$1315, $A21)+SUMIFS(DataRegularSeason20242025!$AB$3:$AB$1315,DataRegularSeason20242025!$B$3:$B$1315, "&lt;=" &amp; GO$1, DataRegularSeason20242025!$E$3:$E$1315, $A21)</f>
        <v>38</v>
      </c>
      <c r="GP21">
        <f>SUMIFS(DataRegularSeason20242025!$AA$3:$AA$1315,DataRegularSeason20242025!$B$3:$B$1315, "&lt;=" &amp; GP$1, DataRegularSeason20242025!$D$3:$D$1315, $A21)+SUMIFS(DataRegularSeason20242025!$AB$3:$AB$1315,DataRegularSeason20242025!$B$3:$B$1315, "&lt;=" &amp; GP$1, DataRegularSeason20242025!$E$3:$E$1315, $A21)</f>
        <v>38</v>
      </c>
      <c r="GQ21">
        <f>SUMIFS(DataRegularSeason20242025!$AA$3:$AA$1315,DataRegularSeason20242025!$B$3:$B$1315, "&lt;=" &amp; GQ$1, DataRegularSeason20242025!$D$3:$D$1315, $A21)+SUMIFS(DataRegularSeason20242025!$AB$3:$AB$1315,DataRegularSeason20242025!$B$3:$B$1315, "&lt;=" &amp; GQ$1, DataRegularSeason20242025!$E$3:$E$1315, $A21)</f>
        <v>38</v>
      </c>
      <c r="GR21">
        <f>SUMIFS(DataRegularSeason20242025!$AA$3:$AA$1315,DataRegularSeason20242025!$B$3:$B$1315, "&lt;=" &amp; GR$1, DataRegularSeason20242025!$D$3:$D$1315, $A21)+SUMIFS(DataRegularSeason20242025!$AB$3:$AB$1315,DataRegularSeason20242025!$B$3:$B$1315, "&lt;=" &amp; GR$1, DataRegularSeason20242025!$E$3:$E$1315, $A21)</f>
        <v>38</v>
      </c>
      <c r="GS21">
        <f>SUMIFS(DataRegularSeason20242025!$AA$3:$AA$1315,DataRegularSeason20242025!$B$3:$B$1315, "&lt;=" &amp; GS$1, DataRegularSeason20242025!$D$3:$D$1315, $A21)+SUMIFS(DataRegularSeason20242025!$AB$3:$AB$1315,DataRegularSeason20242025!$B$3:$B$1315, "&lt;=" &amp; GS$1, DataRegularSeason20242025!$E$3:$E$1315, $A21)</f>
        <v>38</v>
      </c>
      <c r="GT21">
        <f>SUMIFS(DataRegularSeason20242025!$AA$3:$AA$1315,DataRegularSeason20242025!$B$3:$B$1315, "&lt;=" &amp; GT$1, DataRegularSeason20242025!$D$3:$D$1315, $A21)+SUMIFS(DataRegularSeason20242025!$AB$3:$AB$1315,DataRegularSeason20242025!$B$3:$B$1315, "&lt;=" &amp; GT$1, DataRegularSeason20242025!$E$3:$E$1315, $A21)</f>
        <v>38</v>
      </c>
      <c r="GU21">
        <f>SUMIFS(DataRegularSeason20242025!$AA$3:$AA$1315,DataRegularSeason20242025!$B$3:$B$1315, "&lt;=" &amp; GU$1, DataRegularSeason20242025!$D$3:$D$1315, $A21)+SUMIFS(DataRegularSeason20242025!$AB$3:$AB$1315,DataRegularSeason20242025!$B$3:$B$1315, "&lt;=" &amp; GU$1, DataRegularSeason20242025!$E$3:$E$1315, $A21)</f>
        <v>38</v>
      </c>
    </row>
    <row r="22" spans="1:203" x14ac:dyDescent="0.25">
      <c r="A22" t="s">
        <v>35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0</v>
      </c>
      <c r="L22">
        <f>SUMIFS(DataRegularSeason20242025!$AA$3:$AA$1315,DataRegularSeason20242025!$B$3:$B$1315, "&lt;=" &amp; L$1, DataRegularSeason20242025!$D$3:$D$1315, $A22)+SUMIFS(DataRegularSeason20242025!$AB$3:$AB$1315,DataRegularSeason20242025!$B$3:$B$1315, "&lt;=" &amp; L$1, DataRegularSeason20242025!$E$3:$E$1315, $A22)</f>
        <v>0</v>
      </c>
      <c r="M22">
        <f>SUMIFS(DataRegularSeason20242025!$AA$3:$AA$1315,DataRegularSeason20242025!$B$3:$B$1315, "&lt;=" &amp; M$1, DataRegularSeason20242025!$D$3:$D$1315, $A22)+SUMIFS(DataRegularSeason20242025!$AB$3:$AB$1315,DataRegularSeason20242025!$B$3:$B$1315, "&lt;=" &amp; M$1, DataRegularSeason20242025!$E$3:$E$1315, $A22)</f>
        <v>0</v>
      </c>
      <c r="N22">
        <f>SUMIFS(DataRegularSeason20242025!$AA$3:$AA$1315,DataRegularSeason20242025!$B$3:$B$1315, "&lt;=" &amp; N$1, DataRegularSeason20242025!$D$3:$D$1315, $A22)+SUMIFS(DataRegularSeason20242025!$AB$3:$AB$1315,DataRegularSeason20242025!$B$3:$B$1315, "&lt;=" &amp; N$1, DataRegularSeason20242025!$E$3:$E$1315, $A22)</f>
        <v>0</v>
      </c>
      <c r="O22">
        <f>SUMIFS(DataRegularSeason20242025!$AA$3:$AA$1315,DataRegularSeason20242025!$B$3:$B$1315, "&lt;=" &amp; O$1, DataRegularSeason20242025!$D$3:$D$1315, $A22)+SUMIFS(DataRegularSeason20242025!$AB$3:$AB$1315,DataRegularSeason20242025!$B$3:$B$1315, "&lt;=" &amp; O$1, DataRegularSeason20242025!$E$3:$E$1315, $A22)</f>
        <v>0</v>
      </c>
      <c r="P22">
        <f>SUMIFS(DataRegularSeason20242025!$AA$3:$AA$1315,DataRegularSeason20242025!$B$3:$B$1315, "&lt;=" &amp; P$1, DataRegularSeason20242025!$D$3:$D$1315, $A22)+SUMIFS(DataRegularSeason20242025!$AB$3:$AB$1315,DataRegularSeason20242025!$B$3:$B$1315, "&lt;=" &amp; P$1, DataRegularSeason20242025!$E$3:$E$1315, $A22)</f>
        <v>0</v>
      </c>
      <c r="Q22">
        <f>SUMIFS(DataRegularSeason20242025!$AA$3:$AA$1315,DataRegularSeason20242025!$B$3:$B$1315, "&lt;=" &amp; Q$1, DataRegularSeason20242025!$D$3:$D$1315, $A22)+SUMIFS(DataRegularSeason20242025!$AB$3:$AB$1315,DataRegularSeason20242025!$B$3:$B$1315, "&lt;=" &amp; Q$1, DataRegularSeason20242025!$E$3:$E$1315, $A22)</f>
        <v>0</v>
      </c>
      <c r="R22">
        <f>SUMIFS(DataRegularSeason20242025!$AA$3:$AA$1315,DataRegularSeason20242025!$B$3:$B$1315, "&lt;=" &amp; R$1, DataRegularSeason20242025!$D$3:$D$1315, $A22)+SUMIFS(DataRegularSeason20242025!$AB$3:$AB$1315,DataRegularSeason20242025!$B$3:$B$1315, "&lt;=" &amp; R$1, DataRegularSeason20242025!$E$3:$E$1315, $A22)</f>
        <v>0</v>
      </c>
      <c r="S22">
        <f>SUMIFS(DataRegularSeason20242025!$AA$3:$AA$1315,DataRegularSeason20242025!$B$3:$B$1315, "&lt;=" &amp; S$1, DataRegularSeason20242025!$D$3:$D$1315, $A22)+SUMIFS(DataRegularSeason20242025!$AB$3:$AB$1315,DataRegularSeason20242025!$B$3:$B$1315, "&lt;=" &amp; S$1, DataRegularSeason20242025!$E$3:$E$1315, $A22)</f>
        <v>0</v>
      </c>
      <c r="T22">
        <f>SUMIFS(DataRegularSeason20242025!$AA$3:$AA$1315,DataRegularSeason20242025!$B$3:$B$1315, "&lt;=" &amp; T$1, DataRegularSeason20242025!$D$3:$D$1315, $A22)+SUMIFS(DataRegularSeason20242025!$AB$3:$AB$1315,DataRegularSeason20242025!$B$3:$B$1315, "&lt;=" &amp; T$1, DataRegularSeason20242025!$E$3:$E$1315, $A22)</f>
        <v>0</v>
      </c>
      <c r="U22">
        <f>SUMIFS(DataRegularSeason20242025!$AA$3:$AA$1315,DataRegularSeason20242025!$B$3:$B$1315, "&lt;=" &amp; U$1, DataRegularSeason20242025!$D$3:$D$1315, $A22)+SUMIFS(DataRegularSeason20242025!$AB$3:$AB$1315,DataRegularSeason20242025!$B$3:$B$1315, "&lt;=" &amp; U$1, DataRegularSeason20242025!$E$3:$E$1315, $A22)</f>
        <v>0</v>
      </c>
      <c r="V22">
        <f>SUMIFS(DataRegularSeason20242025!$AA$3:$AA$1315,DataRegularSeason20242025!$B$3:$B$1315, "&lt;=" &amp; V$1, DataRegularSeason20242025!$D$3:$D$1315, $A22)+SUMIFS(DataRegularSeason20242025!$AB$3:$AB$1315,DataRegularSeason20242025!$B$3:$B$1315, "&lt;=" &amp; V$1, DataRegularSeason20242025!$E$3:$E$1315, $A22)</f>
        <v>0</v>
      </c>
      <c r="W22">
        <f>SUMIFS(DataRegularSeason20242025!$AA$3:$AA$1315,DataRegularSeason20242025!$B$3:$B$1315, "&lt;=" &amp; W$1, DataRegularSeason20242025!$D$3:$D$1315, $A22)+SUMIFS(DataRegularSeason20242025!$AB$3:$AB$1315,DataRegularSeason20242025!$B$3:$B$1315, "&lt;=" &amp; W$1, DataRegularSeason20242025!$E$3:$E$1315, $A22)</f>
        <v>2</v>
      </c>
      <c r="X22">
        <f>SUMIFS(DataRegularSeason20242025!$AA$3:$AA$1315,DataRegularSeason20242025!$B$3:$B$1315, "&lt;=" &amp; X$1, DataRegularSeason20242025!$D$3:$D$1315, $A22)+SUMIFS(DataRegularSeason20242025!$AB$3:$AB$1315,DataRegularSeason20242025!$B$3:$B$1315, "&lt;=" &amp; X$1, DataRegularSeason20242025!$E$3:$E$1315, $A22)</f>
        <v>2</v>
      </c>
      <c r="Y22">
        <f>SUMIFS(DataRegularSeason20242025!$AA$3:$AA$1315,DataRegularSeason20242025!$B$3:$B$1315, "&lt;=" &amp; Y$1, DataRegularSeason20242025!$D$3:$D$1315, $A22)+SUMIFS(DataRegularSeason20242025!$AB$3:$AB$1315,DataRegularSeason20242025!$B$3:$B$1315, "&lt;=" &amp; Y$1, DataRegularSeason20242025!$E$3:$E$1315, $A22)</f>
        <v>2</v>
      </c>
      <c r="Z22">
        <f>SUMIFS(DataRegularSeason20242025!$AA$3:$AA$1315,DataRegularSeason20242025!$B$3:$B$1315, "&lt;=" &amp; Z$1, DataRegularSeason20242025!$D$3:$D$1315, $A22)+SUMIFS(DataRegularSeason20242025!$AB$3:$AB$1315,DataRegularSeason20242025!$B$3:$B$1315, "&lt;=" &amp; Z$1, DataRegularSeason20242025!$E$3:$E$1315, $A22)</f>
        <v>4</v>
      </c>
      <c r="AA22">
        <f>SUMIFS(DataRegularSeason20242025!$AA$3:$AA$1315,DataRegularSeason20242025!$B$3:$B$1315, "&lt;=" &amp; AA$1, DataRegularSeason20242025!$D$3:$D$1315, $A22)+SUMIFS(DataRegularSeason20242025!$AB$3:$AB$1315,DataRegularSeason20242025!$B$3:$B$1315, "&lt;=" &amp; AA$1, DataRegularSeason20242025!$E$3:$E$1315, $A22)</f>
        <v>6</v>
      </c>
      <c r="AB22">
        <f>SUMIFS(DataRegularSeason20242025!$AA$3:$AA$1315,DataRegularSeason20242025!$B$3:$B$1315, "&lt;=" &amp; AB$1, DataRegularSeason20242025!$D$3:$D$1315, $A22)+SUMIFS(DataRegularSeason20242025!$AB$3:$AB$1315,DataRegularSeason20242025!$B$3:$B$1315, "&lt;=" &amp; AB$1, DataRegularSeason20242025!$E$3:$E$1315, $A22)</f>
        <v>6</v>
      </c>
      <c r="AC22">
        <f>SUMIFS(DataRegularSeason20242025!$AA$3:$AA$1315,DataRegularSeason20242025!$B$3:$B$1315, "&lt;=" &amp; AC$1, DataRegularSeason20242025!$D$3:$D$1315, $A22)+SUMIFS(DataRegularSeason20242025!$AB$3:$AB$1315,DataRegularSeason20242025!$B$3:$B$1315, "&lt;=" &amp; AC$1, DataRegularSeason20242025!$E$3:$E$1315, $A22)</f>
        <v>7</v>
      </c>
      <c r="AD22">
        <f>SUMIFS(DataRegularSeason20242025!$AA$3:$AA$1315,DataRegularSeason20242025!$B$3:$B$1315, "&lt;=" &amp; AD$1, DataRegularSeason20242025!$D$3:$D$1315, $A22)+SUMIFS(DataRegularSeason20242025!$AB$3:$AB$1315,DataRegularSeason20242025!$B$3:$B$1315, "&lt;=" &amp; AD$1, DataRegularSeason20242025!$E$3:$E$1315, $A22)</f>
        <v>7</v>
      </c>
      <c r="AE22">
        <f>SUMIFS(DataRegularSeason20242025!$AA$3:$AA$1315,DataRegularSeason20242025!$B$3:$B$1315, "&lt;=" &amp; AE$1, DataRegularSeason20242025!$D$3:$D$1315, $A22)+SUMIFS(DataRegularSeason20242025!$AB$3:$AB$1315,DataRegularSeason20242025!$B$3:$B$1315, "&lt;=" &amp; AE$1, DataRegularSeason20242025!$E$3:$E$1315, $A22)</f>
        <v>7</v>
      </c>
      <c r="AF22">
        <f>SUMIFS(DataRegularSeason20242025!$AA$3:$AA$1315,DataRegularSeason20242025!$B$3:$B$1315, "&lt;=" &amp; AF$1, DataRegularSeason20242025!$D$3:$D$1315, $A22)+SUMIFS(DataRegularSeason20242025!$AB$3:$AB$1315,DataRegularSeason20242025!$B$3:$B$1315, "&lt;=" &amp; AF$1, DataRegularSeason20242025!$E$3:$E$1315, $A22)</f>
        <v>7</v>
      </c>
      <c r="AG22">
        <f>SUMIFS(DataRegularSeason20242025!$AA$3:$AA$1315,DataRegularSeason20242025!$B$3:$B$1315, "&lt;=" &amp; AG$1, DataRegularSeason20242025!$D$3:$D$1315, $A22)+SUMIFS(DataRegularSeason20242025!$AB$3:$AB$1315,DataRegularSeason20242025!$B$3:$B$1315, "&lt;=" &amp; AG$1, DataRegularSeason20242025!$E$3:$E$1315, $A22)</f>
        <v>7</v>
      </c>
      <c r="AH22">
        <f>SUMIFS(DataRegularSeason20242025!$AA$3:$AA$1315,DataRegularSeason20242025!$B$3:$B$1315, "&lt;=" &amp; AH$1, DataRegularSeason20242025!$D$3:$D$1315, $A22)+SUMIFS(DataRegularSeason20242025!$AB$3:$AB$1315,DataRegularSeason20242025!$B$3:$B$1315, "&lt;=" &amp; AH$1, DataRegularSeason20242025!$E$3:$E$1315, $A22)</f>
        <v>9</v>
      </c>
      <c r="AI22">
        <f>SUMIFS(DataRegularSeason20242025!$AA$3:$AA$1315,DataRegularSeason20242025!$B$3:$B$1315, "&lt;=" &amp; AI$1, DataRegularSeason20242025!$D$3:$D$1315, $A22)+SUMIFS(DataRegularSeason20242025!$AB$3:$AB$1315,DataRegularSeason20242025!$B$3:$B$1315, "&lt;=" &amp; AI$1, DataRegularSeason20242025!$E$3:$E$1315, $A22)</f>
        <v>9</v>
      </c>
      <c r="AJ22">
        <f>SUMIFS(DataRegularSeason20242025!$AA$3:$AA$1315,DataRegularSeason20242025!$B$3:$B$1315, "&lt;=" &amp; AJ$1, DataRegularSeason20242025!$D$3:$D$1315, $A22)+SUMIFS(DataRegularSeason20242025!$AB$3:$AB$1315,DataRegularSeason20242025!$B$3:$B$1315, "&lt;=" &amp; AJ$1, DataRegularSeason20242025!$E$3:$E$1315, $A22)</f>
        <v>9</v>
      </c>
      <c r="AK22">
        <f>SUMIFS(DataRegularSeason20242025!$AA$3:$AA$1315,DataRegularSeason20242025!$B$3:$B$1315, "&lt;=" &amp; AK$1, DataRegularSeason20242025!$D$3:$D$1315, $A22)+SUMIFS(DataRegularSeason20242025!$AB$3:$AB$1315,DataRegularSeason20242025!$B$3:$B$1315, "&lt;=" &amp; AK$1, DataRegularSeason20242025!$E$3:$E$1315, $A22)</f>
        <v>9</v>
      </c>
      <c r="AL22">
        <f>SUMIFS(DataRegularSeason20242025!$AA$3:$AA$1315,DataRegularSeason20242025!$B$3:$B$1315, "&lt;=" &amp; AL$1, DataRegularSeason20242025!$D$3:$D$1315, $A22)+SUMIFS(DataRegularSeason20242025!$AB$3:$AB$1315,DataRegularSeason20242025!$B$3:$B$1315, "&lt;=" &amp; AL$1, DataRegularSeason20242025!$E$3:$E$1315, $A22)</f>
        <v>9</v>
      </c>
      <c r="AM22">
        <f>SUMIFS(DataRegularSeason20242025!$AA$3:$AA$1315,DataRegularSeason20242025!$B$3:$B$1315, "&lt;=" &amp; AM$1, DataRegularSeason20242025!$D$3:$D$1315, $A22)+SUMIFS(DataRegularSeason20242025!$AB$3:$AB$1315,DataRegularSeason20242025!$B$3:$B$1315, "&lt;=" &amp; AM$1, DataRegularSeason20242025!$E$3:$E$1315, $A22)</f>
        <v>9</v>
      </c>
      <c r="AN22">
        <f>SUMIFS(DataRegularSeason20242025!$AA$3:$AA$1315,DataRegularSeason20242025!$B$3:$B$1315, "&lt;=" &amp; AN$1, DataRegularSeason20242025!$D$3:$D$1315, $A22)+SUMIFS(DataRegularSeason20242025!$AB$3:$AB$1315,DataRegularSeason20242025!$B$3:$B$1315, "&lt;=" &amp; AN$1, DataRegularSeason20242025!$E$3:$E$1315, $A22)</f>
        <v>9</v>
      </c>
      <c r="AO22">
        <f>SUMIFS(DataRegularSeason20242025!$AA$3:$AA$1315,DataRegularSeason20242025!$B$3:$B$1315, "&lt;=" &amp; AO$1, DataRegularSeason20242025!$D$3:$D$1315, $A22)+SUMIFS(DataRegularSeason20242025!$AB$3:$AB$1315,DataRegularSeason20242025!$B$3:$B$1315, "&lt;=" &amp; AO$1, DataRegularSeason20242025!$E$3:$E$1315, $A22)</f>
        <v>11</v>
      </c>
      <c r="AP22">
        <f>SUMIFS(DataRegularSeason20242025!$AA$3:$AA$1315,DataRegularSeason20242025!$B$3:$B$1315, "&lt;=" &amp; AP$1, DataRegularSeason20242025!$D$3:$D$1315, $A22)+SUMIFS(DataRegularSeason20242025!$AB$3:$AB$1315,DataRegularSeason20242025!$B$3:$B$1315, "&lt;=" &amp; AP$1, DataRegularSeason20242025!$E$3:$E$1315, $A22)</f>
        <v>11</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13</v>
      </c>
      <c r="AU22">
        <f>SUMIFS(DataRegularSeason20242025!$AA$3:$AA$1315,DataRegularSeason20242025!$B$3:$B$1315, "&lt;=" &amp; AU$1, DataRegularSeason20242025!$D$3:$D$1315, $A22)+SUMIFS(DataRegularSeason20242025!$AB$3:$AB$1315,DataRegularSeason20242025!$B$3:$B$1315, "&lt;=" &amp; AU$1, DataRegularSeason20242025!$E$3:$E$1315, $A22)</f>
        <v>13</v>
      </c>
      <c r="AV22">
        <f>SUMIFS(DataRegularSeason20242025!$AA$3:$AA$1315,DataRegularSeason20242025!$B$3:$B$1315, "&lt;=" &amp; AV$1, DataRegularSeason20242025!$D$3:$D$1315, $A22)+SUMIFS(DataRegularSeason20242025!$AB$3:$AB$1315,DataRegularSeason20242025!$B$3:$B$1315, "&lt;=" &amp; AV$1, DataRegularSeason20242025!$E$3:$E$1315, $A22)</f>
        <v>13</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18</v>
      </c>
      <c r="BH22">
        <f>SUMIFS(DataRegularSeason20242025!$AA$3:$AA$1315,DataRegularSeason20242025!$B$3:$B$1315, "&lt;=" &amp; BH$1, DataRegularSeason20242025!$D$3:$D$1315, $A22)+SUMIFS(DataRegularSeason20242025!$AB$3:$AB$1315,DataRegularSeason20242025!$B$3:$B$1315, "&lt;=" &amp; BH$1, DataRegularSeason20242025!$E$3:$E$1315, $A22)</f>
        <v>18</v>
      </c>
      <c r="BI22">
        <f>SUMIFS(DataRegularSeason20242025!$AA$3:$AA$1315,DataRegularSeason20242025!$B$3:$B$1315, "&lt;=" &amp; BI$1, DataRegularSeason20242025!$D$3:$D$1315, $A22)+SUMIFS(DataRegularSeason20242025!$AB$3:$AB$1315,DataRegularSeason20242025!$B$3:$B$1315, "&lt;=" &amp; BI$1, DataRegularSeason20242025!$E$3:$E$1315, $A22)</f>
        <v>19</v>
      </c>
      <c r="BJ22">
        <f>SUMIFS(DataRegularSeason20242025!$AA$3:$AA$1315,DataRegularSeason20242025!$B$3:$B$1315, "&lt;=" &amp; BJ$1, DataRegularSeason20242025!$D$3:$D$1315, $A22)+SUMIFS(DataRegularSeason20242025!$AB$3:$AB$1315,DataRegularSeason20242025!$B$3:$B$1315, "&lt;=" &amp; BJ$1, DataRegularSeason20242025!$E$3:$E$1315, $A22)</f>
        <v>20</v>
      </c>
      <c r="BK22">
        <f>SUMIFS(DataRegularSeason20242025!$AA$3:$AA$1315,DataRegularSeason20242025!$B$3:$B$1315, "&lt;=" &amp; BK$1, DataRegularSeason20242025!$D$3:$D$1315, $A22)+SUMIFS(DataRegularSeason20242025!$AB$3:$AB$1315,DataRegularSeason20242025!$B$3:$B$1315, "&lt;=" &amp; BK$1, DataRegularSeason20242025!$E$3:$E$1315, $A22)</f>
        <v>20</v>
      </c>
      <c r="BL22">
        <f>SUMIFS(DataRegularSeason20242025!$AA$3:$AA$1315,DataRegularSeason20242025!$B$3:$B$1315, "&lt;=" &amp; BL$1, DataRegularSeason20242025!$D$3:$D$1315, $A22)+SUMIFS(DataRegularSeason20242025!$AB$3:$AB$1315,DataRegularSeason20242025!$B$3:$B$1315, "&lt;=" &amp; BL$1, DataRegularSeason20242025!$E$3:$E$1315, $A22)</f>
        <v>20</v>
      </c>
      <c r="BM22">
        <f>SUMIFS(DataRegularSeason20242025!$AA$3:$AA$1315,DataRegularSeason20242025!$B$3:$B$1315, "&lt;=" &amp; BM$1, DataRegularSeason20242025!$D$3:$D$1315, $A22)+SUMIFS(DataRegularSeason20242025!$AB$3:$AB$1315,DataRegularSeason20242025!$B$3:$B$1315, "&lt;=" &amp; BM$1, DataRegularSeason20242025!$E$3:$E$1315, $A22)</f>
        <v>20</v>
      </c>
      <c r="BN22">
        <f>SUMIFS(DataRegularSeason20242025!$AA$3:$AA$1315,DataRegularSeason20242025!$B$3:$B$1315, "&lt;=" &amp; BN$1, DataRegularSeason20242025!$D$3:$D$1315, $A22)+SUMIFS(DataRegularSeason20242025!$AB$3:$AB$1315,DataRegularSeason20242025!$B$3:$B$1315, "&lt;=" &amp; BN$1, DataRegularSeason20242025!$E$3:$E$1315, $A22)</f>
        <v>20</v>
      </c>
      <c r="BO22">
        <f>SUMIFS(DataRegularSeason20242025!$AA$3:$AA$1315,DataRegularSeason20242025!$B$3:$B$1315, "&lt;=" &amp; BO$1, DataRegularSeason20242025!$D$3:$D$1315, $A22)+SUMIFS(DataRegularSeason20242025!$AB$3:$AB$1315,DataRegularSeason20242025!$B$3:$B$1315, "&lt;=" &amp; BO$1, DataRegularSeason20242025!$E$3:$E$1315, $A22)</f>
        <v>20</v>
      </c>
      <c r="BP22">
        <f>SUMIFS(DataRegularSeason20242025!$AA$3:$AA$1315,DataRegularSeason20242025!$B$3:$B$1315, "&lt;=" &amp; BP$1, DataRegularSeason20242025!$D$3:$D$1315, $A22)+SUMIFS(DataRegularSeason20242025!$AB$3:$AB$1315,DataRegularSeason20242025!$B$3:$B$1315, "&lt;=" &amp; BP$1, DataRegularSeason20242025!$E$3:$E$1315, $A22)</f>
        <v>20</v>
      </c>
      <c r="BQ22">
        <f>SUMIFS(DataRegularSeason20242025!$AA$3:$AA$1315,DataRegularSeason20242025!$B$3:$B$1315, "&lt;=" &amp; BQ$1, DataRegularSeason20242025!$D$3:$D$1315, $A22)+SUMIFS(DataRegularSeason20242025!$AB$3:$AB$1315,DataRegularSeason20242025!$B$3:$B$1315, "&lt;=" &amp; BQ$1, DataRegularSeason20242025!$E$3:$E$1315, $A22)</f>
        <v>20</v>
      </c>
      <c r="BR22">
        <f>SUMIFS(DataRegularSeason20242025!$AA$3:$AA$1315,DataRegularSeason20242025!$B$3:$B$1315, "&lt;=" &amp; BR$1, DataRegularSeason20242025!$D$3:$D$1315, $A22)+SUMIFS(DataRegularSeason20242025!$AB$3:$AB$1315,DataRegularSeason20242025!$B$3:$B$1315, "&lt;=" &amp; BR$1, DataRegularSeason20242025!$E$3:$E$1315, $A22)</f>
        <v>20</v>
      </c>
      <c r="BS22">
        <f>SUMIFS(DataRegularSeason20242025!$AA$3:$AA$1315,DataRegularSeason20242025!$B$3:$B$1315, "&lt;=" &amp; BS$1, DataRegularSeason20242025!$D$3:$D$1315, $A22)+SUMIFS(DataRegularSeason20242025!$AB$3:$AB$1315,DataRegularSeason20242025!$B$3:$B$1315, "&lt;=" &amp; BS$1, DataRegularSeason20242025!$E$3:$E$1315, $A22)</f>
        <v>20</v>
      </c>
      <c r="BT22">
        <f>SUMIFS(DataRegularSeason20242025!$AA$3:$AA$1315,DataRegularSeason20242025!$B$3:$B$1315, "&lt;=" &amp; BT$1, DataRegularSeason20242025!$D$3:$D$1315, $A22)+SUMIFS(DataRegularSeason20242025!$AB$3:$AB$1315,DataRegularSeason20242025!$B$3:$B$1315, "&lt;=" &amp; BT$1, DataRegularSeason20242025!$E$3:$E$1315, $A22)</f>
        <v>20</v>
      </c>
      <c r="BU22">
        <f>SUMIFS(DataRegularSeason20242025!$AA$3:$AA$1315,DataRegularSeason20242025!$B$3:$B$1315, "&lt;=" &amp; BU$1, DataRegularSeason20242025!$D$3:$D$1315, $A22)+SUMIFS(DataRegularSeason20242025!$AB$3:$AB$1315,DataRegularSeason20242025!$B$3:$B$1315, "&lt;=" &amp; BU$1, DataRegularSeason20242025!$E$3:$E$1315, $A22)</f>
        <v>20</v>
      </c>
      <c r="BV22">
        <f>SUMIFS(DataRegularSeason20242025!$AA$3:$AA$1315,DataRegularSeason20242025!$B$3:$B$1315, "&lt;=" &amp; BV$1, DataRegularSeason20242025!$D$3:$D$1315, $A22)+SUMIFS(DataRegularSeason20242025!$AB$3:$AB$1315,DataRegularSeason20242025!$B$3:$B$1315, "&lt;=" &amp; BV$1, DataRegularSeason20242025!$E$3:$E$1315, $A22)</f>
        <v>20</v>
      </c>
      <c r="BW22">
        <f>SUMIFS(DataRegularSeason20242025!$AA$3:$AA$1315,DataRegularSeason20242025!$B$3:$B$1315, "&lt;=" &amp; BW$1, DataRegularSeason20242025!$D$3:$D$1315, $A22)+SUMIFS(DataRegularSeason20242025!$AB$3:$AB$1315,DataRegularSeason20242025!$B$3:$B$1315, "&lt;=" &amp; BW$1, DataRegularSeason20242025!$E$3:$E$1315, $A22)</f>
        <v>20</v>
      </c>
      <c r="BX22">
        <f>SUMIFS(DataRegularSeason20242025!$AA$3:$AA$1315,DataRegularSeason20242025!$B$3:$B$1315, "&lt;=" &amp; BX$1, DataRegularSeason20242025!$D$3:$D$1315, $A22)+SUMIFS(DataRegularSeason20242025!$AB$3:$AB$1315,DataRegularSeason20242025!$B$3:$B$1315, "&lt;=" &amp; BX$1, DataRegularSeason20242025!$E$3:$E$1315, $A22)</f>
        <v>20</v>
      </c>
      <c r="BY22">
        <f>SUMIFS(DataRegularSeason20242025!$AA$3:$AA$1315,DataRegularSeason20242025!$B$3:$B$1315, "&lt;=" &amp; BY$1, DataRegularSeason20242025!$D$3:$D$1315, $A22)+SUMIFS(DataRegularSeason20242025!$AB$3:$AB$1315,DataRegularSeason20242025!$B$3:$B$1315, "&lt;=" &amp; BY$1, DataRegularSeason20242025!$E$3:$E$1315, $A22)</f>
        <v>20</v>
      </c>
      <c r="BZ22">
        <f>SUMIFS(DataRegularSeason20242025!$AA$3:$AA$1315,DataRegularSeason20242025!$B$3:$B$1315, "&lt;=" &amp; BZ$1, DataRegularSeason20242025!$D$3:$D$1315, $A22)+SUMIFS(DataRegularSeason20242025!$AB$3:$AB$1315,DataRegularSeason20242025!$B$3:$B$1315, "&lt;=" &amp; BZ$1, DataRegularSeason20242025!$E$3:$E$1315, $A22)</f>
        <v>20</v>
      </c>
      <c r="CA22">
        <f>SUMIFS(DataRegularSeason20242025!$AA$3:$AA$1315,DataRegularSeason20242025!$B$3:$B$1315, "&lt;=" &amp; CA$1, DataRegularSeason20242025!$D$3:$D$1315, $A22)+SUMIFS(DataRegularSeason20242025!$AB$3:$AB$1315,DataRegularSeason20242025!$B$3:$B$1315, "&lt;=" &amp; CA$1, DataRegularSeason20242025!$E$3:$E$1315, $A22)</f>
        <v>20</v>
      </c>
      <c r="CB22">
        <f>SUMIFS(DataRegularSeason20242025!$AA$3:$AA$1315,DataRegularSeason20242025!$B$3:$B$1315, "&lt;=" &amp; CB$1, DataRegularSeason20242025!$D$3:$D$1315, $A22)+SUMIFS(DataRegularSeason20242025!$AB$3:$AB$1315,DataRegularSeason20242025!$B$3:$B$1315, "&lt;=" &amp; CB$1, DataRegularSeason20242025!$E$3:$E$1315, $A22)</f>
        <v>20</v>
      </c>
      <c r="CC22">
        <f>SUMIFS(DataRegularSeason20242025!$AA$3:$AA$1315,DataRegularSeason20242025!$B$3:$B$1315, "&lt;=" &amp; CC$1, DataRegularSeason20242025!$D$3:$D$1315, $A22)+SUMIFS(DataRegularSeason20242025!$AB$3:$AB$1315,DataRegularSeason20242025!$B$3:$B$1315, "&lt;=" &amp; CC$1, DataRegularSeason20242025!$E$3:$E$1315, $A22)</f>
        <v>20</v>
      </c>
      <c r="CD22">
        <f>SUMIFS(DataRegularSeason20242025!$AA$3:$AA$1315,DataRegularSeason20242025!$B$3:$B$1315, "&lt;=" &amp; CD$1, DataRegularSeason20242025!$D$3:$D$1315, $A22)+SUMIFS(DataRegularSeason20242025!$AB$3:$AB$1315,DataRegularSeason20242025!$B$3:$B$1315, "&lt;=" &amp; CD$1, DataRegularSeason20242025!$E$3:$E$1315, $A22)</f>
        <v>20</v>
      </c>
      <c r="CE22">
        <f>SUMIFS(DataRegularSeason20242025!$AA$3:$AA$1315,DataRegularSeason20242025!$B$3:$B$1315, "&lt;=" &amp; CE$1, DataRegularSeason20242025!$D$3:$D$1315, $A22)+SUMIFS(DataRegularSeason20242025!$AB$3:$AB$1315,DataRegularSeason20242025!$B$3:$B$1315, "&lt;=" &amp; CE$1, DataRegularSeason20242025!$E$3:$E$1315, $A22)</f>
        <v>20</v>
      </c>
      <c r="CF22">
        <f>SUMIFS(DataRegularSeason20242025!$AA$3:$AA$1315,DataRegularSeason20242025!$B$3:$B$1315, "&lt;=" &amp; CF$1, DataRegularSeason20242025!$D$3:$D$1315, $A22)+SUMIFS(DataRegularSeason20242025!$AB$3:$AB$1315,DataRegularSeason20242025!$B$3:$B$1315, "&lt;=" &amp; CF$1, DataRegularSeason20242025!$E$3:$E$1315, $A22)</f>
        <v>20</v>
      </c>
      <c r="CG22">
        <f>SUMIFS(DataRegularSeason20242025!$AA$3:$AA$1315,DataRegularSeason20242025!$B$3:$B$1315, "&lt;=" &amp; CG$1, DataRegularSeason20242025!$D$3:$D$1315, $A22)+SUMIFS(DataRegularSeason20242025!$AB$3:$AB$1315,DataRegularSeason20242025!$B$3:$B$1315, "&lt;=" &amp; CG$1, DataRegularSeason20242025!$E$3:$E$1315, $A22)</f>
        <v>20</v>
      </c>
      <c r="CH22">
        <f>SUMIFS(DataRegularSeason20242025!$AA$3:$AA$1315,DataRegularSeason20242025!$B$3:$B$1315, "&lt;=" &amp; CH$1, DataRegularSeason20242025!$D$3:$D$1315, $A22)+SUMIFS(DataRegularSeason20242025!$AB$3:$AB$1315,DataRegularSeason20242025!$B$3:$B$1315, "&lt;=" &amp; CH$1, DataRegularSeason20242025!$E$3:$E$1315, $A22)</f>
        <v>20</v>
      </c>
      <c r="CI22">
        <f>SUMIFS(DataRegularSeason20242025!$AA$3:$AA$1315,DataRegularSeason20242025!$B$3:$B$1315, "&lt;=" &amp; CI$1, DataRegularSeason20242025!$D$3:$D$1315, $A22)+SUMIFS(DataRegularSeason20242025!$AB$3:$AB$1315,DataRegularSeason20242025!$B$3:$B$1315, "&lt;=" &amp; CI$1, DataRegularSeason20242025!$E$3:$E$1315, $A22)</f>
        <v>20</v>
      </c>
      <c r="CJ22">
        <f>SUMIFS(DataRegularSeason20242025!$AA$3:$AA$1315,DataRegularSeason20242025!$B$3:$B$1315, "&lt;=" &amp; CJ$1, DataRegularSeason20242025!$D$3:$D$1315, $A22)+SUMIFS(DataRegularSeason20242025!$AB$3:$AB$1315,DataRegularSeason20242025!$B$3:$B$1315, "&lt;=" &amp; CJ$1, DataRegularSeason20242025!$E$3:$E$1315, $A22)</f>
        <v>20</v>
      </c>
      <c r="CK22">
        <f>SUMIFS(DataRegularSeason20242025!$AA$3:$AA$1315,DataRegularSeason20242025!$B$3:$B$1315, "&lt;=" &amp; CK$1, DataRegularSeason20242025!$D$3:$D$1315, $A22)+SUMIFS(DataRegularSeason20242025!$AB$3:$AB$1315,DataRegularSeason20242025!$B$3:$B$1315, "&lt;=" &amp; CK$1, DataRegularSeason20242025!$E$3:$E$1315, $A22)</f>
        <v>20</v>
      </c>
      <c r="CL22">
        <f>SUMIFS(DataRegularSeason20242025!$AA$3:$AA$1315,DataRegularSeason20242025!$B$3:$B$1315, "&lt;=" &amp; CL$1, DataRegularSeason20242025!$D$3:$D$1315, $A22)+SUMIFS(DataRegularSeason20242025!$AB$3:$AB$1315,DataRegularSeason20242025!$B$3:$B$1315, "&lt;=" &amp; CL$1, DataRegularSeason20242025!$E$3:$E$1315, $A22)</f>
        <v>20</v>
      </c>
      <c r="CM22">
        <f>SUMIFS(DataRegularSeason20242025!$AA$3:$AA$1315,DataRegularSeason20242025!$B$3:$B$1315, "&lt;=" &amp; CM$1, DataRegularSeason20242025!$D$3:$D$1315, $A22)+SUMIFS(DataRegularSeason20242025!$AB$3:$AB$1315,DataRegularSeason20242025!$B$3:$B$1315, "&lt;=" &amp; CM$1, DataRegularSeason20242025!$E$3:$E$1315, $A22)</f>
        <v>20</v>
      </c>
      <c r="CN22">
        <f>SUMIFS(DataRegularSeason20242025!$AA$3:$AA$1315,DataRegularSeason20242025!$B$3:$B$1315, "&lt;=" &amp; CN$1, DataRegularSeason20242025!$D$3:$D$1315, $A22)+SUMIFS(DataRegularSeason20242025!$AB$3:$AB$1315,DataRegularSeason20242025!$B$3:$B$1315, "&lt;=" &amp; CN$1, DataRegularSeason20242025!$E$3:$E$1315, $A22)</f>
        <v>20</v>
      </c>
      <c r="CO22">
        <f>SUMIFS(DataRegularSeason20242025!$AA$3:$AA$1315,DataRegularSeason20242025!$B$3:$B$1315, "&lt;=" &amp; CO$1, DataRegularSeason20242025!$D$3:$D$1315, $A22)+SUMIFS(DataRegularSeason20242025!$AB$3:$AB$1315,DataRegularSeason20242025!$B$3:$B$1315, "&lt;=" &amp; CO$1, DataRegularSeason20242025!$E$3:$E$1315, $A22)</f>
        <v>20</v>
      </c>
      <c r="CP22">
        <f>SUMIFS(DataRegularSeason20242025!$AA$3:$AA$1315,DataRegularSeason20242025!$B$3:$B$1315, "&lt;=" &amp; CP$1, DataRegularSeason20242025!$D$3:$D$1315, $A22)+SUMIFS(DataRegularSeason20242025!$AB$3:$AB$1315,DataRegularSeason20242025!$B$3:$B$1315, "&lt;=" &amp; CP$1, DataRegularSeason20242025!$E$3:$E$1315, $A22)</f>
        <v>20</v>
      </c>
      <c r="CQ22">
        <f>SUMIFS(DataRegularSeason20242025!$AA$3:$AA$1315,DataRegularSeason20242025!$B$3:$B$1315, "&lt;=" &amp; CQ$1, DataRegularSeason20242025!$D$3:$D$1315, $A22)+SUMIFS(DataRegularSeason20242025!$AB$3:$AB$1315,DataRegularSeason20242025!$B$3:$B$1315, "&lt;=" &amp; CQ$1, DataRegularSeason20242025!$E$3:$E$1315, $A22)</f>
        <v>20</v>
      </c>
      <c r="CR22">
        <f>SUMIFS(DataRegularSeason20242025!$AA$3:$AA$1315,DataRegularSeason20242025!$B$3:$B$1315, "&lt;=" &amp; CR$1, DataRegularSeason20242025!$D$3:$D$1315, $A22)+SUMIFS(DataRegularSeason20242025!$AB$3:$AB$1315,DataRegularSeason20242025!$B$3:$B$1315, "&lt;=" &amp; CR$1, DataRegularSeason20242025!$E$3:$E$1315, $A22)</f>
        <v>20</v>
      </c>
      <c r="CS22">
        <f>SUMIFS(DataRegularSeason20242025!$AA$3:$AA$1315,DataRegularSeason20242025!$B$3:$B$1315, "&lt;=" &amp; CS$1, DataRegularSeason20242025!$D$3:$D$1315, $A22)+SUMIFS(DataRegularSeason20242025!$AB$3:$AB$1315,DataRegularSeason20242025!$B$3:$B$1315, "&lt;=" &amp; CS$1, DataRegularSeason20242025!$E$3:$E$1315, $A22)</f>
        <v>20</v>
      </c>
      <c r="CT22">
        <f>SUMIFS(DataRegularSeason20242025!$AA$3:$AA$1315,DataRegularSeason20242025!$B$3:$B$1315, "&lt;=" &amp; CT$1, DataRegularSeason20242025!$D$3:$D$1315, $A22)+SUMIFS(DataRegularSeason20242025!$AB$3:$AB$1315,DataRegularSeason20242025!$B$3:$B$1315, "&lt;=" &amp; CT$1, DataRegularSeason20242025!$E$3:$E$1315, $A22)</f>
        <v>20</v>
      </c>
      <c r="CU22">
        <f>SUMIFS(DataRegularSeason20242025!$AA$3:$AA$1315,DataRegularSeason20242025!$B$3:$B$1315, "&lt;=" &amp; CU$1, DataRegularSeason20242025!$D$3:$D$1315, $A22)+SUMIFS(DataRegularSeason20242025!$AB$3:$AB$1315,DataRegularSeason20242025!$B$3:$B$1315, "&lt;=" &amp; CU$1, DataRegularSeason20242025!$E$3:$E$1315, $A22)</f>
        <v>20</v>
      </c>
      <c r="CV22">
        <f>SUMIFS(DataRegularSeason20242025!$AA$3:$AA$1315,DataRegularSeason20242025!$B$3:$B$1315, "&lt;=" &amp; CV$1, DataRegularSeason20242025!$D$3:$D$1315, $A22)+SUMIFS(DataRegularSeason20242025!$AB$3:$AB$1315,DataRegularSeason20242025!$B$3:$B$1315, "&lt;=" &amp; CV$1, DataRegularSeason20242025!$E$3:$E$1315, $A22)</f>
        <v>20</v>
      </c>
      <c r="CW22">
        <f>SUMIFS(DataRegularSeason20242025!$AA$3:$AA$1315,DataRegularSeason20242025!$B$3:$B$1315, "&lt;=" &amp; CW$1, DataRegularSeason20242025!$D$3:$D$1315, $A22)+SUMIFS(DataRegularSeason20242025!$AB$3:$AB$1315,DataRegularSeason20242025!$B$3:$B$1315, "&lt;=" &amp; CW$1, DataRegularSeason20242025!$E$3:$E$1315, $A22)</f>
        <v>20</v>
      </c>
      <c r="CX22">
        <f>SUMIFS(DataRegularSeason20242025!$AA$3:$AA$1315,DataRegularSeason20242025!$B$3:$B$1315, "&lt;=" &amp; CX$1, DataRegularSeason20242025!$D$3:$D$1315, $A22)+SUMIFS(DataRegularSeason20242025!$AB$3:$AB$1315,DataRegularSeason20242025!$B$3:$B$1315, "&lt;=" &amp; CX$1, DataRegularSeason20242025!$E$3:$E$1315, $A22)</f>
        <v>20</v>
      </c>
      <c r="CY22">
        <f>SUMIFS(DataRegularSeason20242025!$AA$3:$AA$1315,DataRegularSeason20242025!$B$3:$B$1315, "&lt;=" &amp; CY$1, DataRegularSeason20242025!$D$3:$D$1315, $A22)+SUMIFS(DataRegularSeason20242025!$AB$3:$AB$1315,DataRegularSeason20242025!$B$3:$B$1315, "&lt;=" &amp; CY$1, DataRegularSeason20242025!$E$3:$E$1315, $A22)</f>
        <v>20</v>
      </c>
      <c r="CZ22">
        <f>SUMIFS(DataRegularSeason20242025!$AA$3:$AA$1315,DataRegularSeason20242025!$B$3:$B$1315, "&lt;=" &amp; CZ$1, DataRegularSeason20242025!$D$3:$D$1315, $A22)+SUMIFS(DataRegularSeason20242025!$AB$3:$AB$1315,DataRegularSeason20242025!$B$3:$B$1315, "&lt;=" &amp; CZ$1, DataRegularSeason20242025!$E$3:$E$1315, $A22)</f>
        <v>20</v>
      </c>
      <c r="DA22">
        <f>SUMIFS(DataRegularSeason20242025!$AA$3:$AA$1315,DataRegularSeason20242025!$B$3:$B$1315, "&lt;=" &amp; DA$1, DataRegularSeason20242025!$D$3:$D$1315, $A22)+SUMIFS(DataRegularSeason20242025!$AB$3:$AB$1315,DataRegularSeason20242025!$B$3:$B$1315, "&lt;=" &amp; DA$1, DataRegularSeason20242025!$E$3:$E$1315, $A22)</f>
        <v>20</v>
      </c>
      <c r="DB22">
        <f>SUMIFS(DataRegularSeason20242025!$AA$3:$AA$1315,DataRegularSeason20242025!$B$3:$B$1315, "&lt;=" &amp; DB$1, DataRegularSeason20242025!$D$3:$D$1315, $A22)+SUMIFS(DataRegularSeason20242025!$AB$3:$AB$1315,DataRegularSeason20242025!$B$3:$B$1315, "&lt;=" &amp; DB$1, DataRegularSeason20242025!$E$3:$E$1315, $A22)</f>
        <v>20</v>
      </c>
      <c r="DC22">
        <f>SUMIFS(DataRegularSeason20242025!$AA$3:$AA$1315,DataRegularSeason20242025!$B$3:$B$1315, "&lt;=" &amp; DC$1, DataRegularSeason20242025!$D$3:$D$1315, $A22)+SUMIFS(DataRegularSeason20242025!$AB$3:$AB$1315,DataRegularSeason20242025!$B$3:$B$1315, "&lt;=" &amp; DC$1, DataRegularSeason20242025!$E$3:$E$1315, $A22)</f>
        <v>20</v>
      </c>
      <c r="DD22">
        <f>SUMIFS(DataRegularSeason20242025!$AA$3:$AA$1315,DataRegularSeason20242025!$B$3:$B$1315, "&lt;=" &amp; DD$1, DataRegularSeason20242025!$D$3:$D$1315, $A22)+SUMIFS(DataRegularSeason20242025!$AB$3:$AB$1315,DataRegularSeason20242025!$B$3:$B$1315, "&lt;=" &amp; DD$1, DataRegularSeason20242025!$E$3:$E$1315, $A22)</f>
        <v>20</v>
      </c>
      <c r="DE22">
        <f>SUMIFS(DataRegularSeason20242025!$AA$3:$AA$1315,DataRegularSeason20242025!$B$3:$B$1315, "&lt;=" &amp; DE$1, DataRegularSeason20242025!$D$3:$D$1315, $A22)+SUMIFS(DataRegularSeason20242025!$AB$3:$AB$1315,DataRegularSeason20242025!$B$3:$B$1315, "&lt;=" &amp; DE$1, DataRegularSeason20242025!$E$3:$E$1315, $A22)</f>
        <v>20</v>
      </c>
      <c r="DF22">
        <f>SUMIFS(DataRegularSeason20242025!$AA$3:$AA$1315,DataRegularSeason20242025!$B$3:$B$1315, "&lt;=" &amp; DF$1, DataRegularSeason20242025!$D$3:$D$1315, $A22)+SUMIFS(DataRegularSeason20242025!$AB$3:$AB$1315,DataRegularSeason20242025!$B$3:$B$1315, "&lt;=" &amp; DF$1, DataRegularSeason20242025!$E$3:$E$1315, $A22)</f>
        <v>20</v>
      </c>
      <c r="DG22">
        <f>SUMIFS(DataRegularSeason20242025!$AA$3:$AA$1315,DataRegularSeason20242025!$B$3:$B$1315, "&lt;=" &amp; DG$1, DataRegularSeason20242025!$D$3:$D$1315, $A22)+SUMIFS(DataRegularSeason20242025!$AB$3:$AB$1315,DataRegularSeason20242025!$B$3:$B$1315, "&lt;=" &amp; DG$1, DataRegularSeason20242025!$E$3:$E$1315, $A22)</f>
        <v>20</v>
      </c>
      <c r="DH22">
        <f>SUMIFS(DataRegularSeason20242025!$AA$3:$AA$1315,DataRegularSeason20242025!$B$3:$B$1315, "&lt;=" &amp; DH$1, DataRegularSeason20242025!$D$3:$D$1315, $A22)+SUMIFS(DataRegularSeason20242025!$AB$3:$AB$1315,DataRegularSeason20242025!$B$3:$B$1315, "&lt;=" &amp; DH$1, DataRegularSeason20242025!$E$3:$E$1315, $A22)</f>
        <v>20</v>
      </c>
      <c r="DI22">
        <f>SUMIFS(DataRegularSeason20242025!$AA$3:$AA$1315,DataRegularSeason20242025!$B$3:$B$1315, "&lt;=" &amp; DI$1, DataRegularSeason20242025!$D$3:$D$1315, $A22)+SUMIFS(DataRegularSeason20242025!$AB$3:$AB$1315,DataRegularSeason20242025!$B$3:$B$1315, "&lt;=" &amp; DI$1, DataRegularSeason20242025!$E$3:$E$1315, $A22)</f>
        <v>20</v>
      </c>
      <c r="DJ22">
        <f>SUMIFS(DataRegularSeason20242025!$AA$3:$AA$1315,DataRegularSeason20242025!$B$3:$B$1315, "&lt;=" &amp; DJ$1, DataRegularSeason20242025!$D$3:$D$1315, $A22)+SUMIFS(DataRegularSeason20242025!$AB$3:$AB$1315,DataRegularSeason20242025!$B$3:$B$1315, "&lt;=" &amp; DJ$1, DataRegularSeason20242025!$E$3:$E$1315, $A22)</f>
        <v>20</v>
      </c>
      <c r="DK22">
        <f>SUMIFS(DataRegularSeason20242025!$AA$3:$AA$1315,DataRegularSeason20242025!$B$3:$B$1315, "&lt;=" &amp; DK$1, DataRegularSeason20242025!$D$3:$D$1315, $A22)+SUMIFS(DataRegularSeason20242025!$AB$3:$AB$1315,DataRegularSeason20242025!$B$3:$B$1315, "&lt;=" &amp; DK$1, DataRegularSeason20242025!$E$3:$E$1315, $A22)</f>
        <v>20</v>
      </c>
      <c r="DL22">
        <f>SUMIFS(DataRegularSeason20242025!$AA$3:$AA$1315,DataRegularSeason20242025!$B$3:$B$1315, "&lt;=" &amp; DL$1, DataRegularSeason20242025!$D$3:$D$1315, $A22)+SUMIFS(DataRegularSeason20242025!$AB$3:$AB$1315,DataRegularSeason20242025!$B$3:$B$1315, "&lt;=" &amp; DL$1, DataRegularSeason20242025!$E$3:$E$1315, $A22)</f>
        <v>20</v>
      </c>
      <c r="DM22">
        <f>SUMIFS(DataRegularSeason20242025!$AA$3:$AA$1315,DataRegularSeason20242025!$B$3:$B$1315, "&lt;=" &amp; DM$1, DataRegularSeason20242025!$D$3:$D$1315, $A22)+SUMIFS(DataRegularSeason20242025!$AB$3:$AB$1315,DataRegularSeason20242025!$B$3:$B$1315, "&lt;=" &amp; DM$1, DataRegularSeason20242025!$E$3:$E$1315, $A22)</f>
        <v>20</v>
      </c>
      <c r="DN22">
        <f>SUMIFS(DataRegularSeason20242025!$AA$3:$AA$1315,DataRegularSeason20242025!$B$3:$B$1315, "&lt;=" &amp; DN$1, DataRegularSeason20242025!$D$3:$D$1315, $A22)+SUMIFS(DataRegularSeason20242025!$AB$3:$AB$1315,DataRegularSeason20242025!$B$3:$B$1315, "&lt;=" &amp; DN$1, DataRegularSeason20242025!$E$3:$E$1315, $A22)</f>
        <v>20</v>
      </c>
      <c r="DO22">
        <f>SUMIFS(DataRegularSeason20242025!$AA$3:$AA$1315,DataRegularSeason20242025!$B$3:$B$1315, "&lt;=" &amp; DO$1, DataRegularSeason20242025!$D$3:$D$1315, $A22)+SUMIFS(DataRegularSeason20242025!$AB$3:$AB$1315,DataRegularSeason20242025!$B$3:$B$1315, "&lt;=" &amp; DO$1, DataRegularSeason20242025!$E$3:$E$1315, $A22)</f>
        <v>20</v>
      </c>
      <c r="DP22">
        <f>SUMIFS(DataRegularSeason20242025!$AA$3:$AA$1315,DataRegularSeason20242025!$B$3:$B$1315, "&lt;=" &amp; DP$1, DataRegularSeason20242025!$D$3:$D$1315, $A22)+SUMIFS(DataRegularSeason20242025!$AB$3:$AB$1315,DataRegularSeason20242025!$B$3:$B$1315, "&lt;=" &amp; DP$1, DataRegularSeason20242025!$E$3:$E$1315, $A22)</f>
        <v>20</v>
      </c>
      <c r="DQ22">
        <f>SUMIFS(DataRegularSeason20242025!$AA$3:$AA$1315,DataRegularSeason20242025!$B$3:$B$1315, "&lt;=" &amp; DQ$1, DataRegularSeason20242025!$D$3:$D$1315, $A22)+SUMIFS(DataRegularSeason20242025!$AB$3:$AB$1315,DataRegularSeason20242025!$B$3:$B$1315, "&lt;=" &amp; DQ$1, DataRegularSeason20242025!$E$3:$E$1315, $A22)</f>
        <v>20</v>
      </c>
      <c r="DR22">
        <f>SUMIFS(DataRegularSeason20242025!$AA$3:$AA$1315,DataRegularSeason20242025!$B$3:$B$1315, "&lt;=" &amp; DR$1, DataRegularSeason20242025!$D$3:$D$1315, $A22)+SUMIFS(DataRegularSeason20242025!$AB$3:$AB$1315,DataRegularSeason20242025!$B$3:$B$1315, "&lt;=" &amp; DR$1, DataRegularSeason20242025!$E$3:$E$1315, $A22)</f>
        <v>20</v>
      </c>
      <c r="DS22">
        <f>SUMIFS(DataRegularSeason20242025!$AA$3:$AA$1315,DataRegularSeason20242025!$B$3:$B$1315, "&lt;=" &amp; DS$1, DataRegularSeason20242025!$D$3:$D$1315, $A22)+SUMIFS(DataRegularSeason20242025!$AB$3:$AB$1315,DataRegularSeason20242025!$B$3:$B$1315, "&lt;=" &amp; DS$1, DataRegularSeason20242025!$E$3:$E$1315, $A22)</f>
        <v>20</v>
      </c>
      <c r="DT22">
        <f>SUMIFS(DataRegularSeason20242025!$AA$3:$AA$1315,DataRegularSeason20242025!$B$3:$B$1315, "&lt;=" &amp; DT$1, DataRegularSeason20242025!$D$3:$D$1315, $A22)+SUMIFS(DataRegularSeason20242025!$AB$3:$AB$1315,DataRegularSeason20242025!$B$3:$B$1315, "&lt;=" &amp; DT$1, DataRegularSeason20242025!$E$3:$E$1315, $A22)</f>
        <v>20</v>
      </c>
      <c r="DU22">
        <f>SUMIFS(DataRegularSeason20242025!$AA$3:$AA$1315,DataRegularSeason20242025!$B$3:$B$1315, "&lt;=" &amp; DU$1, DataRegularSeason20242025!$D$3:$D$1315, $A22)+SUMIFS(DataRegularSeason20242025!$AB$3:$AB$1315,DataRegularSeason20242025!$B$3:$B$1315, "&lt;=" &amp; DU$1, DataRegularSeason20242025!$E$3:$E$1315, $A22)</f>
        <v>20</v>
      </c>
      <c r="DV22">
        <f>SUMIFS(DataRegularSeason20242025!$AA$3:$AA$1315,DataRegularSeason20242025!$B$3:$B$1315, "&lt;=" &amp; DV$1, DataRegularSeason20242025!$D$3:$D$1315, $A22)+SUMIFS(DataRegularSeason20242025!$AB$3:$AB$1315,DataRegularSeason20242025!$B$3:$B$1315, "&lt;=" &amp; DV$1, DataRegularSeason20242025!$E$3:$E$1315, $A22)</f>
        <v>20</v>
      </c>
      <c r="DW22">
        <f>SUMIFS(DataRegularSeason20242025!$AA$3:$AA$1315,DataRegularSeason20242025!$B$3:$B$1315, "&lt;=" &amp; DW$1, DataRegularSeason20242025!$D$3:$D$1315, $A22)+SUMIFS(DataRegularSeason20242025!$AB$3:$AB$1315,DataRegularSeason20242025!$B$3:$B$1315, "&lt;=" &amp; DW$1, DataRegularSeason20242025!$E$3:$E$1315, $A22)</f>
        <v>20</v>
      </c>
      <c r="DX22">
        <f>SUMIFS(DataRegularSeason20242025!$AA$3:$AA$1315,DataRegularSeason20242025!$B$3:$B$1315, "&lt;=" &amp; DX$1, DataRegularSeason20242025!$D$3:$D$1315, $A22)+SUMIFS(DataRegularSeason20242025!$AB$3:$AB$1315,DataRegularSeason20242025!$B$3:$B$1315, "&lt;=" &amp; DX$1, DataRegularSeason20242025!$E$3:$E$1315, $A22)</f>
        <v>20</v>
      </c>
      <c r="DY22">
        <f>SUMIFS(DataRegularSeason20242025!$AA$3:$AA$1315,DataRegularSeason20242025!$B$3:$B$1315, "&lt;=" &amp; DY$1, DataRegularSeason20242025!$D$3:$D$1315, $A22)+SUMIFS(DataRegularSeason20242025!$AB$3:$AB$1315,DataRegularSeason20242025!$B$3:$B$1315, "&lt;=" &amp; DY$1, DataRegularSeason20242025!$E$3:$E$1315, $A22)</f>
        <v>20</v>
      </c>
      <c r="DZ22">
        <f>SUMIFS(DataRegularSeason20242025!$AA$3:$AA$1315,DataRegularSeason20242025!$B$3:$B$1315, "&lt;=" &amp; DZ$1, DataRegularSeason20242025!$D$3:$D$1315, $A22)+SUMIFS(DataRegularSeason20242025!$AB$3:$AB$1315,DataRegularSeason20242025!$B$3:$B$1315, "&lt;=" &amp; DZ$1, DataRegularSeason20242025!$E$3:$E$1315, $A22)</f>
        <v>20</v>
      </c>
      <c r="EA22">
        <f>SUMIFS(DataRegularSeason20242025!$AA$3:$AA$1315,DataRegularSeason20242025!$B$3:$B$1315, "&lt;=" &amp; EA$1, DataRegularSeason20242025!$D$3:$D$1315, $A22)+SUMIFS(DataRegularSeason20242025!$AB$3:$AB$1315,DataRegularSeason20242025!$B$3:$B$1315, "&lt;=" &amp; EA$1, DataRegularSeason20242025!$E$3:$E$1315, $A22)</f>
        <v>20</v>
      </c>
      <c r="EB22">
        <f>SUMIFS(DataRegularSeason20242025!$AA$3:$AA$1315,DataRegularSeason20242025!$B$3:$B$1315, "&lt;=" &amp; EB$1, DataRegularSeason20242025!$D$3:$D$1315, $A22)+SUMIFS(DataRegularSeason20242025!$AB$3:$AB$1315,DataRegularSeason20242025!$B$3:$B$1315, "&lt;=" &amp; EB$1, DataRegularSeason20242025!$E$3:$E$1315, $A22)</f>
        <v>20</v>
      </c>
      <c r="EC22">
        <f>SUMIFS(DataRegularSeason20242025!$AA$3:$AA$1315,DataRegularSeason20242025!$B$3:$B$1315, "&lt;=" &amp; EC$1, DataRegularSeason20242025!$D$3:$D$1315, $A22)+SUMIFS(DataRegularSeason20242025!$AB$3:$AB$1315,DataRegularSeason20242025!$B$3:$B$1315, "&lt;=" &amp; EC$1, DataRegularSeason20242025!$E$3:$E$1315, $A22)</f>
        <v>20</v>
      </c>
      <c r="ED22">
        <f>SUMIFS(DataRegularSeason20242025!$AA$3:$AA$1315,DataRegularSeason20242025!$B$3:$B$1315, "&lt;=" &amp; ED$1, DataRegularSeason20242025!$D$3:$D$1315, $A22)+SUMIFS(DataRegularSeason20242025!$AB$3:$AB$1315,DataRegularSeason20242025!$B$3:$B$1315, "&lt;=" &amp; ED$1, DataRegularSeason20242025!$E$3:$E$1315, $A22)</f>
        <v>20</v>
      </c>
      <c r="EE22">
        <f>SUMIFS(DataRegularSeason20242025!$AA$3:$AA$1315,DataRegularSeason20242025!$B$3:$B$1315, "&lt;=" &amp; EE$1, DataRegularSeason20242025!$D$3:$D$1315, $A22)+SUMIFS(DataRegularSeason20242025!$AB$3:$AB$1315,DataRegularSeason20242025!$B$3:$B$1315, "&lt;=" &amp; EE$1, DataRegularSeason20242025!$E$3:$E$1315, $A22)</f>
        <v>20</v>
      </c>
      <c r="EF22">
        <f>SUMIFS(DataRegularSeason20242025!$AA$3:$AA$1315,DataRegularSeason20242025!$B$3:$B$1315, "&lt;=" &amp; EF$1, DataRegularSeason20242025!$D$3:$D$1315, $A22)+SUMIFS(DataRegularSeason20242025!$AB$3:$AB$1315,DataRegularSeason20242025!$B$3:$B$1315, "&lt;=" &amp; EF$1, DataRegularSeason20242025!$E$3:$E$1315, $A22)</f>
        <v>20</v>
      </c>
      <c r="EG22">
        <f>SUMIFS(DataRegularSeason20242025!$AA$3:$AA$1315,DataRegularSeason20242025!$B$3:$B$1315, "&lt;=" &amp; EG$1, DataRegularSeason20242025!$D$3:$D$1315, $A22)+SUMIFS(DataRegularSeason20242025!$AB$3:$AB$1315,DataRegularSeason20242025!$B$3:$B$1315, "&lt;=" &amp; EG$1, DataRegularSeason20242025!$E$3:$E$1315, $A22)</f>
        <v>20</v>
      </c>
      <c r="EH22">
        <f>SUMIFS(DataRegularSeason20242025!$AA$3:$AA$1315,DataRegularSeason20242025!$B$3:$B$1315, "&lt;=" &amp; EH$1, DataRegularSeason20242025!$D$3:$D$1315, $A22)+SUMIFS(DataRegularSeason20242025!$AB$3:$AB$1315,DataRegularSeason20242025!$B$3:$B$1315, "&lt;=" &amp; EH$1, DataRegularSeason20242025!$E$3:$E$1315, $A22)</f>
        <v>20</v>
      </c>
      <c r="EI22">
        <f>SUMIFS(DataRegularSeason20242025!$AA$3:$AA$1315,DataRegularSeason20242025!$B$3:$B$1315, "&lt;=" &amp; EI$1, DataRegularSeason20242025!$D$3:$D$1315, $A22)+SUMIFS(DataRegularSeason20242025!$AB$3:$AB$1315,DataRegularSeason20242025!$B$3:$B$1315, "&lt;=" &amp; EI$1, DataRegularSeason20242025!$E$3:$E$1315, $A22)</f>
        <v>20</v>
      </c>
      <c r="EJ22">
        <f>SUMIFS(DataRegularSeason20242025!$AA$3:$AA$1315,DataRegularSeason20242025!$B$3:$B$1315, "&lt;=" &amp; EJ$1, DataRegularSeason20242025!$D$3:$D$1315, $A22)+SUMIFS(DataRegularSeason20242025!$AB$3:$AB$1315,DataRegularSeason20242025!$B$3:$B$1315, "&lt;=" &amp; EJ$1, DataRegularSeason20242025!$E$3:$E$1315, $A22)</f>
        <v>20</v>
      </c>
      <c r="EK22">
        <f>SUMIFS(DataRegularSeason20242025!$AA$3:$AA$1315,DataRegularSeason20242025!$B$3:$B$1315, "&lt;=" &amp; EK$1, DataRegularSeason20242025!$D$3:$D$1315, $A22)+SUMIFS(DataRegularSeason20242025!$AB$3:$AB$1315,DataRegularSeason20242025!$B$3:$B$1315, "&lt;=" &amp; EK$1, DataRegularSeason20242025!$E$3:$E$1315, $A22)</f>
        <v>20</v>
      </c>
      <c r="EL22">
        <f>SUMIFS(DataRegularSeason20242025!$AA$3:$AA$1315,DataRegularSeason20242025!$B$3:$B$1315, "&lt;=" &amp; EL$1, DataRegularSeason20242025!$D$3:$D$1315, $A22)+SUMIFS(DataRegularSeason20242025!$AB$3:$AB$1315,DataRegularSeason20242025!$B$3:$B$1315, "&lt;=" &amp; EL$1, DataRegularSeason20242025!$E$3:$E$1315, $A22)</f>
        <v>20</v>
      </c>
      <c r="EM22">
        <f>SUMIFS(DataRegularSeason20242025!$AA$3:$AA$1315,DataRegularSeason20242025!$B$3:$B$1315, "&lt;=" &amp; EM$1, DataRegularSeason20242025!$D$3:$D$1315, $A22)+SUMIFS(DataRegularSeason20242025!$AB$3:$AB$1315,DataRegularSeason20242025!$B$3:$B$1315, "&lt;=" &amp; EM$1, DataRegularSeason20242025!$E$3:$E$1315, $A22)</f>
        <v>20</v>
      </c>
      <c r="EN22">
        <f>SUMIFS(DataRegularSeason20242025!$AA$3:$AA$1315,DataRegularSeason20242025!$B$3:$B$1315, "&lt;=" &amp; EN$1, DataRegularSeason20242025!$D$3:$D$1315, $A22)+SUMIFS(DataRegularSeason20242025!$AB$3:$AB$1315,DataRegularSeason20242025!$B$3:$B$1315, "&lt;=" &amp; EN$1, DataRegularSeason20242025!$E$3:$E$1315, $A22)</f>
        <v>20</v>
      </c>
      <c r="EO22">
        <f>SUMIFS(DataRegularSeason20242025!$AA$3:$AA$1315,DataRegularSeason20242025!$B$3:$B$1315, "&lt;=" &amp; EO$1, DataRegularSeason20242025!$D$3:$D$1315, $A22)+SUMIFS(DataRegularSeason20242025!$AB$3:$AB$1315,DataRegularSeason20242025!$B$3:$B$1315, "&lt;=" &amp; EO$1, DataRegularSeason20242025!$E$3:$E$1315, $A22)</f>
        <v>20</v>
      </c>
      <c r="EP22">
        <f>SUMIFS(DataRegularSeason20242025!$AA$3:$AA$1315,DataRegularSeason20242025!$B$3:$B$1315, "&lt;=" &amp; EP$1, DataRegularSeason20242025!$D$3:$D$1315, $A22)+SUMIFS(DataRegularSeason20242025!$AB$3:$AB$1315,DataRegularSeason20242025!$B$3:$B$1315, "&lt;=" &amp; EP$1, DataRegularSeason20242025!$E$3:$E$1315, $A22)</f>
        <v>20</v>
      </c>
      <c r="EQ22">
        <f>SUMIFS(DataRegularSeason20242025!$AA$3:$AA$1315,DataRegularSeason20242025!$B$3:$B$1315, "&lt;=" &amp; EQ$1, DataRegularSeason20242025!$D$3:$D$1315, $A22)+SUMIFS(DataRegularSeason20242025!$AB$3:$AB$1315,DataRegularSeason20242025!$B$3:$B$1315, "&lt;=" &amp; EQ$1, DataRegularSeason20242025!$E$3:$E$1315, $A22)</f>
        <v>20</v>
      </c>
      <c r="ER22">
        <f>SUMIFS(DataRegularSeason20242025!$AA$3:$AA$1315,DataRegularSeason20242025!$B$3:$B$1315, "&lt;=" &amp; ER$1, DataRegularSeason20242025!$D$3:$D$1315, $A22)+SUMIFS(DataRegularSeason20242025!$AB$3:$AB$1315,DataRegularSeason20242025!$B$3:$B$1315, "&lt;=" &amp; ER$1, DataRegularSeason20242025!$E$3:$E$1315, $A22)</f>
        <v>20</v>
      </c>
      <c r="ES22">
        <f>SUMIFS(DataRegularSeason20242025!$AA$3:$AA$1315,DataRegularSeason20242025!$B$3:$B$1315, "&lt;=" &amp; ES$1, DataRegularSeason20242025!$D$3:$D$1315, $A22)+SUMIFS(DataRegularSeason20242025!$AB$3:$AB$1315,DataRegularSeason20242025!$B$3:$B$1315, "&lt;=" &amp; ES$1, DataRegularSeason20242025!$E$3:$E$1315, $A22)</f>
        <v>20</v>
      </c>
      <c r="ET22">
        <f>SUMIFS(DataRegularSeason20242025!$AA$3:$AA$1315,DataRegularSeason20242025!$B$3:$B$1315, "&lt;=" &amp; ET$1, DataRegularSeason20242025!$D$3:$D$1315, $A22)+SUMIFS(DataRegularSeason20242025!$AB$3:$AB$1315,DataRegularSeason20242025!$B$3:$B$1315, "&lt;=" &amp; ET$1, DataRegularSeason20242025!$E$3:$E$1315, $A22)</f>
        <v>20</v>
      </c>
      <c r="EU22">
        <f>SUMIFS(DataRegularSeason20242025!$AA$3:$AA$1315,DataRegularSeason20242025!$B$3:$B$1315, "&lt;=" &amp; EU$1, DataRegularSeason20242025!$D$3:$D$1315, $A22)+SUMIFS(DataRegularSeason20242025!$AB$3:$AB$1315,DataRegularSeason20242025!$B$3:$B$1315, "&lt;=" &amp; EU$1, DataRegularSeason20242025!$E$3:$E$1315, $A22)</f>
        <v>20</v>
      </c>
      <c r="EV22">
        <f>SUMIFS(DataRegularSeason20242025!$AA$3:$AA$1315,DataRegularSeason20242025!$B$3:$B$1315, "&lt;=" &amp; EV$1, DataRegularSeason20242025!$D$3:$D$1315, $A22)+SUMIFS(DataRegularSeason20242025!$AB$3:$AB$1315,DataRegularSeason20242025!$B$3:$B$1315, "&lt;=" &amp; EV$1, DataRegularSeason20242025!$E$3:$E$1315, $A22)</f>
        <v>20</v>
      </c>
      <c r="EW22">
        <f>SUMIFS(DataRegularSeason20242025!$AA$3:$AA$1315,DataRegularSeason20242025!$B$3:$B$1315, "&lt;=" &amp; EW$1, DataRegularSeason20242025!$D$3:$D$1315, $A22)+SUMIFS(DataRegularSeason20242025!$AB$3:$AB$1315,DataRegularSeason20242025!$B$3:$B$1315, "&lt;=" &amp; EW$1, DataRegularSeason20242025!$E$3:$E$1315, $A22)</f>
        <v>20</v>
      </c>
      <c r="EX22">
        <f>SUMIFS(DataRegularSeason20242025!$AA$3:$AA$1315,DataRegularSeason20242025!$B$3:$B$1315, "&lt;=" &amp; EX$1, DataRegularSeason20242025!$D$3:$D$1315, $A22)+SUMIFS(DataRegularSeason20242025!$AB$3:$AB$1315,DataRegularSeason20242025!$B$3:$B$1315, "&lt;=" &amp; EX$1, DataRegularSeason20242025!$E$3:$E$1315, $A22)</f>
        <v>20</v>
      </c>
      <c r="EY22">
        <f>SUMIFS(DataRegularSeason20242025!$AA$3:$AA$1315,DataRegularSeason20242025!$B$3:$B$1315, "&lt;=" &amp; EY$1, DataRegularSeason20242025!$D$3:$D$1315, $A22)+SUMIFS(DataRegularSeason20242025!$AB$3:$AB$1315,DataRegularSeason20242025!$B$3:$B$1315, "&lt;=" &amp; EY$1, DataRegularSeason20242025!$E$3:$E$1315, $A22)</f>
        <v>20</v>
      </c>
      <c r="EZ22">
        <f>SUMIFS(DataRegularSeason20242025!$AA$3:$AA$1315,DataRegularSeason20242025!$B$3:$B$1315, "&lt;=" &amp; EZ$1, DataRegularSeason20242025!$D$3:$D$1315, $A22)+SUMIFS(DataRegularSeason20242025!$AB$3:$AB$1315,DataRegularSeason20242025!$B$3:$B$1315, "&lt;=" &amp; EZ$1, DataRegularSeason20242025!$E$3:$E$1315, $A22)</f>
        <v>20</v>
      </c>
      <c r="FA22">
        <f>SUMIFS(DataRegularSeason20242025!$AA$3:$AA$1315,DataRegularSeason20242025!$B$3:$B$1315, "&lt;=" &amp; FA$1, DataRegularSeason20242025!$D$3:$D$1315, $A22)+SUMIFS(DataRegularSeason20242025!$AB$3:$AB$1315,DataRegularSeason20242025!$B$3:$B$1315, "&lt;=" &amp; FA$1, DataRegularSeason20242025!$E$3:$E$1315, $A22)</f>
        <v>20</v>
      </c>
      <c r="FB22">
        <f>SUMIFS(DataRegularSeason20242025!$AA$3:$AA$1315,DataRegularSeason20242025!$B$3:$B$1315, "&lt;=" &amp; FB$1, DataRegularSeason20242025!$D$3:$D$1315, $A22)+SUMIFS(DataRegularSeason20242025!$AB$3:$AB$1315,DataRegularSeason20242025!$B$3:$B$1315, "&lt;=" &amp; FB$1, DataRegularSeason20242025!$E$3:$E$1315, $A22)</f>
        <v>20</v>
      </c>
      <c r="FC22">
        <f>SUMIFS(DataRegularSeason20242025!$AA$3:$AA$1315,DataRegularSeason20242025!$B$3:$B$1315, "&lt;=" &amp; FC$1, DataRegularSeason20242025!$D$3:$D$1315, $A22)+SUMIFS(DataRegularSeason20242025!$AB$3:$AB$1315,DataRegularSeason20242025!$B$3:$B$1315, "&lt;=" &amp; FC$1, DataRegularSeason20242025!$E$3:$E$1315, $A22)</f>
        <v>20</v>
      </c>
      <c r="FD22">
        <f>SUMIFS(DataRegularSeason20242025!$AA$3:$AA$1315,DataRegularSeason20242025!$B$3:$B$1315, "&lt;=" &amp; FD$1, DataRegularSeason20242025!$D$3:$D$1315, $A22)+SUMIFS(DataRegularSeason20242025!$AB$3:$AB$1315,DataRegularSeason20242025!$B$3:$B$1315, "&lt;=" &amp; FD$1, DataRegularSeason20242025!$E$3:$E$1315, $A22)</f>
        <v>20</v>
      </c>
      <c r="FE22">
        <f>SUMIFS(DataRegularSeason20242025!$AA$3:$AA$1315,DataRegularSeason20242025!$B$3:$B$1315, "&lt;=" &amp; FE$1, DataRegularSeason20242025!$D$3:$D$1315, $A22)+SUMIFS(DataRegularSeason20242025!$AB$3:$AB$1315,DataRegularSeason20242025!$B$3:$B$1315, "&lt;=" &amp; FE$1, DataRegularSeason20242025!$E$3:$E$1315, $A22)</f>
        <v>20</v>
      </c>
      <c r="FF22">
        <f>SUMIFS(DataRegularSeason20242025!$AA$3:$AA$1315,DataRegularSeason20242025!$B$3:$B$1315, "&lt;=" &amp; FF$1, DataRegularSeason20242025!$D$3:$D$1315, $A22)+SUMIFS(DataRegularSeason20242025!$AB$3:$AB$1315,DataRegularSeason20242025!$B$3:$B$1315, "&lt;=" &amp; FF$1, DataRegularSeason20242025!$E$3:$E$1315, $A22)</f>
        <v>20</v>
      </c>
      <c r="FG22">
        <f>SUMIFS(DataRegularSeason20242025!$AA$3:$AA$1315,DataRegularSeason20242025!$B$3:$B$1315, "&lt;=" &amp; FG$1, DataRegularSeason20242025!$D$3:$D$1315, $A22)+SUMIFS(DataRegularSeason20242025!$AB$3:$AB$1315,DataRegularSeason20242025!$B$3:$B$1315, "&lt;=" &amp; FG$1, DataRegularSeason20242025!$E$3:$E$1315, $A22)</f>
        <v>20</v>
      </c>
      <c r="FH22">
        <f>SUMIFS(DataRegularSeason20242025!$AA$3:$AA$1315,DataRegularSeason20242025!$B$3:$B$1315, "&lt;=" &amp; FH$1, DataRegularSeason20242025!$D$3:$D$1315, $A22)+SUMIFS(DataRegularSeason20242025!$AB$3:$AB$1315,DataRegularSeason20242025!$B$3:$B$1315, "&lt;=" &amp; FH$1, DataRegularSeason20242025!$E$3:$E$1315, $A22)</f>
        <v>20</v>
      </c>
      <c r="FI22">
        <f>SUMIFS(DataRegularSeason20242025!$AA$3:$AA$1315,DataRegularSeason20242025!$B$3:$B$1315, "&lt;=" &amp; FI$1, DataRegularSeason20242025!$D$3:$D$1315, $A22)+SUMIFS(DataRegularSeason20242025!$AB$3:$AB$1315,DataRegularSeason20242025!$B$3:$B$1315, "&lt;=" &amp; FI$1, DataRegularSeason20242025!$E$3:$E$1315, $A22)</f>
        <v>20</v>
      </c>
      <c r="FJ22">
        <f>SUMIFS(DataRegularSeason20242025!$AA$3:$AA$1315,DataRegularSeason20242025!$B$3:$B$1315, "&lt;=" &amp; FJ$1, DataRegularSeason20242025!$D$3:$D$1315, $A22)+SUMIFS(DataRegularSeason20242025!$AB$3:$AB$1315,DataRegularSeason20242025!$B$3:$B$1315, "&lt;=" &amp; FJ$1, DataRegularSeason20242025!$E$3:$E$1315, $A22)</f>
        <v>20</v>
      </c>
      <c r="FK22">
        <f>SUMIFS(DataRegularSeason20242025!$AA$3:$AA$1315,DataRegularSeason20242025!$B$3:$B$1315, "&lt;=" &amp; FK$1, DataRegularSeason20242025!$D$3:$D$1315, $A22)+SUMIFS(DataRegularSeason20242025!$AB$3:$AB$1315,DataRegularSeason20242025!$B$3:$B$1315, "&lt;=" &amp; FK$1, DataRegularSeason20242025!$E$3:$E$1315, $A22)</f>
        <v>20</v>
      </c>
      <c r="FL22">
        <f>SUMIFS(DataRegularSeason20242025!$AA$3:$AA$1315,DataRegularSeason20242025!$B$3:$B$1315, "&lt;=" &amp; FL$1, DataRegularSeason20242025!$D$3:$D$1315, $A22)+SUMIFS(DataRegularSeason20242025!$AB$3:$AB$1315,DataRegularSeason20242025!$B$3:$B$1315, "&lt;=" &amp; FL$1, DataRegularSeason20242025!$E$3:$E$1315, $A22)</f>
        <v>20</v>
      </c>
      <c r="FM22">
        <f>SUMIFS(DataRegularSeason20242025!$AA$3:$AA$1315,DataRegularSeason20242025!$B$3:$B$1315, "&lt;=" &amp; FM$1, DataRegularSeason20242025!$D$3:$D$1315, $A22)+SUMIFS(DataRegularSeason20242025!$AB$3:$AB$1315,DataRegularSeason20242025!$B$3:$B$1315, "&lt;=" &amp; FM$1, DataRegularSeason20242025!$E$3:$E$1315, $A22)</f>
        <v>20</v>
      </c>
      <c r="FN22">
        <f>SUMIFS(DataRegularSeason20242025!$AA$3:$AA$1315,DataRegularSeason20242025!$B$3:$B$1315, "&lt;=" &amp; FN$1, DataRegularSeason20242025!$D$3:$D$1315, $A22)+SUMIFS(DataRegularSeason20242025!$AB$3:$AB$1315,DataRegularSeason20242025!$B$3:$B$1315, "&lt;=" &amp; FN$1, DataRegularSeason20242025!$E$3:$E$1315, $A22)</f>
        <v>20</v>
      </c>
      <c r="FO22">
        <f>SUMIFS(DataRegularSeason20242025!$AA$3:$AA$1315,DataRegularSeason20242025!$B$3:$B$1315, "&lt;=" &amp; FO$1, DataRegularSeason20242025!$D$3:$D$1315, $A22)+SUMIFS(DataRegularSeason20242025!$AB$3:$AB$1315,DataRegularSeason20242025!$B$3:$B$1315, "&lt;=" &amp; FO$1, DataRegularSeason20242025!$E$3:$E$1315, $A22)</f>
        <v>20</v>
      </c>
      <c r="FP22">
        <f>SUMIFS(DataRegularSeason20242025!$AA$3:$AA$1315,DataRegularSeason20242025!$B$3:$B$1315, "&lt;=" &amp; FP$1, DataRegularSeason20242025!$D$3:$D$1315, $A22)+SUMIFS(DataRegularSeason20242025!$AB$3:$AB$1315,DataRegularSeason20242025!$B$3:$B$1315, "&lt;=" &amp; FP$1, DataRegularSeason20242025!$E$3:$E$1315, $A22)</f>
        <v>20</v>
      </c>
      <c r="FQ22">
        <f>SUMIFS(DataRegularSeason20242025!$AA$3:$AA$1315,DataRegularSeason20242025!$B$3:$B$1315, "&lt;=" &amp; FQ$1, DataRegularSeason20242025!$D$3:$D$1315, $A22)+SUMIFS(DataRegularSeason20242025!$AB$3:$AB$1315,DataRegularSeason20242025!$B$3:$B$1315, "&lt;=" &amp; FQ$1, DataRegularSeason20242025!$E$3:$E$1315, $A22)</f>
        <v>20</v>
      </c>
      <c r="FR22">
        <f>SUMIFS(DataRegularSeason20242025!$AA$3:$AA$1315,DataRegularSeason20242025!$B$3:$B$1315, "&lt;=" &amp; FR$1, DataRegularSeason20242025!$D$3:$D$1315, $A22)+SUMIFS(DataRegularSeason20242025!$AB$3:$AB$1315,DataRegularSeason20242025!$B$3:$B$1315, "&lt;=" &amp; FR$1, DataRegularSeason20242025!$E$3:$E$1315, $A22)</f>
        <v>20</v>
      </c>
      <c r="FS22">
        <f>SUMIFS(DataRegularSeason20242025!$AA$3:$AA$1315,DataRegularSeason20242025!$B$3:$B$1315, "&lt;=" &amp; FS$1, DataRegularSeason20242025!$D$3:$D$1315, $A22)+SUMIFS(DataRegularSeason20242025!$AB$3:$AB$1315,DataRegularSeason20242025!$B$3:$B$1315, "&lt;=" &amp; FS$1, DataRegularSeason20242025!$E$3:$E$1315, $A22)</f>
        <v>20</v>
      </c>
      <c r="FT22">
        <f>SUMIFS(DataRegularSeason20242025!$AA$3:$AA$1315,DataRegularSeason20242025!$B$3:$B$1315, "&lt;=" &amp; FT$1, DataRegularSeason20242025!$D$3:$D$1315, $A22)+SUMIFS(DataRegularSeason20242025!$AB$3:$AB$1315,DataRegularSeason20242025!$B$3:$B$1315, "&lt;=" &amp; FT$1, DataRegularSeason20242025!$E$3:$E$1315, $A22)</f>
        <v>20</v>
      </c>
      <c r="FU22">
        <f>SUMIFS(DataRegularSeason20242025!$AA$3:$AA$1315,DataRegularSeason20242025!$B$3:$B$1315, "&lt;=" &amp; FU$1, DataRegularSeason20242025!$D$3:$D$1315, $A22)+SUMIFS(DataRegularSeason20242025!$AB$3:$AB$1315,DataRegularSeason20242025!$B$3:$B$1315, "&lt;=" &amp; FU$1, DataRegularSeason20242025!$E$3:$E$1315, $A22)</f>
        <v>20</v>
      </c>
      <c r="FV22">
        <f>SUMIFS(DataRegularSeason20242025!$AA$3:$AA$1315,DataRegularSeason20242025!$B$3:$B$1315, "&lt;=" &amp; FV$1, DataRegularSeason20242025!$D$3:$D$1315, $A22)+SUMIFS(DataRegularSeason20242025!$AB$3:$AB$1315,DataRegularSeason20242025!$B$3:$B$1315, "&lt;=" &amp; FV$1, DataRegularSeason20242025!$E$3:$E$1315, $A22)</f>
        <v>20</v>
      </c>
      <c r="FW22">
        <f>SUMIFS(DataRegularSeason20242025!$AA$3:$AA$1315,DataRegularSeason20242025!$B$3:$B$1315, "&lt;=" &amp; FW$1, DataRegularSeason20242025!$D$3:$D$1315, $A22)+SUMIFS(DataRegularSeason20242025!$AB$3:$AB$1315,DataRegularSeason20242025!$B$3:$B$1315, "&lt;=" &amp; FW$1, DataRegularSeason20242025!$E$3:$E$1315, $A22)</f>
        <v>20</v>
      </c>
      <c r="FX22">
        <f>SUMIFS(DataRegularSeason20242025!$AA$3:$AA$1315,DataRegularSeason20242025!$B$3:$B$1315, "&lt;=" &amp; FX$1, DataRegularSeason20242025!$D$3:$D$1315, $A22)+SUMIFS(DataRegularSeason20242025!$AB$3:$AB$1315,DataRegularSeason20242025!$B$3:$B$1315, "&lt;=" &amp; FX$1, DataRegularSeason20242025!$E$3:$E$1315, $A22)</f>
        <v>20</v>
      </c>
      <c r="FY22">
        <f>SUMIFS(DataRegularSeason20242025!$AA$3:$AA$1315,DataRegularSeason20242025!$B$3:$B$1315, "&lt;=" &amp; FY$1, DataRegularSeason20242025!$D$3:$D$1315, $A22)+SUMIFS(DataRegularSeason20242025!$AB$3:$AB$1315,DataRegularSeason20242025!$B$3:$B$1315, "&lt;=" &amp; FY$1, DataRegularSeason20242025!$E$3:$E$1315, $A22)</f>
        <v>20</v>
      </c>
      <c r="FZ22">
        <f>SUMIFS(DataRegularSeason20242025!$AA$3:$AA$1315,DataRegularSeason20242025!$B$3:$B$1315, "&lt;=" &amp; FZ$1, DataRegularSeason20242025!$D$3:$D$1315, $A22)+SUMIFS(DataRegularSeason20242025!$AB$3:$AB$1315,DataRegularSeason20242025!$B$3:$B$1315, "&lt;=" &amp; FZ$1, DataRegularSeason20242025!$E$3:$E$1315, $A22)</f>
        <v>20</v>
      </c>
      <c r="GA22">
        <f>SUMIFS(DataRegularSeason20242025!$AA$3:$AA$1315,DataRegularSeason20242025!$B$3:$B$1315, "&lt;=" &amp; GA$1, DataRegularSeason20242025!$D$3:$D$1315, $A22)+SUMIFS(DataRegularSeason20242025!$AB$3:$AB$1315,DataRegularSeason20242025!$B$3:$B$1315, "&lt;=" &amp; GA$1, DataRegularSeason20242025!$E$3:$E$1315, $A22)</f>
        <v>20</v>
      </c>
      <c r="GB22">
        <f>SUMIFS(DataRegularSeason20242025!$AA$3:$AA$1315,DataRegularSeason20242025!$B$3:$B$1315, "&lt;=" &amp; GB$1, DataRegularSeason20242025!$D$3:$D$1315, $A22)+SUMIFS(DataRegularSeason20242025!$AB$3:$AB$1315,DataRegularSeason20242025!$B$3:$B$1315, "&lt;=" &amp; GB$1, DataRegularSeason20242025!$E$3:$E$1315, $A22)</f>
        <v>20</v>
      </c>
      <c r="GC22">
        <f>SUMIFS(DataRegularSeason20242025!$AA$3:$AA$1315,DataRegularSeason20242025!$B$3:$B$1315, "&lt;=" &amp; GC$1, DataRegularSeason20242025!$D$3:$D$1315, $A22)+SUMIFS(DataRegularSeason20242025!$AB$3:$AB$1315,DataRegularSeason20242025!$B$3:$B$1315, "&lt;=" &amp; GC$1, DataRegularSeason20242025!$E$3:$E$1315, $A22)</f>
        <v>20</v>
      </c>
      <c r="GD22">
        <f>SUMIFS(DataRegularSeason20242025!$AA$3:$AA$1315,DataRegularSeason20242025!$B$3:$B$1315, "&lt;=" &amp; GD$1, DataRegularSeason20242025!$D$3:$D$1315, $A22)+SUMIFS(DataRegularSeason20242025!$AB$3:$AB$1315,DataRegularSeason20242025!$B$3:$B$1315, "&lt;=" &amp; GD$1, DataRegularSeason20242025!$E$3:$E$1315, $A22)</f>
        <v>20</v>
      </c>
      <c r="GE22">
        <f>SUMIFS(DataRegularSeason20242025!$AA$3:$AA$1315,DataRegularSeason20242025!$B$3:$B$1315, "&lt;=" &amp; GE$1, DataRegularSeason20242025!$D$3:$D$1315, $A22)+SUMIFS(DataRegularSeason20242025!$AB$3:$AB$1315,DataRegularSeason20242025!$B$3:$B$1315, "&lt;=" &amp; GE$1, DataRegularSeason20242025!$E$3:$E$1315, $A22)</f>
        <v>20</v>
      </c>
      <c r="GF22">
        <f>SUMIFS(DataRegularSeason20242025!$AA$3:$AA$1315,DataRegularSeason20242025!$B$3:$B$1315, "&lt;=" &amp; GF$1, DataRegularSeason20242025!$D$3:$D$1315, $A22)+SUMIFS(DataRegularSeason20242025!$AB$3:$AB$1315,DataRegularSeason20242025!$B$3:$B$1315, "&lt;=" &amp; GF$1, DataRegularSeason20242025!$E$3:$E$1315, $A22)</f>
        <v>20</v>
      </c>
      <c r="GG22">
        <f>SUMIFS(DataRegularSeason20242025!$AA$3:$AA$1315,DataRegularSeason20242025!$B$3:$B$1315, "&lt;=" &amp; GG$1, DataRegularSeason20242025!$D$3:$D$1315, $A22)+SUMIFS(DataRegularSeason20242025!$AB$3:$AB$1315,DataRegularSeason20242025!$B$3:$B$1315, "&lt;=" &amp; GG$1, DataRegularSeason20242025!$E$3:$E$1315, $A22)</f>
        <v>20</v>
      </c>
      <c r="GH22">
        <f>SUMIFS(DataRegularSeason20242025!$AA$3:$AA$1315,DataRegularSeason20242025!$B$3:$B$1315, "&lt;=" &amp; GH$1, DataRegularSeason20242025!$D$3:$D$1315, $A22)+SUMIFS(DataRegularSeason20242025!$AB$3:$AB$1315,DataRegularSeason20242025!$B$3:$B$1315, "&lt;=" &amp; GH$1, DataRegularSeason20242025!$E$3:$E$1315, $A22)</f>
        <v>20</v>
      </c>
      <c r="GI22">
        <f>SUMIFS(DataRegularSeason20242025!$AA$3:$AA$1315,DataRegularSeason20242025!$B$3:$B$1315, "&lt;=" &amp; GI$1, DataRegularSeason20242025!$D$3:$D$1315, $A22)+SUMIFS(DataRegularSeason20242025!$AB$3:$AB$1315,DataRegularSeason20242025!$B$3:$B$1315, "&lt;=" &amp; GI$1, DataRegularSeason20242025!$E$3:$E$1315, $A22)</f>
        <v>20</v>
      </c>
      <c r="GJ22">
        <f>SUMIFS(DataRegularSeason20242025!$AA$3:$AA$1315,DataRegularSeason20242025!$B$3:$B$1315, "&lt;=" &amp; GJ$1, DataRegularSeason20242025!$D$3:$D$1315, $A22)+SUMIFS(DataRegularSeason20242025!$AB$3:$AB$1315,DataRegularSeason20242025!$B$3:$B$1315, "&lt;=" &amp; GJ$1, DataRegularSeason20242025!$E$3:$E$1315, $A22)</f>
        <v>20</v>
      </c>
      <c r="GK22">
        <f>SUMIFS(DataRegularSeason20242025!$AA$3:$AA$1315,DataRegularSeason20242025!$B$3:$B$1315, "&lt;=" &amp; GK$1, DataRegularSeason20242025!$D$3:$D$1315, $A22)+SUMIFS(DataRegularSeason20242025!$AB$3:$AB$1315,DataRegularSeason20242025!$B$3:$B$1315, "&lt;=" &amp; GK$1, DataRegularSeason20242025!$E$3:$E$1315, $A22)</f>
        <v>20</v>
      </c>
      <c r="GL22">
        <f>SUMIFS(DataRegularSeason20242025!$AA$3:$AA$1315,DataRegularSeason20242025!$B$3:$B$1315, "&lt;=" &amp; GL$1, DataRegularSeason20242025!$D$3:$D$1315, $A22)+SUMIFS(DataRegularSeason20242025!$AB$3:$AB$1315,DataRegularSeason20242025!$B$3:$B$1315, "&lt;=" &amp; GL$1, DataRegularSeason20242025!$E$3:$E$1315, $A22)</f>
        <v>20</v>
      </c>
      <c r="GM22">
        <f>SUMIFS(DataRegularSeason20242025!$AA$3:$AA$1315,DataRegularSeason20242025!$B$3:$B$1315, "&lt;=" &amp; GM$1, DataRegularSeason20242025!$D$3:$D$1315, $A22)+SUMIFS(DataRegularSeason20242025!$AB$3:$AB$1315,DataRegularSeason20242025!$B$3:$B$1315, "&lt;=" &amp; GM$1, DataRegularSeason20242025!$E$3:$E$1315, $A22)</f>
        <v>20</v>
      </c>
      <c r="GN22">
        <f>SUMIFS(DataRegularSeason20242025!$AA$3:$AA$1315,DataRegularSeason20242025!$B$3:$B$1315, "&lt;=" &amp; GN$1, DataRegularSeason20242025!$D$3:$D$1315, $A22)+SUMIFS(DataRegularSeason20242025!$AB$3:$AB$1315,DataRegularSeason20242025!$B$3:$B$1315, "&lt;=" &amp; GN$1, DataRegularSeason20242025!$E$3:$E$1315, $A22)</f>
        <v>20</v>
      </c>
      <c r="GO22">
        <f>SUMIFS(DataRegularSeason20242025!$AA$3:$AA$1315,DataRegularSeason20242025!$B$3:$B$1315, "&lt;=" &amp; GO$1, DataRegularSeason20242025!$D$3:$D$1315, $A22)+SUMIFS(DataRegularSeason20242025!$AB$3:$AB$1315,DataRegularSeason20242025!$B$3:$B$1315, "&lt;=" &amp; GO$1, DataRegularSeason20242025!$E$3:$E$1315, $A22)</f>
        <v>20</v>
      </c>
      <c r="GP22">
        <f>SUMIFS(DataRegularSeason20242025!$AA$3:$AA$1315,DataRegularSeason20242025!$B$3:$B$1315, "&lt;=" &amp; GP$1, DataRegularSeason20242025!$D$3:$D$1315, $A22)+SUMIFS(DataRegularSeason20242025!$AB$3:$AB$1315,DataRegularSeason20242025!$B$3:$B$1315, "&lt;=" &amp; GP$1, DataRegularSeason20242025!$E$3:$E$1315, $A22)</f>
        <v>20</v>
      </c>
      <c r="GQ22">
        <f>SUMIFS(DataRegularSeason20242025!$AA$3:$AA$1315,DataRegularSeason20242025!$B$3:$B$1315, "&lt;=" &amp; GQ$1, DataRegularSeason20242025!$D$3:$D$1315, $A22)+SUMIFS(DataRegularSeason20242025!$AB$3:$AB$1315,DataRegularSeason20242025!$B$3:$B$1315, "&lt;=" &amp; GQ$1, DataRegularSeason20242025!$E$3:$E$1315, $A22)</f>
        <v>20</v>
      </c>
      <c r="GR22">
        <f>SUMIFS(DataRegularSeason20242025!$AA$3:$AA$1315,DataRegularSeason20242025!$B$3:$B$1315, "&lt;=" &amp; GR$1, DataRegularSeason20242025!$D$3:$D$1315, $A22)+SUMIFS(DataRegularSeason20242025!$AB$3:$AB$1315,DataRegularSeason20242025!$B$3:$B$1315, "&lt;=" &amp; GR$1, DataRegularSeason20242025!$E$3:$E$1315, $A22)</f>
        <v>20</v>
      </c>
      <c r="GS22">
        <f>SUMIFS(DataRegularSeason20242025!$AA$3:$AA$1315,DataRegularSeason20242025!$B$3:$B$1315, "&lt;=" &amp; GS$1, DataRegularSeason20242025!$D$3:$D$1315, $A22)+SUMIFS(DataRegularSeason20242025!$AB$3:$AB$1315,DataRegularSeason20242025!$B$3:$B$1315, "&lt;=" &amp; GS$1, DataRegularSeason20242025!$E$3:$E$1315, $A22)</f>
        <v>20</v>
      </c>
      <c r="GT22">
        <f>SUMIFS(DataRegularSeason20242025!$AA$3:$AA$1315,DataRegularSeason20242025!$B$3:$B$1315, "&lt;=" &amp; GT$1, DataRegularSeason20242025!$D$3:$D$1315, $A22)+SUMIFS(DataRegularSeason20242025!$AB$3:$AB$1315,DataRegularSeason20242025!$B$3:$B$1315, "&lt;=" &amp; GT$1, DataRegularSeason20242025!$E$3:$E$1315, $A22)</f>
        <v>20</v>
      </c>
      <c r="GU22">
        <f>SUMIFS(DataRegularSeason20242025!$AA$3:$AA$1315,DataRegularSeason20242025!$B$3:$B$1315, "&lt;=" &amp; GU$1, DataRegularSeason20242025!$D$3:$D$1315, $A22)+SUMIFS(DataRegularSeason20242025!$AB$3:$AB$1315,DataRegularSeason20242025!$B$3:$B$1315, "&lt;=" &amp; GU$1, DataRegularSeason20242025!$E$3:$E$1315, $A22)</f>
        <v>20</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26</v>
      </c>
      <c r="BP23">
        <f>SUMIFS(DataRegularSeason20242025!$AA$3:$AA$1315,DataRegularSeason20242025!$B$3:$B$1315, "&lt;=" &amp; BP$1, DataRegularSeason20242025!$D$3:$D$1315, $A23)+SUMIFS(DataRegularSeason20242025!$AB$3:$AB$1315,DataRegularSeason20242025!$B$3:$B$1315, "&lt;=" &amp; BP$1, DataRegularSeason20242025!$E$3:$E$1315, $A23)</f>
        <v>26</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26</v>
      </c>
      <c r="BS23">
        <f>SUMIFS(DataRegularSeason20242025!$AA$3:$AA$1315,DataRegularSeason20242025!$B$3:$B$1315, "&lt;=" &amp; BS$1, DataRegularSeason20242025!$D$3:$D$1315, $A23)+SUMIFS(DataRegularSeason20242025!$AB$3:$AB$1315,DataRegularSeason20242025!$B$3:$B$1315, "&lt;=" &amp; BS$1, DataRegularSeason20242025!$E$3:$E$1315, $A23)</f>
        <v>26</v>
      </c>
      <c r="BT23">
        <f>SUMIFS(DataRegularSeason20242025!$AA$3:$AA$1315,DataRegularSeason20242025!$B$3:$B$1315, "&lt;=" &amp; BT$1, DataRegularSeason20242025!$D$3:$D$1315, $A23)+SUMIFS(DataRegularSeason20242025!$AB$3:$AB$1315,DataRegularSeason20242025!$B$3:$B$1315, "&lt;=" &amp; BT$1, DataRegularSeason20242025!$E$3:$E$1315, $A23)</f>
        <v>26</v>
      </c>
      <c r="BU23">
        <f>SUMIFS(DataRegularSeason20242025!$AA$3:$AA$1315,DataRegularSeason20242025!$B$3:$B$1315, "&lt;=" &amp; BU$1, DataRegularSeason20242025!$D$3:$D$1315, $A23)+SUMIFS(DataRegularSeason20242025!$AB$3:$AB$1315,DataRegularSeason20242025!$B$3:$B$1315, "&lt;=" &amp; BU$1, DataRegularSeason20242025!$E$3:$E$1315, $A23)</f>
        <v>26</v>
      </c>
      <c r="BV23">
        <f>SUMIFS(DataRegularSeason20242025!$AA$3:$AA$1315,DataRegularSeason20242025!$B$3:$B$1315, "&lt;=" &amp; BV$1, DataRegularSeason20242025!$D$3:$D$1315, $A23)+SUMIFS(DataRegularSeason20242025!$AB$3:$AB$1315,DataRegularSeason20242025!$B$3:$B$1315, "&lt;=" &amp; BV$1, DataRegularSeason20242025!$E$3:$E$1315, $A23)</f>
        <v>26</v>
      </c>
      <c r="BW23">
        <f>SUMIFS(DataRegularSeason20242025!$AA$3:$AA$1315,DataRegularSeason20242025!$B$3:$B$1315, "&lt;=" &amp; BW$1, DataRegularSeason20242025!$D$3:$D$1315, $A23)+SUMIFS(DataRegularSeason20242025!$AB$3:$AB$1315,DataRegularSeason20242025!$B$3:$B$1315, "&lt;=" &amp; BW$1, DataRegularSeason20242025!$E$3:$E$1315, $A23)</f>
        <v>26</v>
      </c>
      <c r="BX23">
        <f>SUMIFS(DataRegularSeason20242025!$AA$3:$AA$1315,DataRegularSeason20242025!$B$3:$B$1315, "&lt;=" &amp; BX$1, DataRegularSeason20242025!$D$3:$D$1315, $A23)+SUMIFS(DataRegularSeason20242025!$AB$3:$AB$1315,DataRegularSeason20242025!$B$3:$B$1315, "&lt;=" &amp; BX$1, DataRegularSeason20242025!$E$3:$E$1315, $A23)</f>
        <v>26</v>
      </c>
      <c r="BY23">
        <f>SUMIFS(DataRegularSeason20242025!$AA$3:$AA$1315,DataRegularSeason20242025!$B$3:$B$1315, "&lt;=" &amp; BY$1, DataRegularSeason20242025!$D$3:$D$1315, $A23)+SUMIFS(DataRegularSeason20242025!$AB$3:$AB$1315,DataRegularSeason20242025!$B$3:$B$1315, "&lt;=" &amp; BY$1, DataRegularSeason20242025!$E$3:$E$1315, $A23)</f>
        <v>26</v>
      </c>
      <c r="BZ23">
        <f>SUMIFS(DataRegularSeason20242025!$AA$3:$AA$1315,DataRegularSeason20242025!$B$3:$B$1315, "&lt;=" &amp; BZ$1, DataRegularSeason20242025!$D$3:$D$1315, $A23)+SUMIFS(DataRegularSeason20242025!$AB$3:$AB$1315,DataRegularSeason20242025!$B$3:$B$1315, "&lt;=" &amp; BZ$1, DataRegularSeason20242025!$E$3:$E$1315, $A23)</f>
        <v>26</v>
      </c>
      <c r="CA23">
        <f>SUMIFS(DataRegularSeason20242025!$AA$3:$AA$1315,DataRegularSeason20242025!$B$3:$B$1315, "&lt;=" &amp; CA$1, DataRegularSeason20242025!$D$3:$D$1315, $A23)+SUMIFS(DataRegularSeason20242025!$AB$3:$AB$1315,DataRegularSeason20242025!$B$3:$B$1315, "&lt;=" &amp; CA$1, DataRegularSeason20242025!$E$3:$E$1315, $A23)</f>
        <v>26</v>
      </c>
      <c r="CB23">
        <f>SUMIFS(DataRegularSeason20242025!$AA$3:$AA$1315,DataRegularSeason20242025!$B$3:$B$1315, "&lt;=" &amp; CB$1, DataRegularSeason20242025!$D$3:$D$1315, $A23)+SUMIFS(DataRegularSeason20242025!$AB$3:$AB$1315,DataRegularSeason20242025!$B$3:$B$1315, "&lt;=" &amp; CB$1, DataRegularSeason20242025!$E$3:$E$1315, $A23)</f>
        <v>26</v>
      </c>
      <c r="CC23">
        <f>SUMIFS(DataRegularSeason20242025!$AA$3:$AA$1315,DataRegularSeason20242025!$B$3:$B$1315, "&lt;=" &amp; CC$1, DataRegularSeason20242025!$D$3:$D$1315, $A23)+SUMIFS(DataRegularSeason20242025!$AB$3:$AB$1315,DataRegularSeason20242025!$B$3:$B$1315, "&lt;=" &amp; CC$1, DataRegularSeason20242025!$E$3:$E$1315, $A23)</f>
        <v>26</v>
      </c>
      <c r="CD23">
        <f>SUMIFS(DataRegularSeason20242025!$AA$3:$AA$1315,DataRegularSeason20242025!$B$3:$B$1315, "&lt;=" &amp; CD$1, DataRegularSeason20242025!$D$3:$D$1315, $A23)+SUMIFS(DataRegularSeason20242025!$AB$3:$AB$1315,DataRegularSeason20242025!$B$3:$B$1315, "&lt;=" &amp; CD$1, DataRegularSeason20242025!$E$3:$E$1315, $A23)</f>
        <v>26</v>
      </c>
      <c r="CE23">
        <f>SUMIFS(DataRegularSeason20242025!$AA$3:$AA$1315,DataRegularSeason20242025!$B$3:$B$1315, "&lt;=" &amp; CE$1, DataRegularSeason20242025!$D$3:$D$1315, $A23)+SUMIFS(DataRegularSeason20242025!$AB$3:$AB$1315,DataRegularSeason20242025!$B$3:$B$1315, "&lt;=" &amp; CE$1, DataRegularSeason20242025!$E$3:$E$1315, $A23)</f>
        <v>26</v>
      </c>
      <c r="CF23">
        <f>SUMIFS(DataRegularSeason20242025!$AA$3:$AA$1315,DataRegularSeason20242025!$B$3:$B$1315, "&lt;=" &amp; CF$1, DataRegularSeason20242025!$D$3:$D$1315, $A23)+SUMIFS(DataRegularSeason20242025!$AB$3:$AB$1315,DataRegularSeason20242025!$B$3:$B$1315, "&lt;=" &amp; CF$1, DataRegularSeason20242025!$E$3:$E$1315, $A23)</f>
        <v>26</v>
      </c>
      <c r="CG23">
        <f>SUMIFS(DataRegularSeason20242025!$AA$3:$AA$1315,DataRegularSeason20242025!$B$3:$B$1315, "&lt;=" &amp; CG$1, DataRegularSeason20242025!$D$3:$D$1315, $A23)+SUMIFS(DataRegularSeason20242025!$AB$3:$AB$1315,DataRegularSeason20242025!$B$3:$B$1315, "&lt;=" &amp; CG$1, DataRegularSeason20242025!$E$3:$E$1315, $A23)</f>
        <v>26</v>
      </c>
      <c r="CH23">
        <f>SUMIFS(DataRegularSeason20242025!$AA$3:$AA$1315,DataRegularSeason20242025!$B$3:$B$1315, "&lt;=" &amp; CH$1, DataRegularSeason20242025!$D$3:$D$1315, $A23)+SUMIFS(DataRegularSeason20242025!$AB$3:$AB$1315,DataRegularSeason20242025!$B$3:$B$1315, "&lt;=" &amp; CH$1, DataRegularSeason20242025!$E$3:$E$1315, $A23)</f>
        <v>26</v>
      </c>
      <c r="CI23">
        <f>SUMIFS(DataRegularSeason20242025!$AA$3:$AA$1315,DataRegularSeason20242025!$B$3:$B$1315, "&lt;=" &amp; CI$1, DataRegularSeason20242025!$D$3:$D$1315, $A23)+SUMIFS(DataRegularSeason20242025!$AB$3:$AB$1315,DataRegularSeason20242025!$B$3:$B$1315, "&lt;=" &amp; CI$1, DataRegularSeason20242025!$E$3:$E$1315, $A23)</f>
        <v>26</v>
      </c>
      <c r="CJ23">
        <f>SUMIFS(DataRegularSeason20242025!$AA$3:$AA$1315,DataRegularSeason20242025!$B$3:$B$1315, "&lt;=" &amp; CJ$1, DataRegularSeason20242025!$D$3:$D$1315, $A23)+SUMIFS(DataRegularSeason20242025!$AB$3:$AB$1315,DataRegularSeason20242025!$B$3:$B$1315, "&lt;=" &amp; CJ$1, DataRegularSeason20242025!$E$3:$E$1315, $A23)</f>
        <v>26</v>
      </c>
      <c r="CK23">
        <f>SUMIFS(DataRegularSeason20242025!$AA$3:$AA$1315,DataRegularSeason20242025!$B$3:$B$1315, "&lt;=" &amp; CK$1, DataRegularSeason20242025!$D$3:$D$1315, $A23)+SUMIFS(DataRegularSeason20242025!$AB$3:$AB$1315,DataRegularSeason20242025!$B$3:$B$1315, "&lt;=" &amp; CK$1, DataRegularSeason20242025!$E$3:$E$1315, $A23)</f>
        <v>26</v>
      </c>
      <c r="CL23">
        <f>SUMIFS(DataRegularSeason20242025!$AA$3:$AA$1315,DataRegularSeason20242025!$B$3:$B$1315, "&lt;=" &amp; CL$1, DataRegularSeason20242025!$D$3:$D$1315, $A23)+SUMIFS(DataRegularSeason20242025!$AB$3:$AB$1315,DataRegularSeason20242025!$B$3:$B$1315, "&lt;=" &amp; CL$1, DataRegularSeason20242025!$E$3:$E$1315, $A23)</f>
        <v>26</v>
      </c>
      <c r="CM23">
        <f>SUMIFS(DataRegularSeason20242025!$AA$3:$AA$1315,DataRegularSeason20242025!$B$3:$B$1315, "&lt;=" &amp; CM$1, DataRegularSeason20242025!$D$3:$D$1315, $A23)+SUMIFS(DataRegularSeason20242025!$AB$3:$AB$1315,DataRegularSeason20242025!$B$3:$B$1315, "&lt;=" &amp; CM$1, DataRegularSeason20242025!$E$3:$E$1315, $A23)</f>
        <v>26</v>
      </c>
      <c r="CN23">
        <f>SUMIFS(DataRegularSeason20242025!$AA$3:$AA$1315,DataRegularSeason20242025!$B$3:$B$1315, "&lt;=" &amp; CN$1, DataRegularSeason20242025!$D$3:$D$1315, $A23)+SUMIFS(DataRegularSeason20242025!$AB$3:$AB$1315,DataRegularSeason20242025!$B$3:$B$1315, "&lt;=" &amp; CN$1, DataRegularSeason20242025!$E$3:$E$1315, $A23)</f>
        <v>26</v>
      </c>
      <c r="CO23">
        <f>SUMIFS(DataRegularSeason20242025!$AA$3:$AA$1315,DataRegularSeason20242025!$B$3:$B$1315, "&lt;=" &amp; CO$1, DataRegularSeason20242025!$D$3:$D$1315, $A23)+SUMIFS(DataRegularSeason20242025!$AB$3:$AB$1315,DataRegularSeason20242025!$B$3:$B$1315, "&lt;=" &amp; CO$1, DataRegularSeason20242025!$E$3:$E$1315, $A23)</f>
        <v>26</v>
      </c>
      <c r="CP23">
        <f>SUMIFS(DataRegularSeason20242025!$AA$3:$AA$1315,DataRegularSeason20242025!$B$3:$B$1315, "&lt;=" &amp; CP$1, DataRegularSeason20242025!$D$3:$D$1315, $A23)+SUMIFS(DataRegularSeason20242025!$AB$3:$AB$1315,DataRegularSeason20242025!$B$3:$B$1315, "&lt;=" &amp; CP$1, DataRegularSeason20242025!$E$3:$E$1315, $A23)</f>
        <v>26</v>
      </c>
      <c r="CQ23">
        <f>SUMIFS(DataRegularSeason20242025!$AA$3:$AA$1315,DataRegularSeason20242025!$B$3:$B$1315, "&lt;=" &amp; CQ$1, DataRegularSeason20242025!$D$3:$D$1315, $A23)+SUMIFS(DataRegularSeason20242025!$AB$3:$AB$1315,DataRegularSeason20242025!$B$3:$B$1315, "&lt;=" &amp; CQ$1, DataRegularSeason20242025!$E$3:$E$1315, $A23)</f>
        <v>26</v>
      </c>
      <c r="CR23">
        <f>SUMIFS(DataRegularSeason20242025!$AA$3:$AA$1315,DataRegularSeason20242025!$B$3:$B$1315, "&lt;=" &amp; CR$1, DataRegularSeason20242025!$D$3:$D$1315, $A23)+SUMIFS(DataRegularSeason20242025!$AB$3:$AB$1315,DataRegularSeason20242025!$B$3:$B$1315, "&lt;=" &amp; CR$1, DataRegularSeason20242025!$E$3:$E$1315, $A23)</f>
        <v>26</v>
      </c>
      <c r="CS23">
        <f>SUMIFS(DataRegularSeason20242025!$AA$3:$AA$1315,DataRegularSeason20242025!$B$3:$B$1315, "&lt;=" &amp; CS$1, DataRegularSeason20242025!$D$3:$D$1315, $A23)+SUMIFS(DataRegularSeason20242025!$AB$3:$AB$1315,DataRegularSeason20242025!$B$3:$B$1315, "&lt;=" &amp; CS$1, DataRegularSeason20242025!$E$3:$E$1315, $A23)</f>
        <v>26</v>
      </c>
      <c r="CT23">
        <f>SUMIFS(DataRegularSeason20242025!$AA$3:$AA$1315,DataRegularSeason20242025!$B$3:$B$1315, "&lt;=" &amp; CT$1, DataRegularSeason20242025!$D$3:$D$1315, $A23)+SUMIFS(DataRegularSeason20242025!$AB$3:$AB$1315,DataRegularSeason20242025!$B$3:$B$1315, "&lt;=" &amp; CT$1, DataRegularSeason20242025!$E$3:$E$1315, $A23)</f>
        <v>26</v>
      </c>
      <c r="CU23">
        <f>SUMIFS(DataRegularSeason20242025!$AA$3:$AA$1315,DataRegularSeason20242025!$B$3:$B$1315, "&lt;=" &amp; CU$1, DataRegularSeason20242025!$D$3:$D$1315, $A23)+SUMIFS(DataRegularSeason20242025!$AB$3:$AB$1315,DataRegularSeason20242025!$B$3:$B$1315, "&lt;=" &amp; CU$1, DataRegularSeason20242025!$E$3:$E$1315, $A23)</f>
        <v>26</v>
      </c>
      <c r="CV23">
        <f>SUMIFS(DataRegularSeason20242025!$AA$3:$AA$1315,DataRegularSeason20242025!$B$3:$B$1315, "&lt;=" &amp; CV$1, DataRegularSeason20242025!$D$3:$D$1315, $A23)+SUMIFS(DataRegularSeason20242025!$AB$3:$AB$1315,DataRegularSeason20242025!$B$3:$B$1315, "&lt;=" &amp; CV$1, DataRegularSeason20242025!$E$3:$E$1315, $A23)</f>
        <v>26</v>
      </c>
      <c r="CW23">
        <f>SUMIFS(DataRegularSeason20242025!$AA$3:$AA$1315,DataRegularSeason20242025!$B$3:$B$1315, "&lt;=" &amp; CW$1, DataRegularSeason20242025!$D$3:$D$1315, $A23)+SUMIFS(DataRegularSeason20242025!$AB$3:$AB$1315,DataRegularSeason20242025!$B$3:$B$1315, "&lt;=" &amp; CW$1, DataRegularSeason20242025!$E$3:$E$1315, $A23)</f>
        <v>26</v>
      </c>
      <c r="CX23">
        <f>SUMIFS(DataRegularSeason20242025!$AA$3:$AA$1315,DataRegularSeason20242025!$B$3:$B$1315, "&lt;=" &amp; CX$1, DataRegularSeason20242025!$D$3:$D$1315, $A23)+SUMIFS(DataRegularSeason20242025!$AB$3:$AB$1315,DataRegularSeason20242025!$B$3:$B$1315, "&lt;=" &amp; CX$1, DataRegularSeason20242025!$E$3:$E$1315, $A23)</f>
        <v>26</v>
      </c>
      <c r="CY23">
        <f>SUMIFS(DataRegularSeason20242025!$AA$3:$AA$1315,DataRegularSeason20242025!$B$3:$B$1315, "&lt;=" &amp; CY$1, DataRegularSeason20242025!$D$3:$D$1315, $A23)+SUMIFS(DataRegularSeason20242025!$AB$3:$AB$1315,DataRegularSeason20242025!$B$3:$B$1315, "&lt;=" &amp; CY$1, DataRegularSeason20242025!$E$3:$E$1315, $A23)</f>
        <v>26</v>
      </c>
      <c r="CZ23">
        <f>SUMIFS(DataRegularSeason20242025!$AA$3:$AA$1315,DataRegularSeason20242025!$B$3:$B$1315, "&lt;=" &amp; CZ$1, DataRegularSeason20242025!$D$3:$D$1315, $A23)+SUMIFS(DataRegularSeason20242025!$AB$3:$AB$1315,DataRegularSeason20242025!$B$3:$B$1315, "&lt;=" &amp; CZ$1, DataRegularSeason20242025!$E$3:$E$1315, $A23)</f>
        <v>26</v>
      </c>
      <c r="DA23">
        <f>SUMIFS(DataRegularSeason20242025!$AA$3:$AA$1315,DataRegularSeason20242025!$B$3:$B$1315, "&lt;=" &amp; DA$1, DataRegularSeason20242025!$D$3:$D$1315, $A23)+SUMIFS(DataRegularSeason20242025!$AB$3:$AB$1315,DataRegularSeason20242025!$B$3:$B$1315, "&lt;=" &amp; DA$1, DataRegularSeason20242025!$E$3:$E$1315, $A23)</f>
        <v>26</v>
      </c>
      <c r="DB23">
        <f>SUMIFS(DataRegularSeason20242025!$AA$3:$AA$1315,DataRegularSeason20242025!$B$3:$B$1315, "&lt;=" &amp; DB$1, DataRegularSeason20242025!$D$3:$D$1315, $A23)+SUMIFS(DataRegularSeason20242025!$AB$3:$AB$1315,DataRegularSeason20242025!$B$3:$B$1315, "&lt;=" &amp; DB$1, DataRegularSeason20242025!$E$3:$E$1315, $A23)</f>
        <v>26</v>
      </c>
      <c r="DC23">
        <f>SUMIFS(DataRegularSeason20242025!$AA$3:$AA$1315,DataRegularSeason20242025!$B$3:$B$1315, "&lt;=" &amp; DC$1, DataRegularSeason20242025!$D$3:$D$1315, $A23)+SUMIFS(DataRegularSeason20242025!$AB$3:$AB$1315,DataRegularSeason20242025!$B$3:$B$1315, "&lt;=" &amp; DC$1, DataRegularSeason20242025!$E$3:$E$1315, $A23)</f>
        <v>26</v>
      </c>
      <c r="DD23">
        <f>SUMIFS(DataRegularSeason20242025!$AA$3:$AA$1315,DataRegularSeason20242025!$B$3:$B$1315, "&lt;=" &amp; DD$1, DataRegularSeason20242025!$D$3:$D$1315, $A23)+SUMIFS(DataRegularSeason20242025!$AB$3:$AB$1315,DataRegularSeason20242025!$B$3:$B$1315, "&lt;=" &amp; DD$1, DataRegularSeason20242025!$E$3:$E$1315, $A23)</f>
        <v>26</v>
      </c>
      <c r="DE23">
        <f>SUMIFS(DataRegularSeason20242025!$AA$3:$AA$1315,DataRegularSeason20242025!$B$3:$B$1315, "&lt;=" &amp; DE$1, DataRegularSeason20242025!$D$3:$D$1315, $A23)+SUMIFS(DataRegularSeason20242025!$AB$3:$AB$1315,DataRegularSeason20242025!$B$3:$B$1315, "&lt;=" &amp; DE$1, DataRegularSeason20242025!$E$3:$E$1315, $A23)</f>
        <v>26</v>
      </c>
      <c r="DF23">
        <f>SUMIFS(DataRegularSeason20242025!$AA$3:$AA$1315,DataRegularSeason20242025!$B$3:$B$1315, "&lt;=" &amp; DF$1, DataRegularSeason20242025!$D$3:$D$1315, $A23)+SUMIFS(DataRegularSeason20242025!$AB$3:$AB$1315,DataRegularSeason20242025!$B$3:$B$1315, "&lt;=" &amp; DF$1, DataRegularSeason20242025!$E$3:$E$1315, $A23)</f>
        <v>26</v>
      </c>
      <c r="DG23">
        <f>SUMIFS(DataRegularSeason20242025!$AA$3:$AA$1315,DataRegularSeason20242025!$B$3:$B$1315, "&lt;=" &amp; DG$1, DataRegularSeason20242025!$D$3:$D$1315, $A23)+SUMIFS(DataRegularSeason20242025!$AB$3:$AB$1315,DataRegularSeason20242025!$B$3:$B$1315, "&lt;=" &amp; DG$1, DataRegularSeason20242025!$E$3:$E$1315, $A23)</f>
        <v>26</v>
      </c>
      <c r="DH23">
        <f>SUMIFS(DataRegularSeason20242025!$AA$3:$AA$1315,DataRegularSeason20242025!$B$3:$B$1315, "&lt;=" &amp; DH$1, DataRegularSeason20242025!$D$3:$D$1315, $A23)+SUMIFS(DataRegularSeason20242025!$AB$3:$AB$1315,DataRegularSeason20242025!$B$3:$B$1315, "&lt;=" &amp; DH$1, DataRegularSeason20242025!$E$3:$E$1315, $A23)</f>
        <v>26</v>
      </c>
      <c r="DI23">
        <f>SUMIFS(DataRegularSeason20242025!$AA$3:$AA$1315,DataRegularSeason20242025!$B$3:$B$1315, "&lt;=" &amp; DI$1, DataRegularSeason20242025!$D$3:$D$1315, $A23)+SUMIFS(DataRegularSeason20242025!$AB$3:$AB$1315,DataRegularSeason20242025!$B$3:$B$1315, "&lt;=" &amp; DI$1, DataRegularSeason20242025!$E$3:$E$1315, $A23)</f>
        <v>26</v>
      </c>
      <c r="DJ23">
        <f>SUMIFS(DataRegularSeason20242025!$AA$3:$AA$1315,DataRegularSeason20242025!$B$3:$B$1315, "&lt;=" &amp; DJ$1, DataRegularSeason20242025!$D$3:$D$1315, $A23)+SUMIFS(DataRegularSeason20242025!$AB$3:$AB$1315,DataRegularSeason20242025!$B$3:$B$1315, "&lt;=" &amp; DJ$1, DataRegularSeason20242025!$E$3:$E$1315, $A23)</f>
        <v>26</v>
      </c>
      <c r="DK23">
        <f>SUMIFS(DataRegularSeason20242025!$AA$3:$AA$1315,DataRegularSeason20242025!$B$3:$B$1315, "&lt;=" &amp; DK$1, DataRegularSeason20242025!$D$3:$D$1315, $A23)+SUMIFS(DataRegularSeason20242025!$AB$3:$AB$1315,DataRegularSeason20242025!$B$3:$B$1315, "&lt;=" &amp; DK$1, DataRegularSeason20242025!$E$3:$E$1315, $A23)</f>
        <v>26</v>
      </c>
      <c r="DL23">
        <f>SUMIFS(DataRegularSeason20242025!$AA$3:$AA$1315,DataRegularSeason20242025!$B$3:$B$1315, "&lt;=" &amp; DL$1, DataRegularSeason20242025!$D$3:$D$1315, $A23)+SUMIFS(DataRegularSeason20242025!$AB$3:$AB$1315,DataRegularSeason20242025!$B$3:$B$1315, "&lt;=" &amp; DL$1, DataRegularSeason20242025!$E$3:$E$1315, $A23)</f>
        <v>26</v>
      </c>
      <c r="DM23">
        <f>SUMIFS(DataRegularSeason20242025!$AA$3:$AA$1315,DataRegularSeason20242025!$B$3:$B$1315, "&lt;=" &amp; DM$1, DataRegularSeason20242025!$D$3:$D$1315, $A23)+SUMIFS(DataRegularSeason20242025!$AB$3:$AB$1315,DataRegularSeason20242025!$B$3:$B$1315, "&lt;=" &amp; DM$1, DataRegularSeason20242025!$E$3:$E$1315, $A23)</f>
        <v>26</v>
      </c>
      <c r="DN23">
        <f>SUMIFS(DataRegularSeason20242025!$AA$3:$AA$1315,DataRegularSeason20242025!$B$3:$B$1315, "&lt;=" &amp; DN$1, DataRegularSeason20242025!$D$3:$D$1315, $A23)+SUMIFS(DataRegularSeason20242025!$AB$3:$AB$1315,DataRegularSeason20242025!$B$3:$B$1315, "&lt;=" &amp; DN$1, DataRegularSeason20242025!$E$3:$E$1315, $A23)</f>
        <v>26</v>
      </c>
      <c r="DO23">
        <f>SUMIFS(DataRegularSeason20242025!$AA$3:$AA$1315,DataRegularSeason20242025!$B$3:$B$1315, "&lt;=" &amp; DO$1, DataRegularSeason20242025!$D$3:$D$1315, $A23)+SUMIFS(DataRegularSeason20242025!$AB$3:$AB$1315,DataRegularSeason20242025!$B$3:$B$1315, "&lt;=" &amp; DO$1, DataRegularSeason20242025!$E$3:$E$1315, $A23)</f>
        <v>26</v>
      </c>
      <c r="DP23">
        <f>SUMIFS(DataRegularSeason20242025!$AA$3:$AA$1315,DataRegularSeason20242025!$B$3:$B$1315, "&lt;=" &amp; DP$1, DataRegularSeason20242025!$D$3:$D$1315, $A23)+SUMIFS(DataRegularSeason20242025!$AB$3:$AB$1315,DataRegularSeason20242025!$B$3:$B$1315, "&lt;=" &amp; DP$1, DataRegularSeason20242025!$E$3:$E$1315, $A23)</f>
        <v>26</v>
      </c>
      <c r="DQ23">
        <f>SUMIFS(DataRegularSeason20242025!$AA$3:$AA$1315,DataRegularSeason20242025!$B$3:$B$1315, "&lt;=" &amp; DQ$1, DataRegularSeason20242025!$D$3:$D$1315, $A23)+SUMIFS(DataRegularSeason20242025!$AB$3:$AB$1315,DataRegularSeason20242025!$B$3:$B$1315, "&lt;=" &amp; DQ$1, DataRegularSeason20242025!$E$3:$E$1315, $A23)</f>
        <v>26</v>
      </c>
      <c r="DR23">
        <f>SUMIFS(DataRegularSeason20242025!$AA$3:$AA$1315,DataRegularSeason20242025!$B$3:$B$1315, "&lt;=" &amp; DR$1, DataRegularSeason20242025!$D$3:$D$1315, $A23)+SUMIFS(DataRegularSeason20242025!$AB$3:$AB$1315,DataRegularSeason20242025!$B$3:$B$1315, "&lt;=" &amp; DR$1, DataRegularSeason20242025!$E$3:$E$1315, $A23)</f>
        <v>26</v>
      </c>
      <c r="DS23">
        <f>SUMIFS(DataRegularSeason20242025!$AA$3:$AA$1315,DataRegularSeason20242025!$B$3:$B$1315, "&lt;=" &amp; DS$1, DataRegularSeason20242025!$D$3:$D$1315, $A23)+SUMIFS(DataRegularSeason20242025!$AB$3:$AB$1315,DataRegularSeason20242025!$B$3:$B$1315, "&lt;=" &amp; DS$1, DataRegularSeason20242025!$E$3:$E$1315, $A23)</f>
        <v>26</v>
      </c>
      <c r="DT23">
        <f>SUMIFS(DataRegularSeason20242025!$AA$3:$AA$1315,DataRegularSeason20242025!$B$3:$B$1315, "&lt;=" &amp; DT$1, DataRegularSeason20242025!$D$3:$D$1315, $A23)+SUMIFS(DataRegularSeason20242025!$AB$3:$AB$1315,DataRegularSeason20242025!$B$3:$B$1315, "&lt;=" &amp; DT$1, DataRegularSeason20242025!$E$3:$E$1315, $A23)</f>
        <v>26</v>
      </c>
      <c r="DU23">
        <f>SUMIFS(DataRegularSeason20242025!$AA$3:$AA$1315,DataRegularSeason20242025!$B$3:$B$1315, "&lt;=" &amp; DU$1, DataRegularSeason20242025!$D$3:$D$1315, $A23)+SUMIFS(DataRegularSeason20242025!$AB$3:$AB$1315,DataRegularSeason20242025!$B$3:$B$1315, "&lt;=" &amp; DU$1, DataRegularSeason20242025!$E$3:$E$1315, $A23)</f>
        <v>26</v>
      </c>
      <c r="DV23">
        <f>SUMIFS(DataRegularSeason20242025!$AA$3:$AA$1315,DataRegularSeason20242025!$B$3:$B$1315, "&lt;=" &amp; DV$1, DataRegularSeason20242025!$D$3:$D$1315, $A23)+SUMIFS(DataRegularSeason20242025!$AB$3:$AB$1315,DataRegularSeason20242025!$B$3:$B$1315, "&lt;=" &amp; DV$1, DataRegularSeason20242025!$E$3:$E$1315, $A23)</f>
        <v>26</v>
      </c>
      <c r="DW23">
        <f>SUMIFS(DataRegularSeason20242025!$AA$3:$AA$1315,DataRegularSeason20242025!$B$3:$B$1315, "&lt;=" &amp; DW$1, DataRegularSeason20242025!$D$3:$D$1315, $A23)+SUMIFS(DataRegularSeason20242025!$AB$3:$AB$1315,DataRegularSeason20242025!$B$3:$B$1315, "&lt;=" &amp; DW$1, DataRegularSeason20242025!$E$3:$E$1315, $A23)</f>
        <v>26</v>
      </c>
      <c r="DX23">
        <f>SUMIFS(DataRegularSeason20242025!$AA$3:$AA$1315,DataRegularSeason20242025!$B$3:$B$1315, "&lt;=" &amp; DX$1, DataRegularSeason20242025!$D$3:$D$1315, $A23)+SUMIFS(DataRegularSeason20242025!$AB$3:$AB$1315,DataRegularSeason20242025!$B$3:$B$1315, "&lt;=" &amp; DX$1, DataRegularSeason20242025!$E$3:$E$1315, $A23)</f>
        <v>26</v>
      </c>
      <c r="DY23">
        <f>SUMIFS(DataRegularSeason20242025!$AA$3:$AA$1315,DataRegularSeason20242025!$B$3:$B$1315, "&lt;=" &amp; DY$1, DataRegularSeason20242025!$D$3:$D$1315, $A23)+SUMIFS(DataRegularSeason20242025!$AB$3:$AB$1315,DataRegularSeason20242025!$B$3:$B$1315, "&lt;=" &amp; DY$1, DataRegularSeason20242025!$E$3:$E$1315, $A23)</f>
        <v>26</v>
      </c>
      <c r="DZ23">
        <f>SUMIFS(DataRegularSeason20242025!$AA$3:$AA$1315,DataRegularSeason20242025!$B$3:$B$1315, "&lt;=" &amp; DZ$1, DataRegularSeason20242025!$D$3:$D$1315, $A23)+SUMIFS(DataRegularSeason20242025!$AB$3:$AB$1315,DataRegularSeason20242025!$B$3:$B$1315, "&lt;=" &amp; DZ$1, DataRegularSeason20242025!$E$3:$E$1315, $A23)</f>
        <v>26</v>
      </c>
      <c r="EA23">
        <f>SUMIFS(DataRegularSeason20242025!$AA$3:$AA$1315,DataRegularSeason20242025!$B$3:$B$1315, "&lt;=" &amp; EA$1, DataRegularSeason20242025!$D$3:$D$1315, $A23)+SUMIFS(DataRegularSeason20242025!$AB$3:$AB$1315,DataRegularSeason20242025!$B$3:$B$1315, "&lt;=" &amp; EA$1, DataRegularSeason20242025!$E$3:$E$1315, $A23)</f>
        <v>26</v>
      </c>
      <c r="EB23">
        <f>SUMIFS(DataRegularSeason20242025!$AA$3:$AA$1315,DataRegularSeason20242025!$B$3:$B$1315, "&lt;=" &amp; EB$1, DataRegularSeason20242025!$D$3:$D$1315, $A23)+SUMIFS(DataRegularSeason20242025!$AB$3:$AB$1315,DataRegularSeason20242025!$B$3:$B$1315, "&lt;=" &amp; EB$1, DataRegularSeason20242025!$E$3:$E$1315, $A23)</f>
        <v>26</v>
      </c>
      <c r="EC23">
        <f>SUMIFS(DataRegularSeason20242025!$AA$3:$AA$1315,DataRegularSeason20242025!$B$3:$B$1315, "&lt;=" &amp; EC$1, DataRegularSeason20242025!$D$3:$D$1315, $A23)+SUMIFS(DataRegularSeason20242025!$AB$3:$AB$1315,DataRegularSeason20242025!$B$3:$B$1315, "&lt;=" &amp; EC$1, DataRegularSeason20242025!$E$3:$E$1315, $A23)</f>
        <v>26</v>
      </c>
      <c r="ED23">
        <f>SUMIFS(DataRegularSeason20242025!$AA$3:$AA$1315,DataRegularSeason20242025!$B$3:$B$1315, "&lt;=" &amp; ED$1, DataRegularSeason20242025!$D$3:$D$1315, $A23)+SUMIFS(DataRegularSeason20242025!$AB$3:$AB$1315,DataRegularSeason20242025!$B$3:$B$1315, "&lt;=" &amp; ED$1, DataRegularSeason20242025!$E$3:$E$1315, $A23)</f>
        <v>26</v>
      </c>
      <c r="EE23">
        <f>SUMIFS(DataRegularSeason20242025!$AA$3:$AA$1315,DataRegularSeason20242025!$B$3:$B$1315, "&lt;=" &amp; EE$1, DataRegularSeason20242025!$D$3:$D$1315, $A23)+SUMIFS(DataRegularSeason20242025!$AB$3:$AB$1315,DataRegularSeason20242025!$B$3:$B$1315, "&lt;=" &amp; EE$1, DataRegularSeason20242025!$E$3:$E$1315, $A23)</f>
        <v>26</v>
      </c>
      <c r="EF23">
        <f>SUMIFS(DataRegularSeason20242025!$AA$3:$AA$1315,DataRegularSeason20242025!$B$3:$B$1315, "&lt;=" &amp; EF$1, DataRegularSeason20242025!$D$3:$D$1315, $A23)+SUMIFS(DataRegularSeason20242025!$AB$3:$AB$1315,DataRegularSeason20242025!$B$3:$B$1315, "&lt;=" &amp; EF$1, DataRegularSeason20242025!$E$3:$E$1315, $A23)</f>
        <v>26</v>
      </c>
      <c r="EG23">
        <f>SUMIFS(DataRegularSeason20242025!$AA$3:$AA$1315,DataRegularSeason20242025!$B$3:$B$1315, "&lt;=" &amp; EG$1, DataRegularSeason20242025!$D$3:$D$1315, $A23)+SUMIFS(DataRegularSeason20242025!$AB$3:$AB$1315,DataRegularSeason20242025!$B$3:$B$1315, "&lt;=" &amp; EG$1, DataRegularSeason20242025!$E$3:$E$1315, $A23)</f>
        <v>26</v>
      </c>
      <c r="EH23">
        <f>SUMIFS(DataRegularSeason20242025!$AA$3:$AA$1315,DataRegularSeason20242025!$B$3:$B$1315, "&lt;=" &amp; EH$1, DataRegularSeason20242025!$D$3:$D$1315, $A23)+SUMIFS(DataRegularSeason20242025!$AB$3:$AB$1315,DataRegularSeason20242025!$B$3:$B$1315, "&lt;=" &amp; EH$1, DataRegularSeason20242025!$E$3:$E$1315, $A23)</f>
        <v>26</v>
      </c>
      <c r="EI23">
        <f>SUMIFS(DataRegularSeason20242025!$AA$3:$AA$1315,DataRegularSeason20242025!$B$3:$B$1315, "&lt;=" &amp; EI$1, DataRegularSeason20242025!$D$3:$D$1315, $A23)+SUMIFS(DataRegularSeason20242025!$AB$3:$AB$1315,DataRegularSeason20242025!$B$3:$B$1315, "&lt;=" &amp; EI$1, DataRegularSeason20242025!$E$3:$E$1315, $A23)</f>
        <v>26</v>
      </c>
      <c r="EJ23">
        <f>SUMIFS(DataRegularSeason20242025!$AA$3:$AA$1315,DataRegularSeason20242025!$B$3:$B$1315, "&lt;=" &amp; EJ$1, DataRegularSeason20242025!$D$3:$D$1315, $A23)+SUMIFS(DataRegularSeason20242025!$AB$3:$AB$1315,DataRegularSeason20242025!$B$3:$B$1315, "&lt;=" &amp; EJ$1, DataRegularSeason20242025!$E$3:$E$1315, $A23)</f>
        <v>26</v>
      </c>
      <c r="EK23">
        <f>SUMIFS(DataRegularSeason20242025!$AA$3:$AA$1315,DataRegularSeason20242025!$B$3:$B$1315, "&lt;=" &amp; EK$1, DataRegularSeason20242025!$D$3:$D$1315, $A23)+SUMIFS(DataRegularSeason20242025!$AB$3:$AB$1315,DataRegularSeason20242025!$B$3:$B$1315, "&lt;=" &amp; EK$1, DataRegularSeason20242025!$E$3:$E$1315, $A23)</f>
        <v>26</v>
      </c>
      <c r="EL23">
        <f>SUMIFS(DataRegularSeason20242025!$AA$3:$AA$1315,DataRegularSeason20242025!$B$3:$B$1315, "&lt;=" &amp; EL$1, DataRegularSeason20242025!$D$3:$D$1315, $A23)+SUMIFS(DataRegularSeason20242025!$AB$3:$AB$1315,DataRegularSeason20242025!$B$3:$B$1315, "&lt;=" &amp; EL$1, DataRegularSeason20242025!$E$3:$E$1315, $A23)</f>
        <v>26</v>
      </c>
      <c r="EM23">
        <f>SUMIFS(DataRegularSeason20242025!$AA$3:$AA$1315,DataRegularSeason20242025!$B$3:$B$1315, "&lt;=" &amp; EM$1, DataRegularSeason20242025!$D$3:$D$1315, $A23)+SUMIFS(DataRegularSeason20242025!$AB$3:$AB$1315,DataRegularSeason20242025!$B$3:$B$1315, "&lt;=" &amp; EM$1, DataRegularSeason20242025!$E$3:$E$1315, $A23)</f>
        <v>26</v>
      </c>
      <c r="EN23">
        <f>SUMIFS(DataRegularSeason20242025!$AA$3:$AA$1315,DataRegularSeason20242025!$B$3:$B$1315, "&lt;=" &amp; EN$1, DataRegularSeason20242025!$D$3:$D$1315, $A23)+SUMIFS(DataRegularSeason20242025!$AB$3:$AB$1315,DataRegularSeason20242025!$B$3:$B$1315, "&lt;=" &amp; EN$1, DataRegularSeason20242025!$E$3:$E$1315, $A23)</f>
        <v>26</v>
      </c>
      <c r="EO23">
        <f>SUMIFS(DataRegularSeason20242025!$AA$3:$AA$1315,DataRegularSeason20242025!$B$3:$B$1315, "&lt;=" &amp; EO$1, DataRegularSeason20242025!$D$3:$D$1315, $A23)+SUMIFS(DataRegularSeason20242025!$AB$3:$AB$1315,DataRegularSeason20242025!$B$3:$B$1315, "&lt;=" &amp; EO$1, DataRegularSeason20242025!$E$3:$E$1315, $A23)</f>
        <v>26</v>
      </c>
      <c r="EP23">
        <f>SUMIFS(DataRegularSeason20242025!$AA$3:$AA$1315,DataRegularSeason20242025!$B$3:$B$1315, "&lt;=" &amp; EP$1, DataRegularSeason20242025!$D$3:$D$1315, $A23)+SUMIFS(DataRegularSeason20242025!$AB$3:$AB$1315,DataRegularSeason20242025!$B$3:$B$1315, "&lt;=" &amp; EP$1, DataRegularSeason20242025!$E$3:$E$1315, $A23)</f>
        <v>26</v>
      </c>
      <c r="EQ23">
        <f>SUMIFS(DataRegularSeason20242025!$AA$3:$AA$1315,DataRegularSeason20242025!$B$3:$B$1315, "&lt;=" &amp; EQ$1, DataRegularSeason20242025!$D$3:$D$1315, $A23)+SUMIFS(DataRegularSeason20242025!$AB$3:$AB$1315,DataRegularSeason20242025!$B$3:$B$1315, "&lt;=" &amp; EQ$1, DataRegularSeason20242025!$E$3:$E$1315, $A23)</f>
        <v>26</v>
      </c>
      <c r="ER23">
        <f>SUMIFS(DataRegularSeason20242025!$AA$3:$AA$1315,DataRegularSeason20242025!$B$3:$B$1315, "&lt;=" &amp; ER$1, DataRegularSeason20242025!$D$3:$D$1315, $A23)+SUMIFS(DataRegularSeason20242025!$AB$3:$AB$1315,DataRegularSeason20242025!$B$3:$B$1315, "&lt;=" &amp; ER$1, DataRegularSeason20242025!$E$3:$E$1315, $A23)</f>
        <v>26</v>
      </c>
      <c r="ES23">
        <f>SUMIFS(DataRegularSeason20242025!$AA$3:$AA$1315,DataRegularSeason20242025!$B$3:$B$1315, "&lt;=" &amp; ES$1, DataRegularSeason20242025!$D$3:$D$1315, $A23)+SUMIFS(DataRegularSeason20242025!$AB$3:$AB$1315,DataRegularSeason20242025!$B$3:$B$1315, "&lt;=" &amp; ES$1, DataRegularSeason20242025!$E$3:$E$1315, $A23)</f>
        <v>26</v>
      </c>
      <c r="ET23">
        <f>SUMIFS(DataRegularSeason20242025!$AA$3:$AA$1315,DataRegularSeason20242025!$B$3:$B$1315, "&lt;=" &amp; ET$1, DataRegularSeason20242025!$D$3:$D$1315, $A23)+SUMIFS(DataRegularSeason20242025!$AB$3:$AB$1315,DataRegularSeason20242025!$B$3:$B$1315, "&lt;=" &amp; ET$1, DataRegularSeason20242025!$E$3:$E$1315, $A23)</f>
        <v>26</v>
      </c>
      <c r="EU23">
        <f>SUMIFS(DataRegularSeason20242025!$AA$3:$AA$1315,DataRegularSeason20242025!$B$3:$B$1315, "&lt;=" &amp; EU$1, DataRegularSeason20242025!$D$3:$D$1315, $A23)+SUMIFS(DataRegularSeason20242025!$AB$3:$AB$1315,DataRegularSeason20242025!$B$3:$B$1315, "&lt;=" &amp; EU$1, DataRegularSeason20242025!$E$3:$E$1315, $A23)</f>
        <v>26</v>
      </c>
      <c r="EV23">
        <f>SUMIFS(DataRegularSeason20242025!$AA$3:$AA$1315,DataRegularSeason20242025!$B$3:$B$1315, "&lt;=" &amp; EV$1, DataRegularSeason20242025!$D$3:$D$1315, $A23)+SUMIFS(DataRegularSeason20242025!$AB$3:$AB$1315,DataRegularSeason20242025!$B$3:$B$1315, "&lt;=" &amp; EV$1, DataRegularSeason20242025!$E$3:$E$1315, $A23)</f>
        <v>26</v>
      </c>
      <c r="EW23">
        <f>SUMIFS(DataRegularSeason20242025!$AA$3:$AA$1315,DataRegularSeason20242025!$B$3:$B$1315, "&lt;=" &amp; EW$1, DataRegularSeason20242025!$D$3:$D$1315, $A23)+SUMIFS(DataRegularSeason20242025!$AB$3:$AB$1315,DataRegularSeason20242025!$B$3:$B$1315, "&lt;=" &amp; EW$1, DataRegularSeason20242025!$E$3:$E$1315, $A23)</f>
        <v>26</v>
      </c>
      <c r="EX23">
        <f>SUMIFS(DataRegularSeason20242025!$AA$3:$AA$1315,DataRegularSeason20242025!$B$3:$B$1315, "&lt;=" &amp; EX$1, DataRegularSeason20242025!$D$3:$D$1315, $A23)+SUMIFS(DataRegularSeason20242025!$AB$3:$AB$1315,DataRegularSeason20242025!$B$3:$B$1315, "&lt;=" &amp; EX$1, DataRegularSeason20242025!$E$3:$E$1315, $A23)</f>
        <v>26</v>
      </c>
      <c r="EY23">
        <f>SUMIFS(DataRegularSeason20242025!$AA$3:$AA$1315,DataRegularSeason20242025!$B$3:$B$1315, "&lt;=" &amp; EY$1, DataRegularSeason20242025!$D$3:$D$1315, $A23)+SUMIFS(DataRegularSeason20242025!$AB$3:$AB$1315,DataRegularSeason20242025!$B$3:$B$1315, "&lt;=" &amp; EY$1, DataRegularSeason20242025!$E$3:$E$1315, $A23)</f>
        <v>26</v>
      </c>
      <c r="EZ23">
        <f>SUMIFS(DataRegularSeason20242025!$AA$3:$AA$1315,DataRegularSeason20242025!$B$3:$B$1315, "&lt;=" &amp; EZ$1, DataRegularSeason20242025!$D$3:$D$1315, $A23)+SUMIFS(DataRegularSeason20242025!$AB$3:$AB$1315,DataRegularSeason20242025!$B$3:$B$1315, "&lt;=" &amp; EZ$1, DataRegularSeason20242025!$E$3:$E$1315, $A23)</f>
        <v>26</v>
      </c>
      <c r="FA23">
        <f>SUMIFS(DataRegularSeason20242025!$AA$3:$AA$1315,DataRegularSeason20242025!$B$3:$B$1315, "&lt;=" &amp; FA$1, DataRegularSeason20242025!$D$3:$D$1315, $A23)+SUMIFS(DataRegularSeason20242025!$AB$3:$AB$1315,DataRegularSeason20242025!$B$3:$B$1315, "&lt;=" &amp; FA$1, DataRegularSeason20242025!$E$3:$E$1315, $A23)</f>
        <v>26</v>
      </c>
      <c r="FB23">
        <f>SUMIFS(DataRegularSeason20242025!$AA$3:$AA$1315,DataRegularSeason20242025!$B$3:$B$1315, "&lt;=" &amp; FB$1, DataRegularSeason20242025!$D$3:$D$1315, $A23)+SUMIFS(DataRegularSeason20242025!$AB$3:$AB$1315,DataRegularSeason20242025!$B$3:$B$1315, "&lt;=" &amp; FB$1, DataRegularSeason20242025!$E$3:$E$1315, $A23)</f>
        <v>26</v>
      </c>
      <c r="FC23">
        <f>SUMIFS(DataRegularSeason20242025!$AA$3:$AA$1315,DataRegularSeason20242025!$B$3:$B$1315, "&lt;=" &amp; FC$1, DataRegularSeason20242025!$D$3:$D$1315, $A23)+SUMIFS(DataRegularSeason20242025!$AB$3:$AB$1315,DataRegularSeason20242025!$B$3:$B$1315, "&lt;=" &amp; FC$1, DataRegularSeason20242025!$E$3:$E$1315, $A23)</f>
        <v>26</v>
      </c>
      <c r="FD23">
        <f>SUMIFS(DataRegularSeason20242025!$AA$3:$AA$1315,DataRegularSeason20242025!$B$3:$B$1315, "&lt;=" &amp; FD$1, DataRegularSeason20242025!$D$3:$D$1315, $A23)+SUMIFS(DataRegularSeason20242025!$AB$3:$AB$1315,DataRegularSeason20242025!$B$3:$B$1315, "&lt;=" &amp; FD$1, DataRegularSeason20242025!$E$3:$E$1315, $A23)</f>
        <v>26</v>
      </c>
      <c r="FE23">
        <f>SUMIFS(DataRegularSeason20242025!$AA$3:$AA$1315,DataRegularSeason20242025!$B$3:$B$1315, "&lt;=" &amp; FE$1, DataRegularSeason20242025!$D$3:$D$1315, $A23)+SUMIFS(DataRegularSeason20242025!$AB$3:$AB$1315,DataRegularSeason20242025!$B$3:$B$1315, "&lt;=" &amp; FE$1, DataRegularSeason20242025!$E$3:$E$1315, $A23)</f>
        <v>26</v>
      </c>
      <c r="FF23">
        <f>SUMIFS(DataRegularSeason20242025!$AA$3:$AA$1315,DataRegularSeason20242025!$B$3:$B$1315, "&lt;=" &amp; FF$1, DataRegularSeason20242025!$D$3:$D$1315, $A23)+SUMIFS(DataRegularSeason20242025!$AB$3:$AB$1315,DataRegularSeason20242025!$B$3:$B$1315, "&lt;=" &amp; FF$1, DataRegularSeason20242025!$E$3:$E$1315, $A23)</f>
        <v>26</v>
      </c>
      <c r="FG23">
        <f>SUMIFS(DataRegularSeason20242025!$AA$3:$AA$1315,DataRegularSeason20242025!$B$3:$B$1315, "&lt;=" &amp; FG$1, DataRegularSeason20242025!$D$3:$D$1315, $A23)+SUMIFS(DataRegularSeason20242025!$AB$3:$AB$1315,DataRegularSeason20242025!$B$3:$B$1315, "&lt;=" &amp; FG$1, DataRegularSeason20242025!$E$3:$E$1315, $A23)</f>
        <v>26</v>
      </c>
      <c r="FH23">
        <f>SUMIFS(DataRegularSeason20242025!$AA$3:$AA$1315,DataRegularSeason20242025!$B$3:$B$1315, "&lt;=" &amp; FH$1, DataRegularSeason20242025!$D$3:$D$1315, $A23)+SUMIFS(DataRegularSeason20242025!$AB$3:$AB$1315,DataRegularSeason20242025!$B$3:$B$1315, "&lt;=" &amp; FH$1, DataRegularSeason20242025!$E$3:$E$1315, $A23)</f>
        <v>26</v>
      </c>
      <c r="FI23">
        <f>SUMIFS(DataRegularSeason20242025!$AA$3:$AA$1315,DataRegularSeason20242025!$B$3:$B$1315, "&lt;=" &amp; FI$1, DataRegularSeason20242025!$D$3:$D$1315, $A23)+SUMIFS(DataRegularSeason20242025!$AB$3:$AB$1315,DataRegularSeason20242025!$B$3:$B$1315, "&lt;=" &amp; FI$1, DataRegularSeason20242025!$E$3:$E$1315, $A23)</f>
        <v>26</v>
      </c>
      <c r="FJ23">
        <f>SUMIFS(DataRegularSeason20242025!$AA$3:$AA$1315,DataRegularSeason20242025!$B$3:$B$1315, "&lt;=" &amp; FJ$1, DataRegularSeason20242025!$D$3:$D$1315, $A23)+SUMIFS(DataRegularSeason20242025!$AB$3:$AB$1315,DataRegularSeason20242025!$B$3:$B$1315, "&lt;=" &amp; FJ$1, DataRegularSeason20242025!$E$3:$E$1315, $A23)</f>
        <v>26</v>
      </c>
      <c r="FK23">
        <f>SUMIFS(DataRegularSeason20242025!$AA$3:$AA$1315,DataRegularSeason20242025!$B$3:$B$1315, "&lt;=" &amp; FK$1, DataRegularSeason20242025!$D$3:$D$1315, $A23)+SUMIFS(DataRegularSeason20242025!$AB$3:$AB$1315,DataRegularSeason20242025!$B$3:$B$1315, "&lt;=" &amp; FK$1, DataRegularSeason20242025!$E$3:$E$1315, $A23)</f>
        <v>26</v>
      </c>
      <c r="FL23">
        <f>SUMIFS(DataRegularSeason20242025!$AA$3:$AA$1315,DataRegularSeason20242025!$B$3:$B$1315, "&lt;=" &amp; FL$1, DataRegularSeason20242025!$D$3:$D$1315, $A23)+SUMIFS(DataRegularSeason20242025!$AB$3:$AB$1315,DataRegularSeason20242025!$B$3:$B$1315, "&lt;=" &amp; FL$1, DataRegularSeason20242025!$E$3:$E$1315, $A23)</f>
        <v>26</v>
      </c>
      <c r="FM23">
        <f>SUMIFS(DataRegularSeason20242025!$AA$3:$AA$1315,DataRegularSeason20242025!$B$3:$B$1315, "&lt;=" &amp; FM$1, DataRegularSeason20242025!$D$3:$D$1315, $A23)+SUMIFS(DataRegularSeason20242025!$AB$3:$AB$1315,DataRegularSeason20242025!$B$3:$B$1315, "&lt;=" &amp; FM$1, DataRegularSeason20242025!$E$3:$E$1315, $A23)</f>
        <v>26</v>
      </c>
      <c r="FN23">
        <f>SUMIFS(DataRegularSeason20242025!$AA$3:$AA$1315,DataRegularSeason20242025!$B$3:$B$1315, "&lt;=" &amp; FN$1, DataRegularSeason20242025!$D$3:$D$1315, $A23)+SUMIFS(DataRegularSeason20242025!$AB$3:$AB$1315,DataRegularSeason20242025!$B$3:$B$1315, "&lt;=" &amp; FN$1, DataRegularSeason20242025!$E$3:$E$1315, $A23)</f>
        <v>26</v>
      </c>
      <c r="FO23">
        <f>SUMIFS(DataRegularSeason20242025!$AA$3:$AA$1315,DataRegularSeason20242025!$B$3:$B$1315, "&lt;=" &amp; FO$1, DataRegularSeason20242025!$D$3:$D$1315, $A23)+SUMIFS(DataRegularSeason20242025!$AB$3:$AB$1315,DataRegularSeason20242025!$B$3:$B$1315, "&lt;=" &amp; FO$1, DataRegularSeason20242025!$E$3:$E$1315, $A23)</f>
        <v>26</v>
      </c>
      <c r="FP23">
        <f>SUMIFS(DataRegularSeason20242025!$AA$3:$AA$1315,DataRegularSeason20242025!$B$3:$B$1315, "&lt;=" &amp; FP$1, DataRegularSeason20242025!$D$3:$D$1315, $A23)+SUMIFS(DataRegularSeason20242025!$AB$3:$AB$1315,DataRegularSeason20242025!$B$3:$B$1315, "&lt;=" &amp; FP$1, DataRegularSeason20242025!$E$3:$E$1315, $A23)</f>
        <v>26</v>
      </c>
      <c r="FQ23">
        <f>SUMIFS(DataRegularSeason20242025!$AA$3:$AA$1315,DataRegularSeason20242025!$B$3:$B$1315, "&lt;=" &amp; FQ$1, DataRegularSeason20242025!$D$3:$D$1315, $A23)+SUMIFS(DataRegularSeason20242025!$AB$3:$AB$1315,DataRegularSeason20242025!$B$3:$B$1315, "&lt;=" &amp; FQ$1, DataRegularSeason20242025!$E$3:$E$1315, $A23)</f>
        <v>26</v>
      </c>
      <c r="FR23">
        <f>SUMIFS(DataRegularSeason20242025!$AA$3:$AA$1315,DataRegularSeason20242025!$B$3:$B$1315, "&lt;=" &amp; FR$1, DataRegularSeason20242025!$D$3:$D$1315, $A23)+SUMIFS(DataRegularSeason20242025!$AB$3:$AB$1315,DataRegularSeason20242025!$B$3:$B$1315, "&lt;=" &amp; FR$1, DataRegularSeason20242025!$E$3:$E$1315, $A23)</f>
        <v>26</v>
      </c>
      <c r="FS23">
        <f>SUMIFS(DataRegularSeason20242025!$AA$3:$AA$1315,DataRegularSeason20242025!$B$3:$B$1315, "&lt;=" &amp; FS$1, DataRegularSeason20242025!$D$3:$D$1315, $A23)+SUMIFS(DataRegularSeason20242025!$AB$3:$AB$1315,DataRegularSeason20242025!$B$3:$B$1315, "&lt;=" &amp; FS$1, DataRegularSeason20242025!$E$3:$E$1315, $A23)</f>
        <v>26</v>
      </c>
      <c r="FT23">
        <f>SUMIFS(DataRegularSeason20242025!$AA$3:$AA$1315,DataRegularSeason20242025!$B$3:$B$1315, "&lt;=" &amp; FT$1, DataRegularSeason20242025!$D$3:$D$1315, $A23)+SUMIFS(DataRegularSeason20242025!$AB$3:$AB$1315,DataRegularSeason20242025!$B$3:$B$1315, "&lt;=" &amp; FT$1, DataRegularSeason20242025!$E$3:$E$1315, $A23)</f>
        <v>26</v>
      </c>
      <c r="FU23">
        <f>SUMIFS(DataRegularSeason20242025!$AA$3:$AA$1315,DataRegularSeason20242025!$B$3:$B$1315, "&lt;=" &amp; FU$1, DataRegularSeason20242025!$D$3:$D$1315, $A23)+SUMIFS(DataRegularSeason20242025!$AB$3:$AB$1315,DataRegularSeason20242025!$B$3:$B$1315, "&lt;=" &amp; FU$1, DataRegularSeason20242025!$E$3:$E$1315, $A23)</f>
        <v>26</v>
      </c>
      <c r="FV23">
        <f>SUMIFS(DataRegularSeason20242025!$AA$3:$AA$1315,DataRegularSeason20242025!$B$3:$B$1315, "&lt;=" &amp; FV$1, DataRegularSeason20242025!$D$3:$D$1315, $A23)+SUMIFS(DataRegularSeason20242025!$AB$3:$AB$1315,DataRegularSeason20242025!$B$3:$B$1315, "&lt;=" &amp; FV$1, DataRegularSeason20242025!$E$3:$E$1315, $A23)</f>
        <v>26</v>
      </c>
      <c r="FW23">
        <f>SUMIFS(DataRegularSeason20242025!$AA$3:$AA$1315,DataRegularSeason20242025!$B$3:$B$1315, "&lt;=" &amp; FW$1, DataRegularSeason20242025!$D$3:$D$1315, $A23)+SUMIFS(DataRegularSeason20242025!$AB$3:$AB$1315,DataRegularSeason20242025!$B$3:$B$1315, "&lt;=" &amp; FW$1, DataRegularSeason20242025!$E$3:$E$1315, $A23)</f>
        <v>26</v>
      </c>
      <c r="FX23">
        <f>SUMIFS(DataRegularSeason20242025!$AA$3:$AA$1315,DataRegularSeason20242025!$B$3:$B$1315, "&lt;=" &amp; FX$1, DataRegularSeason20242025!$D$3:$D$1315, $A23)+SUMIFS(DataRegularSeason20242025!$AB$3:$AB$1315,DataRegularSeason20242025!$B$3:$B$1315, "&lt;=" &amp; FX$1, DataRegularSeason20242025!$E$3:$E$1315, $A23)</f>
        <v>26</v>
      </c>
      <c r="FY23">
        <f>SUMIFS(DataRegularSeason20242025!$AA$3:$AA$1315,DataRegularSeason20242025!$B$3:$B$1315, "&lt;=" &amp; FY$1, DataRegularSeason20242025!$D$3:$D$1315, $A23)+SUMIFS(DataRegularSeason20242025!$AB$3:$AB$1315,DataRegularSeason20242025!$B$3:$B$1315, "&lt;=" &amp; FY$1, DataRegularSeason20242025!$E$3:$E$1315, $A23)</f>
        <v>26</v>
      </c>
      <c r="FZ23">
        <f>SUMIFS(DataRegularSeason20242025!$AA$3:$AA$1315,DataRegularSeason20242025!$B$3:$B$1315, "&lt;=" &amp; FZ$1, DataRegularSeason20242025!$D$3:$D$1315, $A23)+SUMIFS(DataRegularSeason20242025!$AB$3:$AB$1315,DataRegularSeason20242025!$B$3:$B$1315, "&lt;=" &amp; FZ$1, DataRegularSeason20242025!$E$3:$E$1315, $A23)</f>
        <v>26</v>
      </c>
      <c r="GA23">
        <f>SUMIFS(DataRegularSeason20242025!$AA$3:$AA$1315,DataRegularSeason20242025!$B$3:$B$1315, "&lt;=" &amp; GA$1, DataRegularSeason20242025!$D$3:$D$1315, $A23)+SUMIFS(DataRegularSeason20242025!$AB$3:$AB$1315,DataRegularSeason20242025!$B$3:$B$1315, "&lt;=" &amp; GA$1, DataRegularSeason20242025!$E$3:$E$1315, $A23)</f>
        <v>26</v>
      </c>
      <c r="GB23">
        <f>SUMIFS(DataRegularSeason20242025!$AA$3:$AA$1315,DataRegularSeason20242025!$B$3:$B$1315, "&lt;=" &amp; GB$1, DataRegularSeason20242025!$D$3:$D$1315, $A23)+SUMIFS(DataRegularSeason20242025!$AB$3:$AB$1315,DataRegularSeason20242025!$B$3:$B$1315, "&lt;=" &amp; GB$1, DataRegularSeason20242025!$E$3:$E$1315, $A23)</f>
        <v>26</v>
      </c>
      <c r="GC23">
        <f>SUMIFS(DataRegularSeason20242025!$AA$3:$AA$1315,DataRegularSeason20242025!$B$3:$B$1315, "&lt;=" &amp; GC$1, DataRegularSeason20242025!$D$3:$D$1315, $A23)+SUMIFS(DataRegularSeason20242025!$AB$3:$AB$1315,DataRegularSeason20242025!$B$3:$B$1315, "&lt;=" &amp; GC$1, DataRegularSeason20242025!$E$3:$E$1315, $A23)</f>
        <v>26</v>
      </c>
      <c r="GD23">
        <f>SUMIFS(DataRegularSeason20242025!$AA$3:$AA$1315,DataRegularSeason20242025!$B$3:$B$1315, "&lt;=" &amp; GD$1, DataRegularSeason20242025!$D$3:$D$1315, $A23)+SUMIFS(DataRegularSeason20242025!$AB$3:$AB$1315,DataRegularSeason20242025!$B$3:$B$1315, "&lt;=" &amp; GD$1, DataRegularSeason20242025!$E$3:$E$1315, $A23)</f>
        <v>26</v>
      </c>
      <c r="GE23">
        <f>SUMIFS(DataRegularSeason20242025!$AA$3:$AA$1315,DataRegularSeason20242025!$B$3:$B$1315, "&lt;=" &amp; GE$1, DataRegularSeason20242025!$D$3:$D$1315, $A23)+SUMIFS(DataRegularSeason20242025!$AB$3:$AB$1315,DataRegularSeason20242025!$B$3:$B$1315, "&lt;=" &amp; GE$1, DataRegularSeason20242025!$E$3:$E$1315, $A23)</f>
        <v>26</v>
      </c>
      <c r="GF23">
        <f>SUMIFS(DataRegularSeason20242025!$AA$3:$AA$1315,DataRegularSeason20242025!$B$3:$B$1315, "&lt;=" &amp; GF$1, DataRegularSeason20242025!$D$3:$D$1315, $A23)+SUMIFS(DataRegularSeason20242025!$AB$3:$AB$1315,DataRegularSeason20242025!$B$3:$B$1315, "&lt;=" &amp; GF$1, DataRegularSeason20242025!$E$3:$E$1315, $A23)</f>
        <v>26</v>
      </c>
      <c r="GG23">
        <f>SUMIFS(DataRegularSeason20242025!$AA$3:$AA$1315,DataRegularSeason20242025!$B$3:$B$1315, "&lt;=" &amp; GG$1, DataRegularSeason20242025!$D$3:$D$1315, $A23)+SUMIFS(DataRegularSeason20242025!$AB$3:$AB$1315,DataRegularSeason20242025!$B$3:$B$1315, "&lt;=" &amp; GG$1, DataRegularSeason20242025!$E$3:$E$1315, $A23)</f>
        <v>26</v>
      </c>
      <c r="GH23">
        <f>SUMIFS(DataRegularSeason20242025!$AA$3:$AA$1315,DataRegularSeason20242025!$B$3:$B$1315, "&lt;=" &amp; GH$1, DataRegularSeason20242025!$D$3:$D$1315, $A23)+SUMIFS(DataRegularSeason20242025!$AB$3:$AB$1315,DataRegularSeason20242025!$B$3:$B$1315, "&lt;=" &amp; GH$1, DataRegularSeason20242025!$E$3:$E$1315, $A23)</f>
        <v>26</v>
      </c>
      <c r="GI23">
        <f>SUMIFS(DataRegularSeason20242025!$AA$3:$AA$1315,DataRegularSeason20242025!$B$3:$B$1315, "&lt;=" &amp; GI$1, DataRegularSeason20242025!$D$3:$D$1315, $A23)+SUMIFS(DataRegularSeason20242025!$AB$3:$AB$1315,DataRegularSeason20242025!$B$3:$B$1315, "&lt;=" &amp; GI$1, DataRegularSeason20242025!$E$3:$E$1315, $A23)</f>
        <v>26</v>
      </c>
      <c r="GJ23">
        <f>SUMIFS(DataRegularSeason20242025!$AA$3:$AA$1315,DataRegularSeason20242025!$B$3:$B$1315, "&lt;=" &amp; GJ$1, DataRegularSeason20242025!$D$3:$D$1315, $A23)+SUMIFS(DataRegularSeason20242025!$AB$3:$AB$1315,DataRegularSeason20242025!$B$3:$B$1315, "&lt;=" &amp; GJ$1, DataRegularSeason20242025!$E$3:$E$1315, $A23)</f>
        <v>26</v>
      </c>
      <c r="GK23">
        <f>SUMIFS(DataRegularSeason20242025!$AA$3:$AA$1315,DataRegularSeason20242025!$B$3:$B$1315, "&lt;=" &amp; GK$1, DataRegularSeason20242025!$D$3:$D$1315, $A23)+SUMIFS(DataRegularSeason20242025!$AB$3:$AB$1315,DataRegularSeason20242025!$B$3:$B$1315, "&lt;=" &amp; GK$1, DataRegularSeason20242025!$E$3:$E$1315, $A23)</f>
        <v>26</v>
      </c>
      <c r="GL23">
        <f>SUMIFS(DataRegularSeason20242025!$AA$3:$AA$1315,DataRegularSeason20242025!$B$3:$B$1315, "&lt;=" &amp; GL$1, DataRegularSeason20242025!$D$3:$D$1315, $A23)+SUMIFS(DataRegularSeason20242025!$AB$3:$AB$1315,DataRegularSeason20242025!$B$3:$B$1315, "&lt;=" &amp; GL$1, DataRegularSeason20242025!$E$3:$E$1315, $A23)</f>
        <v>26</v>
      </c>
      <c r="GM23">
        <f>SUMIFS(DataRegularSeason20242025!$AA$3:$AA$1315,DataRegularSeason20242025!$B$3:$B$1315, "&lt;=" &amp; GM$1, DataRegularSeason20242025!$D$3:$D$1315, $A23)+SUMIFS(DataRegularSeason20242025!$AB$3:$AB$1315,DataRegularSeason20242025!$B$3:$B$1315, "&lt;=" &amp; GM$1, DataRegularSeason20242025!$E$3:$E$1315, $A23)</f>
        <v>26</v>
      </c>
      <c r="GN23">
        <f>SUMIFS(DataRegularSeason20242025!$AA$3:$AA$1315,DataRegularSeason20242025!$B$3:$B$1315, "&lt;=" &amp; GN$1, DataRegularSeason20242025!$D$3:$D$1315, $A23)+SUMIFS(DataRegularSeason20242025!$AB$3:$AB$1315,DataRegularSeason20242025!$B$3:$B$1315, "&lt;=" &amp; GN$1, DataRegularSeason20242025!$E$3:$E$1315, $A23)</f>
        <v>26</v>
      </c>
      <c r="GO23">
        <f>SUMIFS(DataRegularSeason20242025!$AA$3:$AA$1315,DataRegularSeason20242025!$B$3:$B$1315, "&lt;=" &amp; GO$1, DataRegularSeason20242025!$D$3:$D$1315, $A23)+SUMIFS(DataRegularSeason20242025!$AB$3:$AB$1315,DataRegularSeason20242025!$B$3:$B$1315, "&lt;=" &amp; GO$1, DataRegularSeason20242025!$E$3:$E$1315, $A23)</f>
        <v>26</v>
      </c>
      <c r="GP23">
        <f>SUMIFS(DataRegularSeason20242025!$AA$3:$AA$1315,DataRegularSeason20242025!$B$3:$B$1315, "&lt;=" &amp; GP$1, DataRegularSeason20242025!$D$3:$D$1315, $A23)+SUMIFS(DataRegularSeason20242025!$AB$3:$AB$1315,DataRegularSeason20242025!$B$3:$B$1315, "&lt;=" &amp; GP$1, DataRegularSeason20242025!$E$3:$E$1315, $A23)</f>
        <v>26</v>
      </c>
      <c r="GQ23">
        <f>SUMIFS(DataRegularSeason20242025!$AA$3:$AA$1315,DataRegularSeason20242025!$B$3:$B$1315, "&lt;=" &amp; GQ$1, DataRegularSeason20242025!$D$3:$D$1315, $A23)+SUMIFS(DataRegularSeason20242025!$AB$3:$AB$1315,DataRegularSeason20242025!$B$3:$B$1315, "&lt;=" &amp; GQ$1, DataRegularSeason20242025!$E$3:$E$1315, $A23)</f>
        <v>26</v>
      </c>
      <c r="GR23">
        <f>SUMIFS(DataRegularSeason20242025!$AA$3:$AA$1315,DataRegularSeason20242025!$B$3:$B$1315, "&lt;=" &amp; GR$1, DataRegularSeason20242025!$D$3:$D$1315, $A23)+SUMIFS(DataRegularSeason20242025!$AB$3:$AB$1315,DataRegularSeason20242025!$B$3:$B$1315, "&lt;=" &amp; GR$1, DataRegularSeason20242025!$E$3:$E$1315, $A23)</f>
        <v>26</v>
      </c>
      <c r="GS23">
        <f>SUMIFS(DataRegularSeason20242025!$AA$3:$AA$1315,DataRegularSeason20242025!$B$3:$B$1315, "&lt;=" &amp; GS$1, DataRegularSeason20242025!$D$3:$D$1315, $A23)+SUMIFS(DataRegularSeason20242025!$AB$3:$AB$1315,DataRegularSeason20242025!$B$3:$B$1315, "&lt;=" &amp; GS$1, DataRegularSeason20242025!$E$3:$E$1315, $A23)</f>
        <v>26</v>
      </c>
      <c r="GT23">
        <f>SUMIFS(DataRegularSeason20242025!$AA$3:$AA$1315,DataRegularSeason20242025!$B$3:$B$1315, "&lt;=" &amp; GT$1, DataRegularSeason20242025!$D$3:$D$1315, $A23)+SUMIFS(DataRegularSeason20242025!$AB$3:$AB$1315,DataRegularSeason20242025!$B$3:$B$1315, "&lt;=" &amp; GT$1, DataRegularSeason20242025!$E$3:$E$1315, $A23)</f>
        <v>26</v>
      </c>
      <c r="GU23">
        <f>SUMIFS(DataRegularSeason20242025!$AA$3:$AA$1315,DataRegularSeason20242025!$B$3:$B$1315, "&lt;=" &amp; GU$1, DataRegularSeason20242025!$D$3:$D$1315, $A23)+SUMIFS(DataRegularSeason20242025!$AB$3:$AB$1315,DataRegularSeason20242025!$B$3:$B$1315, "&lt;=" &amp; GU$1, DataRegularSeason20242025!$E$3:$E$1315, $A23)</f>
        <v>26</v>
      </c>
    </row>
    <row r="24" spans="1:203" x14ac:dyDescent="0.25">
      <c r="A24" t="s">
        <v>15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2</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4</v>
      </c>
      <c r="L24">
        <f>SUMIFS(DataRegularSeason20242025!$AA$3:$AA$1315,DataRegularSeason20242025!$B$3:$B$1315, "&lt;=" &amp; L$1, DataRegularSeason20242025!$D$3:$D$1315, $A24)+SUMIFS(DataRegularSeason20242025!$AB$3:$AB$1315,DataRegularSeason20242025!$B$3:$B$1315, "&lt;=" &amp; L$1, DataRegularSeason20242025!$E$3:$E$1315, $A24)</f>
        <v>4</v>
      </c>
      <c r="M24">
        <f>SUMIFS(DataRegularSeason20242025!$AA$3:$AA$1315,DataRegularSeason20242025!$B$3:$B$1315, "&lt;=" &amp; M$1, DataRegularSeason20242025!$D$3:$D$1315, $A24)+SUMIFS(DataRegularSeason20242025!$AB$3:$AB$1315,DataRegularSeason20242025!$B$3:$B$1315, "&lt;=" &amp; M$1, DataRegularSeason20242025!$E$3:$E$1315, $A24)</f>
        <v>6</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6</v>
      </c>
      <c r="Q24">
        <f>SUMIFS(DataRegularSeason20242025!$AA$3:$AA$1315,DataRegularSeason20242025!$B$3:$B$1315, "&lt;=" &amp; Q$1, DataRegularSeason20242025!$D$3:$D$1315, $A24)+SUMIFS(DataRegularSeason20242025!$AB$3:$AB$1315,DataRegularSeason20242025!$B$3:$B$1315, "&lt;=" &amp; Q$1, DataRegularSeason20242025!$E$3:$E$1315, $A24)</f>
        <v>7</v>
      </c>
      <c r="R24">
        <f>SUMIFS(DataRegularSeason20242025!$AA$3:$AA$1315,DataRegularSeason20242025!$B$3:$B$1315, "&lt;=" &amp; R$1, DataRegularSeason20242025!$D$3:$D$1315, $A24)+SUMIFS(DataRegularSeason20242025!$AB$3:$AB$1315,DataRegularSeason20242025!$B$3:$B$1315, "&lt;=" &amp; R$1, DataRegularSeason20242025!$E$3:$E$1315, $A24)</f>
        <v>7</v>
      </c>
      <c r="S24">
        <f>SUMIFS(DataRegularSeason20242025!$AA$3:$AA$1315,DataRegularSeason20242025!$B$3:$B$1315, "&lt;=" &amp; S$1, DataRegularSeason20242025!$D$3:$D$1315, $A24)+SUMIFS(DataRegularSeason20242025!$AB$3:$AB$1315,DataRegularSeason20242025!$B$3:$B$1315, "&lt;=" &amp; S$1, DataRegularSeason20242025!$E$3:$E$1315, $A24)</f>
        <v>7</v>
      </c>
      <c r="T24">
        <f>SUMIFS(DataRegularSeason20242025!$AA$3:$AA$1315,DataRegularSeason20242025!$B$3:$B$1315, "&lt;=" &amp; T$1, DataRegularSeason20242025!$D$3:$D$1315, $A24)+SUMIFS(DataRegularSeason20242025!$AB$3:$AB$1315,DataRegularSeason20242025!$B$3:$B$1315, "&lt;=" &amp; T$1, DataRegularSeason20242025!$E$3:$E$1315, $A24)</f>
        <v>9</v>
      </c>
      <c r="U24">
        <f>SUMIFS(DataRegularSeason20242025!$AA$3:$AA$1315,DataRegularSeason20242025!$B$3:$B$1315, "&lt;=" &amp; U$1, DataRegularSeason20242025!$D$3:$D$1315, $A24)+SUMIFS(DataRegularSeason20242025!$AB$3:$AB$1315,DataRegularSeason20242025!$B$3:$B$1315, "&lt;=" &amp; U$1, DataRegularSeason20242025!$E$3:$E$1315, $A24)</f>
        <v>9</v>
      </c>
      <c r="V24">
        <f>SUMIFS(DataRegularSeason20242025!$AA$3:$AA$1315,DataRegularSeason20242025!$B$3:$B$1315, "&lt;=" &amp; V$1, DataRegularSeason20242025!$D$3:$D$1315, $A24)+SUMIFS(DataRegularSeason20242025!$AB$3:$AB$1315,DataRegularSeason20242025!$B$3:$B$1315, "&lt;=" &amp; V$1, DataRegularSeason20242025!$E$3:$E$1315, $A24)</f>
        <v>9</v>
      </c>
      <c r="W24">
        <f>SUMIFS(DataRegularSeason20242025!$AA$3:$AA$1315,DataRegularSeason20242025!$B$3:$B$1315, "&lt;=" &amp; W$1, DataRegularSeason20242025!$D$3:$D$1315, $A24)+SUMIFS(DataRegularSeason20242025!$AB$3:$AB$1315,DataRegularSeason20242025!$B$3:$B$1315, "&lt;=" &amp; W$1, DataRegularSeason20242025!$E$3:$E$1315, $A24)</f>
        <v>9</v>
      </c>
      <c r="X24">
        <f>SUMIFS(DataRegularSeason20242025!$AA$3:$AA$1315,DataRegularSeason20242025!$B$3:$B$1315, "&lt;=" &amp; X$1, DataRegularSeason20242025!$D$3:$D$1315, $A24)+SUMIFS(DataRegularSeason20242025!$AB$3:$AB$1315,DataRegularSeason20242025!$B$3:$B$1315, "&lt;=" &amp; X$1, DataRegularSeason20242025!$E$3:$E$1315, $A24)</f>
        <v>9</v>
      </c>
      <c r="Y24">
        <f>SUMIFS(DataRegularSeason20242025!$AA$3:$AA$1315,DataRegularSeason20242025!$B$3:$B$1315, "&lt;=" &amp; Y$1, DataRegularSeason20242025!$D$3:$D$1315, $A24)+SUMIFS(DataRegularSeason20242025!$AB$3:$AB$1315,DataRegularSeason20242025!$B$3:$B$1315, "&lt;=" &amp; Y$1, DataRegularSeason20242025!$E$3:$E$1315, $A24)</f>
        <v>9</v>
      </c>
      <c r="Z24">
        <f>SUMIFS(DataRegularSeason20242025!$AA$3:$AA$1315,DataRegularSeason20242025!$B$3:$B$1315, "&lt;=" &amp; Z$1, DataRegularSeason20242025!$D$3:$D$1315, $A24)+SUMIFS(DataRegularSeason20242025!$AB$3:$AB$1315,DataRegularSeason20242025!$B$3:$B$1315, "&lt;=" &amp; Z$1, DataRegularSeason20242025!$E$3:$E$1315, $A24)</f>
        <v>9</v>
      </c>
      <c r="AA24">
        <f>SUMIFS(DataRegularSeason20242025!$AA$3:$AA$1315,DataRegularSeason20242025!$B$3:$B$1315, "&lt;=" &amp; AA$1, DataRegularSeason20242025!$D$3:$D$1315, $A24)+SUMIFS(DataRegularSeason20242025!$AB$3:$AB$1315,DataRegularSeason20242025!$B$3:$B$1315, "&lt;=" &amp; AA$1, DataRegularSeason20242025!$E$3:$E$1315, $A24)</f>
        <v>9</v>
      </c>
      <c r="AB24">
        <f>SUMIFS(DataRegularSeason20242025!$AA$3:$AA$1315,DataRegularSeason20242025!$B$3:$B$1315, "&lt;=" &amp; AB$1, DataRegularSeason20242025!$D$3:$D$1315, $A24)+SUMIFS(DataRegularSeason20242025!$AB$3:$AB$1315,DataRegularSeason20242025!$B$3:$B$1315, "&lt;=" &amp; AB$1, DataRegularSeason20242025!$E$3:$E$1315, $A24)</f>
        <v>9</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12</v>
      </c>
      <c r="AF24">
        <f>SUMIFS(DataRegularSeason20242025!$AA$3:$AA$1315,DataRegularSeason20242025!$B$3:$B$1315, "&lt;=" &amp; AF$1, DataRegularSeason20242025!$D$3:$D$1315, $A24)+SUMIFS(DataRegularSeason20242025!$AB$3:$AB$1315,DataRegularSeason20242025!$B$3:$B$1315, "&lt;=" &amp; AF$1, DataRegularSeason20242025!$E$3:$E$1315, $A24)</f>
        <v>12</v>
      </c>
      <c r="AG24">
        <f>SUMIFS(DataRegularSeason20242025!$AA$3:$AA$1315,DataRegularSeason20242025!$B$3:$B$1315, "&lt;=" &amp; AG$1, DataRegularSeason20242025!$D$3:$D$1315, $A24)+SUMIFS(DataRegularSeason20242025!$AB$3:$AB$1315,DataRegularSeason20242025!$B$3:$B$1315, "&lt;=" &amp; AG$1, DataRegularSeason20242025!$E$3:$E$1315, $A24)</f>
        <v>12</v>
      </c>
      <c r="AH24">
        <f>SUMIFS(DataRegularSeason20242025!$AA$3:$AA$1315,DataRegularSeason20242025!$B$3:$B$1315, "&lt;=" &amp; AH$1, DataRegularSeason20242025!$D$3:$D$1315, $A24)+SUMIFS(DataRegularSeason20242025!$AB$3:$AB$1315,DataRegularSeason20242025!$B$3:$B$1315, "&lt;=" &amp; AH$1, DataRegularSeason20242025!$E$3:$E$1315, $A24)</f>
        <v>13</v>
      </c>
      <c r="AI24">
        <f>SUMIFS(DataRegularSeason20242025!$AA$3:$AA$1315,DataRegularSeason20242025!$B$3:$B$1315, "&lt;=" &amp; AI$1, DataRegularSeason20242025!$D$3:$D$1315, $A24)+SUMIFS(DataRegularSeason20242025!$AB$3:$AB$1315,DataRegularSeason20242025!$B$3:$B$1315, "&lt;=" &amp; AI$1, DataRegularSeason20242025!$E$3:$E$1315, $A24)</f>
        <v>13</v>
      </c>
      <c r="AJ24">
        <f>SUMIFS(DataRegularSeason20242025!$AA$3:$AA$1315,DataRegularSeason20242025!$B$3:$B$1315, "&lt;=" &amp; AJ$1, DataRegularSeason20242025!$D$3:$D$1315, $A24)+SUMIFS(DataRegularSeason20242025!$AB$3:$AB$1315,DataRegularSeason20242025!$B$3:$B$1315, "&lt;=" &amp; AJ$1, DataRegularSeason20242025!$E$3:$E$1315, $A24)</f>
        <v>13</v>
      </c>
      <c r="AK24">
        <f>SUMIFS(DataRegularSeason20242025!$AA$3:$AA$1315,DataRegularSeason20242025!$B$3:$B$1315, "&lt;=" &amp; AK$1, DataRegularSeason20242025!$D$3:$D$1315, $A24)+SUMIFS(DataRegularSeason20242025!$AB$3:$AB$1315,DataRegularSeason20242025!$B$3:$B$1315, "&lt;=" &amp; AK$1, DataRegularSeason20242025!$E$3:$E$1315, $A24)</f>
        <v>13</v>
      </c>
      <c r="AL24">
        <f>SUMIFS(DataRegularSeason20242025!$AA$3:$AA$1315,DataRegularSeason20242025!$B$3:$B$1315, "&lt;=" &amp; AL$1, DataRegularSeason20242025!$D$3:$D$1315, $A24)+SUMIFS(DataRegularSeason20242025!$AB$3:$AB$1315,DataRegularSeason20242025!$B$3:$B$1315, "&lt;=" &amp; AL$1, DataRegularSeason20242025!$E$3:$E$1315, $A24)</f>
        <v>13</v>
      </c>
      <c r="AM24">
        <f>SUMIFS(DataRegularSeason20242025!$AA$3:$AA$1315,DataRegularSeason20242025!$B$3:$B$1315, "&lt;=" &amp; AM$1, DataRegularSeason20242025!$D$3:$D$1315, $A24)+SUMIFS(DataRegularSeason20242025!$AB$3:$AB$1315,DataRegularSeason20242025!$B$3:$B$1315, "&lt;=" &amp; AM$1, DataRegularSeason20242025!$E$3:$E$1315, $A24)</f>
        <v>15</v>
      </c>
      <c r="AN24">
        <f>SUMIFS(DataRegularSeason20242025!$AA$3:$AA$1315,DataRegularSeason20242025!$B$3:$B$1315, "&lt;=" &amp; AN$1, DataRegularSeason20242025!$D$3:$D$1315, $A24)+SUMIFS(DataRegularSeason20242025!$AB$3:$AB$1315,DataRegularSeason20242025!$B$3:$B$1315, "&lt;=" &amp; AN$1, DataRegularSeason20242025!$E$3:$E$1315, $A24)</f>
        <v>15</v>
      </c>
      <c r="AO24">
        <f>SUMIFS(DataRegularSeason20242025!$AA$3:$AA$1315,DataRegularSeason20242025!$B$3:$B$1315, "&lt;=" &amp; AO$1, DataRegularSeason20242025!$D$3:$D$1315, $A24)+SUMIFS(DataRegularSeason20242025!$AB$3:$AB$1315,DataRegularSeason20242025!$B$3:$B$1315, "&lt;=" &amp; AO$1, DataRegularSeason20242025!$E$3:$E$1315, $A24)</f>
        <v>15</v>
      </c>
      <c r="AP24">
        <f>SUMIFS(DataRegularSeason20242025!$AA$3:$AA$1315,DataRegularSeason20242025!$B$3:$B$1315, "&lt;=" &amp; AP$1, DataRegularSeason20242025!$D$3:$D$1315, $A24)+SUMIFS(DataRegularSeason20242025!$AB$3:$AB$1315,DataRegularSeason20242025!$B$3:$B$1315, "&lt;=" &amp; AP$1, DataRegularSeason20242025!$E$3:$E$1315, $A24)</f>
        <v>15</v>
      </c>
      <c r="AQ24">
        <f>SUMIFS(DataRegularSeason20242025!$AA$3:$AA$1315,DataRegularSeason20242025!$B$3:$B$1315, "&lt;=" &amp; AQ$1, DataRegularSeason20242025!$D$3:$D$1315, $A24)+SUMIFS(DataRegularSeason20242025!$AB$3:$AB$1315,DataRegularSeason20242025!$B$3:$B$1315, "&lt;=" &amp; AQ$1, DataRegularSeason20242025!$E$3:$E$1315, $A24)</f>
        <v>15</v>
      </c>
      <c r="AR24">
        <f>SUMIFS(DataRegularSeason20242025!$AA$3:$AA$1315,DataRegularSeason20242025!$B$3:$B$1315, "&lt;=" &amp; AR$1, DataRegularSeason20242025!$D$3:$D$1315, $A24)+SUMIFS(DataRegularSeason20242025!$AB$3:$AB$1315,DataRegularSeason20242025!$B$3:$B$1315, "&lt;=" &amp; AR$1, DataRegularSeason20242025!$E$3:$E$1315, $A24)</f>
        <v>15</v>
      </c>
      <c r="AS24">
        <f>SUMIFS(DataRegularSeason20242025!$AA$3:$AA$1315,DataRegularSeason20242025!$B$3:$B$1315, "&lt;=" &amp; AS$1, DataRegularSeason20242025!$D$3:$D$1315, $A24)+SUMIFS(DataRegularSeason20242025!$AB$3:$AB$1315,DataRegularSeason20242025!$B$3:$B$1315, "&lt;=" &amp; AS$1, DataRegularSeason20242025!$E$3:$E$1315, $A24)</f>
        <v>17</v>
      </c>
      <c r="AT24">
        <f>SUMIFS(DataRegularSeason20242025!$AA$3:$AA$1315,DataRegularSeason20242025!$B$3:$B$1315, "&lt;=" &amp; AT$1, DataRegularSeason20242025!$D$3:$D$1315, $A24)+SUMIFS(DataRegularSeason20242025!$AB$3:$AB$1315,DataRegularSeason20242025!$B$3:$B$1315, "&lt;=" &amp; AT$1, DataRegularSeason20242025!$E$3:$E$1315, $A24)</f>
        <v>17</v>
      </c>
      <c r="AU24">
        <f>SUMIFS(DataRegularSeason20242025!$AA$3:$AA$1315,DataRegularSeason20242025!$B$3:$B$1315, "&lt;=" &amp; AU$1, DataRegularSeason20242025!$D$3:$D$1315, $A24)+SUMIFS(DataRegularSeason20242025!$AB$3:$AB$1315,DataRegularSeason20242025!$B$3:$B$1315, "&lt;=" &amp; AU$1, DataRegularSeason20242025!$E$3:$E$1315, $A24)</f>
        <v>17</v>
      </c>
      <c r="AV24">
        <f>SUMIFS(DataRegularSeason20242025!$AA$3:$AA$1315,DataRegularSeason20242025!$B$3:$B$1315, "&lt;=" &amp; AV$1, DataRegularSeason20242025!$D$3:$D$1315, $A24)+SUMIFS(DataRegularSeason20242025!$AB$3:$AB$1315,DataRegularSeason20242025!$B$3:$B$1315, "&lt;=" &amp; AV$1, DataRegularSeason20242025!$E$3:$E$1315, $A24)</f>
        <v>17</v>
      </c>
      <c r="AW24">
        <f>SUMIFS(DataRegularSeason20242025!$AA$3:$AA$1315,DataRegularSeason20242025!$B$3:$B$1315, "&lt;=" &amp; AW$1, DataRegularSeason20242025!$D$3:$D$1315, $A24)+SUMIFS(DataRegularSeason20242025!$AB$3:$AB$1315,DataRegularSeason20242025!$B$3:$B$1315, "&lt;=" &amp; AW$1, DataRegularSeason20242025!$E$3:$E$1315, $A24)</f>
        <v>17</v>
      </c>
      <c r="AX24">
        <f>SUMIFS(DataRegularSeason20242025!$AA$3:$AA$1315,DataRegularSeason20242025!$B$3:$B$1315, "&lt;=" &amp; AX$1, DataRegularSeason20242025!$D$3:$D$1315, $A24)+SUMIFS(DataRegularSeason20242025!$AB$3:$AB$1315,DataRegularSeason20242025!$B$3:$B$1315, "&lt;=" &amp; AX$1, DataRegularSeason20242025!$E$3:$E$1315, $A24)</f>
        <v>17</v>
      </c>
      <c r="AY24">
        <f>SUMIFS(DataRegularSeason20242025!$AA$3:$AA$1315,DataRegularSeason20242025!$B$3:$B$1315, "&lt;=" &amp; AY$1, DataRegularSeason20242025!$D$3:$D$1315, $A24)+SUMIFS(DataRegularSeason20242025!$AB$3:$AB$1315,DataRegularSeason20242025!$B$3:$B$1315, "&lt;=" &amp; AY$1, DataRegularSeason20242025!$E$3:$E$1315, $A24)</f>
        <v>17</v>
      </c>
      <c r="AZ24">
        <f>SUMIFS(DataRegularSeason20242025!$AA$3:$AA$1315,DataRegularSeason20242025!$B$3:$B$1315, "&lt;=" &amp; AZ$1, DataRegularSeason20242025!$D$3:$D$1315, $A24)+SUMIFS(DataRegularSeason20242025!$AB$3:$AB$1315,DataRegularSeason20242025!$B$3:$B$1315, "&lt;=" &amp; AZ$1, DataRegularSeason20242025!$E$3:$E$1315, $A24)</f>
        <v>17</v>
      </c>
      <c r="BA24">
        <f>SUMIFS(DataRegularSeason20242025!$AA$3:$AA$1315,DataRegularSeason20242025!$B$3:$B$1315, "&lt;=" &amp; BA$1, DataRegularSeason20242025!$D$3:$D$1315, $A24)+SUMIFS(DataRegularSeason20242025!$AB$3:$AB$1315,DataRegularSeason20242025!$B$3:$B$1315, "&lt;=" &amp; BA$1, DataRegularSeason20242025!$E$3:$E$1315, $A24)</f>
        <v>17</v>
      </c>
      <c r="BB24">
        <f>SUMIFS(DataRegularSeason20242025!$AA$3:$AA$1315,DataRegularSeason20242025!$B$3:$B$1315, "&lt;=" &amp; BB$1, DataRegularSeason20242025!$D$3:$D$1315, $A24)+SUMIFS(DataRegularSeason20242025!$AB$3:$AB$1315,DataRegularSeason20242025!$B$3:$B$1315, "&lt;=" &amp; BB$1, DataRegularSeason20242025!$E$3:$E$1315, $A24)</f>
        <v>17</v>
      </c>
      <c r="BC24">
        <f>SUMIFS(DataRegularSeason20242025!$AA$3:$AA$1315,DataRegularSeason20242025!$B$3:$B$1315, "&lt;=" &amp; BC$1, DataRegularSeason20242025!$D$3:$D$1315, $A24)+SUMIFS(DataRegularSeason20242025!$AB$3:$AB$1315,DataRegularSeason20242025!$B$3:$B$1315, "&lt;=" &amp; BC$1, DataRegularSeason20242025!$E$3:$E$1315, $A24)</f>
        <v>19</v>
      </c>
      <c r="BD24">
        <f>SUMIFS(DataRegularSeason20242025!$AA$3:$AA$1315,DataRegularSeason20242025!$B$3:$B$1315, "&lt;=" &amp; BD$1, DataRegularSeason20242025!$D$3:$D$1315, $A24)+SUMIFS(DataRegularSeason20242025!$AB$3:$AB$1315,DataRegularSeason20242025!$B$3:$B$1315, "&lt;=" &amp; BD$1, DataRegularSeason20242025!$E$3:$E$1315, $A24)</f>
        <v>19</v>
      </c>
      <c r="BE24">
        <f>SUMIFS(DataRegularSeason20242025!$AA$3:$AA$1315,DataRegularSeason20242025!$B$3:$B$1315, "&lt;=" &amp; BE$1, DataRegularSeason20242025!$D$3:$D$1315, $A24)+SUMIFS(DataRegularSeason20242025!$AB$3:$AB$1315,DataRegularSeason20242025!$B$3:$B$1315, "&lt;=" &amp; BE$1, DataRegularSeason20242025!$E$3:$E$1315, $A24)</f>
        <v>19</v>
      </c>
      <c r="BF24">
        <f>SUMIFS(DataRegularSeason20242025!$AA$3:$AA$1315,DataRegularSeason20242025!$B$3:$B$1315, "&lt;=" &amp; BF$1, DataRegularSeason20242025!$D$3:$D$1315, $A24)+SUMIFS(DataRegularSeason20242025!$AB$3:$AB$1315,DataRegularSeason20242025!$B$3:$B$1315, "&lt;=" &amp; BF$1, DataRegularSeason20242025!$E$3:$E$1315, $A24)</f>
        <v>21</v>
      </c>
      <c r="BG24">
        <f>SUMIFS(DataRegularSeason20242025!$AA$3:$AA$1315,DataRegularSeason20242025!$B$3:$B$1315, "&lt;=" &amp; BG$1, DataRegularSeason20242025!$D$3:$D$1315, $A24)+SUMIFS(DataRegularSeason20242025!$AB$3:$AB$1315,DataRegularSeason20242025!$B$3:$B$1315, "&lt;=" &amp; BG$1, DataRegularSeason20242025!$E$3:$E$1315, $A24)</f>
        <v>21</v>
      </c>
      <c r="BH24">
        <f>SUMIFS(DataRegularSeason20242025!$AA$3:$AA$1315,DataRegularSeason20242025!$B$3:$B$1315, "&lt;=" &amp; BH$1, DataRegularSeason20242025!$D$3:$D$1315, $A24)+SUMIFS(DataRegularSeason20242025!$AB$3:$AB$1315,DataRegularSeason20242025!$B$3:$B$1315, "&lt;=" &amp; BH$1, DataRegularSeason20242025!$E$3:$E$1315, $A24)</f>
        <v>21</v>
      </c>
      <c r="BI24">
        <f>SUMIFS(DataRegularSeason20242025!$AA$3:$AA$1315,DataRegularSeason20242025!$B$3:$B$1315, "&lt;=" &amp; BI$1, DataRegularSeason20242025!$D$3:$D$1315, $A24)+SUMIFS(DataRegularSeason20242025!$AB$3:$AB$1315,DataRegularSeason20242025!$B$3:$B$1315, "&lt;=" &amp; BI$1, DataRegularSeason20242025!$E$3:$E$1315, $A24)</f>
        <v>22</v>
      </c>
      <c r="BJ24">
        <f>SUMIFS(DataRegularSeason20242025!$AA$3:$AA$1315,DataRegularSeason20242025!$B$3:$B$1315, "&lt;=" &amp; BJ$1, DataRegularSeason20242025!$D$3:$D$1315, $A24)+SUMIFS(DataRegularSeason20242025!$AB$3:$AB$1315,DataRegularSeason20242025!$B$3:$B$1315, "&lt;=" &amp; BJ$1, DataRegularSeason20242025!$E$3:$E$1315, $A24)</f>
        <v>24</v>
      </c>
      <c r="BK24">
        <f>SUMIFS(DataRegularSeason20242025!$AA$3:$AA$1315,DataRegularSeason20242025!$B$3:$B$1315, "&lt;=" &amp; BK$1, DataRegularSeason20242025!$D$3:$D$1315, $A24)+SUMIFS(DataRegularSeason20242025!$AB$3:$AB$1315,DataRegularSeason20242025!$B$3:$B$1315, "&lt;=" &amp; BK$1, DataRegularSeason20242025!$E$3:$E$1315, $A24)</f>
        <v>24</v>
      </c>
      <c r="BL24">
        <f>SUMIFS(DataRegularSeason20242025!$AA$3:$AA$1315,DataRegularSeason20242025!$B$3:$B$1315, "&lt;=" &amp; BL$1, DataRegularSeason20242025!$D$3:$D$1315, $A24)+SUMIFS(DataRegularSeason20242025!$AB$3:$AB$1315,DataRegularSeason20242025!$B$3:$B$1315, "&lt;=" &amp; BL$1, DataRegularSeason20242025!$E$3:$E$1315, $A24)</f>
        <v>24</v>
      </c>
      <c r="BM24">
        <f>SUMIFS(DataRegularSeason20242025!$AA$3:$AA$1315,DataRegularSeason20242025!$B$3:$B$1315, "&lt;=" &amp; BM$1, DataRegularSeason20242025!$D$3:$D$1315, $A24)+SUMIFS(DataRegularSeason20242025!$AB$3:$AB$1315,DataRegularSeason20242025!$B$3:$B$1315, "&lt;=" &amp; BM$1, DataRegularSeason20242025!$E$3:$E$1315, $A24)</f>
        <v>24</v>
      </c>
      <c r="BN24">
        <f>SUMIFS(DataRegularSeason20242025!$AA$3:$AA$1315,DataRegularSeason20242025!$B$3:$B$1315, "&lt;=" &amp; BN$1, DataRegularSeason20242025!$D$3:$D$1315, $A24)+SUMIFS(DataRegularSeason20242025!$AB$3:$AB$1315,DataRegularSeason20242025!$B$3:$B$1315, "&lt;=" &amp; BN$1, DataRegularSeason20242025!$E$3:$E$1315, $A24)</f>
        <v>24</v>
      </c>
      <c r="BO24">
        <f>SUMIFS(DataRegularSeason20242025!$AA$3:$AA$1315,DataRegularSeason20242025!$B$3:$B$1315, "&lt;=" &amp; BO$1, DataRegularSeason20242025!$D$3:$D$1315, $A24)+SUMIFS(DataRegularSeason20242025!$AB$3:$AB$1315,DataRegularSeason20242025!$B$3:$B$1315, "&lt;=" &amp; BO$1, DataRegularSeason20242025!$E$3:$E$1315, $A24)</f>
        <v>24</v>
      </c>
      <c r="BP24">
        <f>SUMIFS(DataRegularSeason20242025!$AA$3:$AA$1315,DataRegularSeason20242025!$B$3:$B$1315, "&lt;=" &amp; BP$1, DataRegularSeason20242025!$D$3:$D$1315, $A24)+SUMIFS(DataRegularSeason20242025!$AB$3:$AB$1315,DataRegularSeason20242025!$B$3:$B$1315, "&lt;=" &amp; BP$1, DataRegularSeason20242025!$E$3:$E$1315, $A24)</f>
        <v>24</v>
      </c>
      <c r="BQ24">
        <f>SUMIFS(DataRegularSeason20242025!$AA$3:$AA$1315,DataRegularSeason20242025!$B$3:$B$1315, "&lt;=" &amp; BQ$1, DataRegularSeason20242025!$D$3:$D$1315, $A24)+SUMIFS(DataRegularSeason20242025!$AB$3:$AB$1315,DataRegularSeason20242025!$B$3:$B$1315, "&lt;=" &amp; BQ$1, DataRegularSeason20242025!$E$3:$E$1315, $A24)</f>
        <v>24</v>
      </c>
      <c r="BR24">
        <f>SUMIFS(DataRegularSeason20242025!$AA$3:$AA$1315,DataRegularSeason20242025!$B$3:$B$1315, "&lt;=" &amp; BR$1, DataRegularSeason20242025!$D$3:$D$1315, $A24)+SUMIFS(DataRegularSeason20242025!$AB$3:$AB$1315,DataRegularSeason20242025!$B$3:$B$1315, "&lt;=" &amp; BR$1, DataRegularSeason20242025!$E$3:$E$1315, $A24)</f>
        <v>24</v>
      </c>
      <c r="BS24">
        <f>SUMIFS(DataRegularSeason20242025!$AA$3:$AA$1315,DataRegularSeason20242025!$B$3:$B$1315, "&lt;=" &amp; BS$1, DataRegularSeason20242025!$D$3:$D$1315, $A24)+SUMIFS(DataRegularSeason20242025!$AB$3:$AB$1315,DataRegularSeason20242025!$B$3:$B$1315, "&lt;=" &amp; BS$1, DataRegularSeason20242025!$E$3:$E$1315, $A24)</f>
        <v>24</v>
      </c>
      <c r="BT24">
        <f>SUMIFS(DataRegularSeason20242025!$AA$3:$AA$1315,DataRegularSeason20242025!$B$3:$B$1315, "&lt;=" &amp; BT$1, DataRegularSeason20242025!$D$3:$D$1315, $A24)+SUMIFS(DataRegularSeason20242025!$AB$3:$AB$1315,DataRegularSeason20242025!$B$3:$B$1315, "&lt;=" &amp; BT$1, DataRegularSeason20242025!$E$3:$E$1315, $A24)</f>
        <v>24</v>
      </c>
      <c r="BU24">
        <f>SUMIFS(DataRegularSeason20242025!$AA$3:$AA$1315,DataRegularSeason20242025!$B$3:$B$1315, "&lt;=" &amp; BU$1, DataRegularSeason20242025!$D$3:$D$1315, $A24)+SUMIFS(DataRegularSeason20242025!$AB$3:$AB$1315,DataRegularSeason20242025!$B$3:$B$1315, "&lt;=" &amp; BU$1, DataRegularSeason20242025!$E$3:$E$1315, $A24)</f>
        <v>24</v>
      </c>
      <c r="BV24">
        <f>SUMIFS(DataRegularSeason20242025!$AA$3:$AA$1315,DataRegularSeason20242025!$B$3:$B$1315, "&lt;=" &amp; BV$1, DataRegularSeason20242025!$D$3:$D$1315, $A24)+SUMIFS(DataRegularSeason20242025!$AB$3:$AB$1315,DataRegularSeason20242025!$B$3:$B$1315, "&lt;=" &amp; BV$1, DataRegularSeason20242025!$E$3:$E$1315, $A24)</f>
        <v>24</v>
      </c>
      <c r="BW24">
        <f>SUMIFS(DataRegularSeason20242025!$AA$3:$AA$1315,DataRegularSeason20242025!$B$3:$B$1315, "&lt;=" &amp; BW$1, DataRegularSeason20242025!$D$3:$D$1315, $A24)+SUMIFS(DataRegularSeason20242025!$AB$3:$AB$1315,DataRegularSeason20242025!$B$3:$B$1315, "&lt;=" &amp; BW$1, DataRegularSeason20242025!$E$3:$E$1315, $A24)</f>
        <v>24</v>
      </c>
      <c r="BX24">
        <f>SUMIFS(DataRegularSeason20242025!$AA$3:$AA$1315,DataRegularSeason20242025!$B$3:$B$1315, "&lt;=" &amp; BX$1, DataRegularSeason20242025!$D$3:$D$1315, $A24)+SUMIFS(DataRegularSeason20242025!$AB$3:$AB$1315,DataRegularSeason20242025!$B$3:$B$1315, "&lt;=" &amp; BX$1, DataRegularSeason20242025!$E$3:$E$1315, $A24)</f>
        <v>24</v>
      </c>
      <c r="BY24">
        <f>SUMIFS(DataRegularSeason20242025!$AA$3:$AA$1315,DataRegularSeason20242025!$B$3:$B$1315, "&lt;=" &amp; BY$1, DataRegularSeason20242025!$D$3:$D$1315, $A24)+SUMIFS(DataRegularSeason20242025!$AB$3:$AB$1315,DataRegularSeason20242025!$B$3:$B$1315, "&lt;=" &amp; BY$1, DataRegularSeason20242025!$E$3:$E$1315, $A24)</f>
        <v>24</v>
      </c>
      <c r="BZ24">
        <f>SUMIFS(DataRegularSeason20242025!$AA$3:$AA$1315,DataRegularSeason20242025!$B$3:$B$1315, "&lt;=" &amp; BZ$1, DataRegularSeason20242025!$D$3:$D$1315, $A24)+SUMIFS(DataRegularSeason20242025!$AB$3:$AB$1315,DataRegularSeason20242025!$B$3:$B$1315, "&lt;=" &amp; BZ$1, DataRegularSeason20242025!$E$3:$E$1315, $A24)</f>
        <v>24</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24</v>
      </c>
      <c r="CD24">
        <f>SUMIFS(DataRegularSeason20242025!$AA$3:$AA$1315,DataRegularSeason20242025!$B$3:$B$1315, "&lt;=" &amp; CD$1, DataRegularSeason20242025!$D$3:$D$1315, $A24)+SUMIFS(DataRegularSeason20242025!$AB$3:$AB$1315,DataRegularSeason20242025!$B$3:$B$1315, "&lt;=" &amp; CD$1, DataRegularSeason20242025!$E$3:$E$1315, $A24)</f>
        <v>24</v>
      </c>
      <c r="CE24">
        <f>SUMIFS(DataRegularSeason20242025!$AA$3:$AA$1315,DataRegularSeason20242025!$B$3:$B$1315, "&lt;=" &amp; CE$1, DataRegularSeason20242025!$D$3:$D$1315, $A24)+SUMIFS(DataRegularSeason20242025!$AB$3:$AB$1315,DataRegularSeason20242025!$B$3:$B$1315, "&lt;=" &amp; CE$1, DataRegularSeason20242025!$E$3:$E$1315, $A24)</f>
        <v>24</v>
      </c>
      <c r="CF24">
        <f>SUMIFS(DataRegularSeason20242025!$AA$3:$AA$1315,DataRegularSeason20242025!$B$3:$B$1315, "&lt;=" &amp; CF$1, DataRegularSeason20242025!$D$3:$D$1315, $A24)+SUMIFS(DataRegularSeason20242025!$AB$3:$AB$1315,DataRegularSeason20242025!$B$3:$B$1315, "&lt;=" &amp; CF$1, DataRegularSeason20242025!$E$3:$E$1315, $A24)</f>
        <v>24</v>
      </c>
      <c r="CG24">
        <f>SUMIFS(DataRegularSeason20242025!$AA$3:$AA$1315,DataRegularSeason20242025!$B$3:$B$1315, "&lt;=" &amp; CG$1, DataRegularSeason20242025!$D$3:$D$1315, $A24)+SUMIFS(DataRegularSeason20242025!$AB$3:$AB$1315,DataRegularSeason20242025!$B$3:$B$1315, "&lt;=" &amp; CG$1, DataRegularSeason20242025!$E$3:$E$1315, $A24)</f>
        <v>24</v>
      </c>
      <c r="CH24">
        <f>SUMIFS(DataRegularSeason20242025!$AA$3:$AA$1315,DataRegularSeason20242025!$B$3:$B$1315, "&lt;=" &amp; CH$1, DataRegularSeason20242025!$D$3:$D$1315, $A24)+SUMIFS(DataRegularSeason20242025!$AB$3:$AB$1315,DataRegularSeason20242025!$B$3:$B$1315, "&lt;=" &amp; CH$1, DataRegularSeason20242025!$E$3:$E$1315, $A24)</f>
        <v>24</v>
      </c>
      <c r="CI24">
        <f>SUMIFS(DataRegularSeason20242025!$AA$3:$AA$1315,DataRegularSeason20242025!$B$3:$B$1315, "&lt;=" &amp; CI$1, DataRegularSeason20242025!$D$3:$D$1315, $A24)+SUMIFS(DataRegularSeason20242025!$AB$3:$AB$1315,DataRegularSeason20242025!$B$3:$B$1315, "&lt;=" &amp; CI$1, DataRegularSeason20242025!$E$3:$E$1315, $A24)</f>
        <v>24</v>
      </c>
      <c r="CJ24">
        <f>SUMIFS(DataRegularSeason20242025!$AA$3:$AA$1315,DataRegularSeason20242025!$B$3:$B$1315, "&lt;=" &amp; CJ$1, DataRegularSeason20242025!$D$3:$D$1315, $A24)+SUMIFS(DataRegularSeason20242025!$AB$3:$AB$1315,DataRegularSeason20242025!$B$3:$B$1315, "&lt;=" &amp; CJ$1, DataRegularSeason20242025!$E$3:$E$1315, $A24)</f>
        <v>24</v>
      </c>
      <c r="CK24">
        <f>SUMIFS(DataRegularSeason20242025!$AA$3:$AA$1315,DataRegularSeason20242025!$B$3:$B$1315, "&lt;=" &amp; CK$1, DataRegularSeason20242025!$D$3:$D$1315, $A24)+SUMIFS(DataRegularSeason20242025!$AB$3:$AB$1315,DataRegularSeason20242025!$B$3:$B$1315, "&lt;=" &amp; CK$1, DataRegularSeason20242025!$E$3:$E$1315, $A24)</f>
        <v>24</v>
      </c>
      <c r="CL24">
        <f>SUMIFS(DataRegularSeason20242025!$AA$3:$AA$1315,DataRegularSeason20242025!$B$3:$B$1315, "&lt;=" &amp; CL$1, DataRegularSeason20242025!$D$3:$D$1315, $A24)+SUMIFS(DataRegularSeason20242025!$AB$3:$AB$1315,DataRegularSeason20242025!$B$3:$B$1315, "&lt;=" &amp; CL$1, DataRegularSeason20242025!$E$3:$E$1315, $A24)</f>
        <v>24</v>
      </c>
      <c r="CM24">
        <f>SUMIFS(DataRegularSeason20242025!$AA$3:$AA$1315,DataRegularSeason20242025!$B$3:$B$1315, "&lt;=" &amp; CM$1, DataRegularSeason20242025!$D$3:$D$1315, $A24)+SUMIFS(DataRegularSeason20242025!$AB$3:$AB$1315,DataRegularSeason20242025!$B$3:$B$1315, "&lt;=" &amp; CM$1, DataRegularSeason20242025!$E$3:$E$1315, $A24)</f>
        <v>24</v>
      </c>
      <c r="CN24">
        <f>SUMIFS(DataRegularSeason20242025!$AA$3:$AA$1315,DataRegularSeason20242025!$B$3:$B$1315, "&lt;=" &amp; CN$1, DataRegularSeason20242025!$D$3:$D$1315, $A24)+SUMIFS(DataRegularSeason20242025!$AB$3:$AB$1315,DataRegularSeason20242025!$B$3:$B$1315, "&lt;=" &amp; CN$1, DataRegularSeason20242025!$E$3:$E$1315, $A24)</f>
        <v>24</v>
      </c>
      <c r="CO24">
        <f>SUMIFS(DataRegularSeason20242025!$AA$3:$AA$1315,DataRegularSeason20242025!$B$3:$B$1315, "&lt;=" &amp; CO$1, DataRegularSeason20242025!$D$3:$D$1315, $A24)+SUMIFS(DataRegularSeason20242025!$AB$3:$AB$1315,DataRegularSeason20242025!$B$3:$B$1315, "&lt;=" &amp; CO$1, DataRegularSeason20242025!$E$3:$E$1315, $A24)</f>
        <v>24</v>
      </c>
      <c r="CP24">
        <f>SUMIFS(DataRegularSeason20242025!$AA$3:$AA$1315,DataRegularSeason20242025!$B$3:$B$1315, "&lt;=" &amp; CP$1, DataRegularSeason20242025!$D$3:$D$1315, $A24)+SUMIFS(DataRegularSeason20242025!$AB$3:$AB$1315,DataRegularSeason20242025!$B$3:$B$1315, "&lt;=" &amp; CP$1, DataRegularSeason20242025!$E$3:$E$1315, $A24)</f>
        <v>24</v>
      </c>
      <c r="CQ24">
        <f>SUMIFS(DataRegularSeason20242025!$AA$3:$AA$1315,DataRegularSeason20242025!$B$3:$B$1315, "&lt;=" &amp; CQ$1, DataRegularSeason20242025!$D$3:$D$1315, $A24)+SUMIFS(DataRegularSeason20242025!$AB$3:$AB$1315,DataRegularSeason20242025!$B$3:$B$1315, "&lt;=" &amp; CQ$1, DataRegularSeason20242025!$E$3:$E$1315, $A24)</f>
        <v>24</v>
      </c>
      <c r="CR24">
        <f>SUMIFS(DataRegularSeason20242025!$AA$3:$AA$1315,DataRegularSeason20242025!$B$3:$B$1315, "&lt;=" &amp; CR$1, DataRegularSeason20242025!$D$3:$D$1315, $A24)+SUMIFS(DataRegularSeason20242025!$AB$3:$AB$1315,DataRegularSeason20242025!$B$3:$B$1315, "&lt;=" &amp; CR$1, DataRegularSeason20242025!$E$3:$E$1315, $A24)</f>
        <v>24</v>
      </c>
      <c r="CS24">
        <f>SUMIFS(DataRegularSeason20242025!$AA$3:$AA$1315,DataRegularSeason20242025!$B$3:$B$1315, "&lt;=" &amp; CS$1, DataRegularSeason20242025!$D$3:$D$1315, $A24)+SUMIFS(DataRegularSeason20242025!$AB$3:$AB$1315,DataRegularSeason20242025!$B$3:$B$1315, "&lt;=" &amp; CS$1, DataRegularSeason20242025!$E$3:$E$1315, $A24)</f>
        <v>24</v>
      </c>
      <c r="CT24">
        <f>SUMIFS(DataRegularSeason20242025!$AA$3:$AA$1315,DataRegularSeason20242025!$B$3:$B$1315, "&lt;=" &amp; CT$1, DataRegularSeason20242025!$D$3:$D$1315, $A24)+SUMIFS(DataRegularSeason20242025!$AB$3:$AB$1315,DataRegularSeason20242025!$B$3:$B$1315, "&lt;=" &amp; CT$1, DataRegularSeason20242025!$E$3:$E$1315, $A24)</f>
        <v>24</v>
      </c>
      <c r="CU24">
        <f>SUMIFS(DataRegularSeason20242025!$AA$3:$AA$1315,DataRegularSeason20242025!$B$3:$B$1315, "&lt;=" &amp; CU$1, DataRegularSeason20242025!$D$3:$D$1315, $A24)+SUMIFS(DataRegularSeason20242025!$AB$3:$AB$1315,DataRegularSeason20242025!$B$3:$B$1315, "&lt;=" &amp; CU$1, DataRegularSeason20242025!$E$3:$E$1315, $A24)</f>
        <v>24</v>
      </c>
      <c r="CV24">
        <f>SUMIFS(DataRegularSeason20242025!$AA$3:$AA$1315,DataRegularSeason20242025!$B$3:$B$1315, "&lt;=" &amp; CV$1, DataRegularSeason20242025!$D$3:$D$1315, $A24)+SUMIFS(DataRegularSeason20242025!$AB$3:$AB$1315,DataRegularSeason20242025!$B$3:$B$1315, "&lt;=" &amp; CV$1, DataRegularSeason20242025!$E$3:$E$1315, $A24)</f>
        <v>24</v>
      </c>
      <c r="CW24">
        <f>SUMIFS(DataRegularSeason20242025!$AA$3:$AA$1315,DataRegularSeason20242025!$B$3:$B$1315, "&lt;=" &amp; CW$1, DataRegularSeason20242025!$D$3:$D$1315, $A24)+SUMIFS(DataRegularSeason20242025!$AB$3:$AB$1315,DataRegularSeason20242025!$B$3:$B$1315, "&lt;=" &amp; CW$1, DataRegularSeason20242025!$E$3:$E$1315, $A24)</f>
        <v>24</v>
      </c>
      <c r="CX24">
        <f>SUMIFS(DataRegularSeason20242025!$AA$3:$AA$1315,DataRegularSeason20242025!$B$3:$B$1315, "&lt;=" &amp; CX$1, DataRegularSeason20242025!$D$3:$D$1315, $A24)+SUMIFS(DataRegularSeason20242025!$AB$3:$AB$1315,DataRegularSeason20242025!$B$3:$B$1315, "&lt;=" &amp; CX$1, DataRegularSeason20242025!$E$3:$E$1315, $A24)</f>
        <v>24</v>
      </c>
      <c r="CY24">
        <f>SUMIFS(DataRegularSeason20242025!$AA$3:$AA$1315,DataRegularSeason20242025!$B$3:$B$1315, "&lt;=" &amp; CY$1, DataRegularSeason20242025!$D$3:$D$1315, $A24)+SUMIFS(DataRegularSeason20242025!$AB$3:$AB$1315,DataRegularSeason20242025!$B$3:$B$1315, "&lt;=" &amp; CY$1, DataRegularSeason20242025!$E$3:$E$1315, $A24)</f>
        <v>24</v>
      </c>
      <c r="CZ24">
        <f>SUMIFS(DataRegularSeason20242025!$AA$3:$AA$1315,DataRegularSeason20242025!$B$3:$B$1315, "&lt;=" &amp; CZ$1, DataRegularSeason20242025!$D$3:$D$1315, $A24)+SUMIFS(DataRegularSeason20242025!$AB$3:$AB$1315,DataRegularSeason20242025!$B$3:$B$1315, "&lt;=" &amp; CZ$1, DataRegularSeason20242025!$E$3:$E$1315, $A24)</f>
        <v>24</v>
      </c>
      <c r="DA24">
        <f>SUMIFS(DataRegularSeason20242025!$AA$3:$AA$1315,DataRegularSeason20242025!$B$3:$B$1315, "&lt;=" &amp; DA$1, DataRegularSeason20242025!$D$3:$D$1315, $A24)+SUMIFS(DataRegularSeason20242025!$AB$3:$AB$1315,DataRegularSeason20242025!$B$3:$B$1315, "&lt;=" &amp; DA$1, DataRegularSeason20242025!$E$3:$E$1315, $A24)</f>
        <v>24</v>
      </c>
      <c r="DB24">
        <f>SUMIFS(DataRegularSeason20242025!$AA$3:$AA$1315,DataRegularSeason20242025!$B$3:$B$1315, "&lt;=" &amp; DB$1, DataRegularSeason20242025!$D$3:$D$1315, $A24)+SUMIFS(DataRegularSeason20242025!$AB$3:$AB$1315,DataRegularSeason20242025!$B$3:$B$1315, "&lt;=" &amp; DB$1, DataRegularSeason20242025!$E$3:$E$1315, $A24)</f>
        <v>24</v>
      </c>
      <c r="DC24">
        <f>SUMIFS(DataRegularSeason20242025!$AA$3:$AA$1315,DataRegularSeason20242025!$B$3:$B$1315, "&lt;=" &amp; DC$1, DataRegularSeason20242025!$D$3:$D$1315, $A24)+SUMIFS(DataRegularSeason20242025!$AB$3:$AB$1315,DataRegularSeason20242025!$B$3:$B$1315, "&lt;=" &amp; DC$1, DataRegularSeason20242025!$E$3:$E$1315, $A24)</f>
        <v>24</v>
      </c>
      <c r="DD24">
        <f>SUMIFS(DataRegularSeason20242025!$AA$3:$AA$1315,DataRegularSeason20242025!$B$3:$B$1315, "&lt;=" &amp; DD$1, DataRegularSeason20242025!$D$3:$D$1315, $A24)+SUMIFS(DataRegularSeason20242025!$AB$3:$AB$1315,DataRegularSeason20242025!$B$3:$B$1315, "&lt;=" &amp; DD$1, DataRegularSeason20242025!$E$3:$E$1315, $A24)</f>
        <v>24</v>
      </c>
      <c r="DE24">
        <f>SUMIFS(DataRegularSeason20242025!$AA$3:$AA$1315,DataRegularSeason20242025!$B$3:$B$1315, "&lt;=" &amp; DE$1, DataRegularSeason20242025!$D$3:$D$1315, $A24)+SUMIFS(DataRegularSeason20242025!$AB$3:$AB$1315,DataRegularSeason20242025!$B$3:$B$1315, "&lt;=" &amp; DE$1, DataRegularSeason20242025!$E$3:$E$1315, $A24)</f>
        <v>24</v>
      </c>
      <c r="DF24">
        <f>SUMIFS(DataRegularSeason20242025!$AA$3:$AA$1315,DataRegularSeason20242025!$B$3:$B$1315, "&lt;=" &amp; DF$1, DataRegularSeason20242025!$D$3:$D$1315, $A24)+SUMIFS(DataRegularSeason20242025!$AB$3:$AB$1315,DataRegularSeason20242025!$B$3:$B$1315, "&lt;=" &amp; DF$1, DataRegularSeason20242025!$E$3:$E$1315, $A24)</f>
        <v>24</v>
      </c>
      <c r="DG24">
        <f>SUMIFS(DataRegularSeason20242025!$AA$3:$AA$1315,DataRegularSeason20242025!$B$3:$B$1315, "&lt;=" &amp; DG$1, DataRegularSeason20242025!$D$3:$D$1315, $A24)+SUMIFS(DataRegularSeason20242025!$AB$3:$AB$1315,DataRegularSeason20242025!$B$3:$B$1315, "&lt;=" &amp; DG$1, DataRegularSeason20242025!$E$3:$E$1315, $A24)</f>
        <v>24</v>
      </c>
      <c r="DH24">
        <f>SUMIFS(DataRegularSeason20242025!$AA$3:$AA$1315,DataRegularSeason20242025!$B$3:$B$1315, "&lt;=" &amp; DH$1, DataRegularSeason20242025!$D$3:$D$1315, $A24)+SUMIFS(DataRegularSeason20242025!$AB$3:$AB$1315,DataRegularSeason20242025!$B$3:$B$1315, "&lt;=" &amp; DH$1, DataRegularSeason20242025!$E$3:$E$1315, $A24)</f>
        <v>24</v>
      </c>
      <c r="DI24">
        <f>SUMIFS(DataRegularSeason20242025!$AA$3:$AA$1315,DataRegularSeason20242025!$B$3:$B$1315, "&lt;=" &amp; DI$1, DataRegularSeason20242025!$D$3:$D$1315, $A24)+SUMIFS(DataRegularSeason20242025!$AB$3:$AB$1315,DataRegularSeason20242025!$B$3:$B$1315, "&lt;=" &amp; DI$1, DataRegularSeason20242025!$E$3:$E$1315, $A24)</f>
        <v>24</v>
      </c>
      <c r="DJ24">
        <f>SUMIFS(DataRegularSeason20242025!$AA$3:$AA$1315,DataRegularSeason20242025!$B$3:$B$1315, "&lt;=" &amp; DJ$1, DataRegularSeason20242025!$D$3:$D$1315, $A24)+SUMIFS(DataRegularSeason20242025!$AB$3:$AB$1315,DataRegularSeason20242025!$B$3:$B$1315, "&lt;=" &amp; DJ$1, DataRegularSeason20242025!$E$3:$E$1315, $A24)</f>
        <v>24</v>
      </c>
      <c r="DK24">
        <f>SUMIFS(DataRegularSeason20242025!$AA$3:$AA$1315,DataRegularSeason20242025!$B$3:$B$1315, "&lt;=" &amp; DK$1, DataRegularSeason20242025!$D$3:$D$1315, $A24)+SUMIFS(DataRegularSeason20242025!$AB$3:$AB$1315,DataRegularSeason20242025!$B$3:$B$1315, "&lt;=" &amp; DK$1, DataRegularSeason20242025!$E$3:$E$1315, $A24)</f>
        <v>24</v>
      </c>
      <c r="DL24">
        <f>SUMIFS(DataRegularSeason20242025!$AA$3:$AA$1315,DataRegularSeason20242025!$B$3:$B$1315, "&lt;=" &amp; DL$1, DataRegularSeason20242025!$D$3:$D$1315, $A24)+SUMIFS(DataRegularSeason20242025!$AB$3:$AB$1315,DataRegularSeason20242025!$B$3:$B$1315, "&lt;=" &amp; DL$1, DataRegularSeason20242025!$E$3:$E$1315, $A24)</f>
        <v>24</v>
      </c>
      <c r="DM24">
        <f>SUMIFS(DataRegularSeason20242025!$AA$3:$AA$1315,DataRegularSeason20242025!$B$3:$B$1315, "&lt;=" &amp; DM$1, DataRegularSeason20242025!$D$3:$D$1315, $A24)+SUMIFS(DataRegularSeason20242025!$AB$3:$AB$1315,DataRegularSeason20242025!$B$3:$B$1315, "&lt;=" &amp; DM$1, DataRegularSeason20242025!$E$3:$E$1315, $A24)</f>
        <v>24</v>
      </c>
      <c r="DN24">
        <f>SUMIFS(DataRegularSeason20242025!$AA$3:$AA$1315,DataRegularSeason20242025!$B$3:$B$1315, "&lt;=" &amp; DN$1, DataRegularSeason20242025!$D$3:$D$1315, $A24)+SUMIFS(DataRegularSeason20242025!$AB$3:$AB$1315,DataRegularSeason20242025!$B$3:$B$1315, "&lt;=" &amp; DN$1, DataRegularSeason20242025!$E$3:$E$1315, $A24)</f>
        <v>24</v>
      </c>
      <c r="DO24">
        <f>SUMIFS(DataRegularSeason20242025!$AA$3:$AA$1315,DataRegularSeason20242025!$B$3:$B$1315, "&lt;=" &amp; DO$1, DataRegularSeason20242025!$D$3:$D$1315, $A24)+SUMIFS(DataRegularSeason20242025!$AB$3:$AB$1315,DataRegularSeason20242025!$B$3:$B$1315, "&lt;=" &amp; DO$1, DataRegularSeason20242025!$E$3:$E$1315, $A24)</f>
        <v>24</v>
      </c>
      <c r="DP24">
        <f>SUMIFS(DataRegularSeason20242025!$AA$3:$AA$1315,DataRegularSeason20242025!$B$3:$B$1315, "&lt;=" &amp; DP$1, DataRegularSeason20242025!$D$3:$D$1315, $A24)+SUMIFS(DataRegularSeason20242025!$AB$3:$AB$1315,DataRegularSeason20242025!$B$3:$B$1315, "&lt;=" &amp; DP$1, DataRegularSeason20242025!$E$3:$E$1315, $A24)</f>
        <v>24</v>
      </c>
      <c r="DQ24">
        <f>SUMIFS(DataRegularSeason20242025!$AA$3:$AA$1315,DataRegularSeason20242025!$B$3:$B$1315, "&lt;=" &amp; DQ$1, DataRegularSeason20242025!$D$3:$D$1315, $A24)+SUMIFS(DataRegularSeason20242025!$AB$3:$AB$1315,DataRegularSeason20242025!$B$3:$B$1315, "&lt;=" &amp; DQ$1, DataRegularSeason20242025!$E$3:$E$1315, $A24)</f>
        <v>24</v>
      </c>
      <c r="DR24">
        <f>SUMIFS(DataRegularSeason20242025!$AA$3:$AA$1315,DataRegularSeason20242025!$B$3:$B$1315, "&lt;=" &amp; DR$1, DataRegularSeason20242025!$D$3:$D$1315, $A24)+SUMIFS(DataRegularSeason20242025!$AB$3:$AB$1315,DataRegularSeason20242025!$B$3:$B$1315, "&lt;=" &amp; DR$1, DataRegularSeason20242025!$E$3:$E$1315, $A24)</f>
        <v>24</v>
      </c>
      <c r="DS24">
        <f>SUMIFS(DataRegularSeason20242025!$AA$3:$AA$1315,DataRegularSeason20242025!$B$3:$B$1315, "&lt;=" &amp; DS$1, DataRegularSeason20242025!$D$3:$D$1315, $A24)+SUMIFS(DataRegularSeason20242025!$AB$3:$AB$1315,DataRegularSeason20242025!$B$3:$B$1315, "&lt;=" &amp; DS$1, DataRegularSeason20242025!$E$3:$E$1315, $A24)</f>
        <v>24</v>
      </c>
      <c r="DT24">
        <f>SUMIFS(DataRegularSeason20242025!$AA$3:$AA$1315,DataRegularSeason20242025!$B$3:$B$1315, "&lt;=" &amp; DT$1, DataRegularSeason20242025!$D$3:$D$1315, $A24)+SUMIFS(DataRegularSeason20242025!$AB$3:$AB$1315,DataRegularSeason20242025!$B$3:$B$1315, "&lt;=" &amp; DT$1, DataRegularSeason20242025!$E$3:$E$1315, $A24)</f>
        <v>24</v>
      </c>
      <c r="DU24">
        <f>SUMIFS(DataRegularSeason20242025!$AA$3:$AA$1315,DataRegularSeason20242025!$B$3:$B$1315, "&lt;=" &amp; DU$1, DataRegularSeason20242025!$D$3:$D$1315, $A24)+SUMIFS(DataRegularSeason20242025!$AB$3:$AB$1315,DataRegularSeason20242025!$B$3:$B$1315, "&lt;=" &amp; DU$1, DataRegularSeason20242025!$E$3:$E$1315, $A24)</f>
        <v>24</v>
      </c>
      <c r="DV24">
        <f>SUMIFS(DataRegularSeason20242025!$AA$3:$AA$1315,DataRegularSeason20242025!$B$3:$B$1315, "&lt;=" &amp; DV$1, DataRegularSeason20242025!$D$3:$D$1315, $A24)+SUMIFS(DataRegularSeason20242025!$AB$3:$AB$1315,DataRegularSeason20242025!$B$3:$B$1315, "&lt;=" &amp; DV$1, DataRegularSeason20242025!$E$3:$E$1315, $A24)</f>
        <v>24</v>
      </c>
      <c r="DW24">
        <f>SUMIFS(DataRegularSeason20242025!$AA$3:$AA$1315,DataRegularSeason20242025!$B$3:$B$1315, "&lt;=" &amp; DW$1, DataRegularSeason20242025!$D$3:$D$1315, $A24)+SUMIFS(DataRegularSeason20242025!$AB$3:$AB$1315,DataRegularSeason20242025!$B$3:$B$1315, "&lt;=" &amp; DW$1, DataRegularSeason20242025!$E$3:$E$1315, $A24)</f>
        <v>24</v>
      </c>
      <c r="DX24">
        <f>SUMIFS(DataRegularSeason20242025!$AA$3:$AA$1315,DataRegularSeason20242025!$B$3:$B$1315, "&lt;=" &amp; DX$1, DataRegularSeason20242025!$D$3:$D$1315, $A24)+SUMIFS(DataRegularSeason20242025!$AB$3:$AB$1315,DataRegularSeason20242025!$B$3:$B$1315, "&lt;=" &amp; DX$1, DataRegularSeason20242025!$E$3:$E$1315, $A24)</f>
        <v>24</v>
      </c>
      <c r="DY24">
        <f>SUMIFS(DataRegularSeason20242025!$AA$3:$AA$1315,DataRegularSeason20242025!$B$3:$B$1315, "&lt;=" &amp; DY$1, DataRegularSeason20242025!$D$3:$D$1315, $A24)+SUMIFS(DataRegularSeason20242025!$AB$3:$AB$1315,DataRegularSeason20242025!$B$3:$B$1315, "&lt;=" &amp; DY$1, DataRegularSeason20242025!$E$3:$E$1315, $A24)</f>
        <v>24</v>
      </c>
      <c r="DZ24">
        <f>SUMIFS(DataRegularSeason20242025!$AA$3:$AA$1315,DataRegularSeason20242025!$B$3:$B$1315, "&lt;=" &amp; DZ$1, DataRegularSeason20242025!$D$3:$D$1315, $A24)+SUMIFS(DataRegularSeason20242025!$AB$3:$AB$1315,DataRegularSeason20242025!$B$3:$B$1315, "&lt;=" &amp; DZ$1, DataRegularSeason20242025!$E$3:$E$1315, $A24)</f>
        <v>24</v>
      </c>
      <c r="EA24">
        <f>SUMIFS(DataRegularSeason20242025!$AA$3:$AA$1315,DataRegularSeason20242025!$B$3:$B$1315, "&lt;=" &amp; EA$1, DataRegularSeason20242025!$D$3:$D$1315, $A24)+SUMIFS(DataRegularSeason20242025!$AB$3:$AB$1315,DataRegularSeason20242025!$B$3:$B$1315, "&lt;=" &amp; EA$1, DataRegularSeason20242025!$E$3:$E$1315, $A24)</f>
        <v>24</v>
      </c>
      <c r="EB24">
        <f>SUMIFS(DataRegularSeason20242025!$AA$3:$AA$1315,DataRegularSeason20242025!$B$3:$B$1315, "&lt;=" &amp; EB$1, DataRegularSeason20242025!$D$3:$D$1315, $A24)+SUMIFS(DataRegularSeason20242025!$AB$3:$AB$1315,DataRegularSeason20242025!$B$3:$B$1315, "&lt;=" &amp; EB$1, DataRegularSeason20242025!$E$3:$E$1315, $A24)</f>
        <v>24</v>
      </c>
      <c r="EC24">
        <f>SUMIFS(DataRegularSeason20242025!$AA$3:$AA$1315,DataRegularSeason20242025!$B$3:$B$1315, "&lt;=" &amp; EC$1, DataRegularSeason20242025!$D$3:$D$1315, $A24)+SUMIFS(DataRegularSeason20242025!$AB$3:$AB$1315,DataRegularSeason20242025!$B$3:$B$1315, "&lt;=" &amp; EC$1, DataRegularSeason20242025!$E$3:$E$1315, $A24)</f>
        <v>24</v>
      </c>
      <c r="ED24">
        <f>SUMIFS(DataRegularSeason20242025!$AA$3:$AA$1315,DataRegularSeason20242025!$B$3:$B$1315, "&lt;=" &amp; ED$1, DataRegularSeason20242025!$D$3:$D$1315, $A24)+SUMIFS(DataRegularSeason20242025!$AB$3:$AB$1315,DataRegularSeason20242025!$B$3:$B$1315, "&lt;=" &amp; ED$1, DataRegularSeason20242025!$E$3:$E$1315, $A24)</f>
        <v>24</v>
      </c>
      <c r="EE24">
        <f>SUMIFS(DataRegularSeason20242025!$AA$3:$AA$1315,DataRegularSeason20242025!$B$3:$B$1315, "&lt;=" &amp; EE$1, DataRegularSeason20242025!$D$3:$D$1315, $A24)+SUMIFS(DataRegularSeason20242025!$AB$3:$AB$1315,DataRegularSeason20242025!$B$3:$B$1315, "&lt;=" &amp; EE$1, DataRegularSeason20242025!$E$3:$E$1315, $A24)</f>
        <v>24</v>
      </c>
      <c r="EF24">
        <f>SUMIFS(DataRegularSeason20242025!$AA$3:$AA$1315,DataRegularSeason20242025!$B$3:$B$1315, "&lt;=" &amp; EF$1, DataRegularSeason20242025!$D$3:$D$1315, $A24)+SUMIFS(DataRegularSeason20242025!$AB$3:$AB$1315,DataRegularSeason20242025!$B$3:$B$1315, "&lt;=" &amp; EF$1, DataRegularSeason20242025!$E$3:$E$1315, $A24)</f>
        <v>24</v>
      </c>
      <c r="EG24">
        <f>SUMIFS(DataRegularSeason20242025!$AA$3:$AA$1315,DataRegularSeason20242025!$B$3:$B$1315, "&lt;=" &amp; EG$1, DataRegularSeason20242025!$D$3:$D$1315, $A24)+SUMIFS(DataRegularSeason20242025!$AB$3:$AB$1315,DataRegularSeason20242025!$B$3:$B$1315, "&lt;=" &amp; EG$1, DataRegularSeason20242025!$E$3:$E$1315, $A24)</f>
        <v>24</v>
      </c>
      <c r="EH24">
        <f>SUMIFS(DataRegularSeason20242025!$AA$3:$AA$1315,DataRegularSeason20242025!$B$3:$B$1315, "&lt;=" &amp; EH$1, DataRegularSeason20242025!$D$3:$D$1315, $A24)+SUMIFS(DataRegularSeason20242025!$AB$3:$AB$1315,DataRegularSeason20242025!$B$3:$B$1315, "&lt;=" &amp; EH$1, DataRegularSeason20242025!$E$3:$E$1315, $A24)</f>
        <v>24</v>
      </c>
      <c r="EI24">
        <f>SUMIFS(DataRegularSeason20242025!$AA$3:$AA$1315,DataRegularSeason20242025!$B$3:$B$1315, "&lt;=" &amp; EI$1, DataRegularSeason20242025!$D$3:$D$1315, $A24)+SUMIFS(DataRegularSeason20242025!$AB$3:$AB$1315,DataRegularSeason20242025!$B$3:$B$1315, "&lt;=" &amp; EI$1, DataRegularSeason20242025!$E$3:$E$1315, $A24)</f>
        <v>24</v>
      </c>
      <c r="EJ24">
        <f>SUMIFS(DataRegularSeason20242025!$AA$3:$AA$1315,DataRegularSeason20242025!$B$3:$B$1315, "&lt;=" &amp; EJ$1, DataRegularSeason20242025!$D$3:$D$1315, $A24)+SUMIFS(DataRegularSeason20242025!$AB$3:$AB$1315,DataRegularSeason20242025!$B$3:$B$1315, "&lt;=" &amp; EJ$1, DataRegularSeason20242025!$E$3:$E$1315, $A24)</f>
        <v>24</v>
      </c>
      <c r="EK24">
        <f>SUMIFS(DataRegularSeason20242025!$AA$3:$AA$1315,DataRegularSeason20242025!$B$3:$B$1315, "&lt;=" &amp; EK$1, DataRegularSeason20242025!$D$3:$D$1315, $A24)+SUMIFS(DataRegularSeason20242025!$AB$3:$AB$1315,DataRegularSeason20242025!$B$3:$B$1315, "&lt;=" &amp; EK$1, DataRegularSeason20242025!$E$3:$E$1315, $A24)</f>
        <v>24</v>
      </c>
      <c r="EL24">
        <f>SUMIFS(DataRegularSeason20242025!$AA$3:$AA$1315,DataRegularSeason20242025!$B$3:$B$1315, "&lt;=" &amp; EL$1, DataRegularSeason20242025!$D$3:$D$1315, $A24)+SUMIFS(DataRegularSeason20242025!$AB$3:$AB$1315,DataRegularSeason20242025!$B$3:$B$1315, "&lt;=" &amp; EL$1, DataRegularSeason20242025!$E$3:$E$1315, $A24)</f>
        <v>24</v>
      </c>
      <c r="EM24">
        <f>SUMIFS(DataRegularSeason20242025!$AA$3:$AA$1315,DataRegularSeason20242025!$B$3:$B$1315, "&lt;=" &amp; EM$1, DataRegularSeason20242025!$D$3:$D$1315, $A24)+SUMIFS(DataRegularSeason20242025!$AB$3:$AB$1315,DataRegularSeason20242025!$B$3:$B$1315, "&lt;=" &amp; EM$1, DataRegularSeason20242025!$E$3:$E$1315, $A24)</f>
        <v>24</v>
      </c>
      <c r="EN24">
        <f>SUMIFS(DataRegularSeason20242025!$AA$3:$AA$1315,DataRegularSeason20242025!$B$3:$B$1315, "&lt;=" &amp; EN$1, DataRegularSeason20242025!$D$3:$D$1315, $A24)+SUMIFS(DataRegularSeason20242025!$AB$3:$AB$1315,DataRegularSeason20242025!$B$3:$B$1315, "&lt;=" &amp; EN$1, DataRegularSeason20242025!$E$3:$E$1315, $A24)</f>
        <v>24</v>
      </c>
      <c r="EO24">
        <f>SUMIFS(DataRegularSeason20242025!$AA$3:$AA$1315,DataRegularSeason20242025!$B$3:$B$1315, "&lt;=" &amp; EO$1, DataRegularSeason20242025!$D$3:$D$1315, $A24)+SUMIFS(DataRegularSeason20242025!$AB$3:$AB$1315,DataRegularSeason20242025!$B$3:$B$1315, "&lt;=" &amp; EO$1, DataRegularSeason20242025!$E$3:$E$1315, $A24)</f>
        <v>24</v>
      </c>
      <c r="EP24">
        <f>SUMIFS(DataRegularSeason20242025!$AA$3:$AA$1315,DataRegularSeason20242025!$B$3:$B$1315, "&lt;=" &amp; EP$1, DataRegularSeason20242025!$D$3:$D$1315, $A24)+SUMIFS(DataRegularSeason20242025!$AB$3:$AB$1315,DataRegularSeason20242025!$B$3:$B$1315, "&lt;=" &amp; EP$1, DataRegularSeason20242025!$E$3:$E$1315, $A24)</f>
        <v>24</v>
      </c>
      <c r="EQ24">
        <f>SUMIFS(DataRegularSeason20242025!$AA$3:$AA$1315,DataRegularSeason20242025!$B$3:$B$1315, "&lt;=" &amp; EQ$1, DataRegularSeason20242025!$D$3:$D$1315, $A24)+SUMIFS(DataRegularSeason20242025!$AB$3:$AB$1315,DataRegularSeason20242025!$B$3:$B$1315, "&lt;=" &amp; EQ$1, DataRegularSeason20242025!$E$3:$E$1315, $A24)</f>
        <v>24</v>
      </c>
      <c r="ER24">
        <f>SUMIFS(DataRegularSeason20242025!$AA$3:$AA$1315,DataRegularSeason20242025!$B$3:$B$1315, "&lt;=" &amp; ER$1, DataRegularSeason20242025!$D$3:$D$1315, $A24)+SUMIFS(DataRegularSeason20242025!$AB$3:$AB$1315,DataRegularSeason20242025!$B$3:$B$1315, "&lt;=" &amp; ER$1, DataRegularSeason20242025!$E$3:$E$1315, $A24)</f>
        <v>24</v>
      </c>
      <c r="ES24">
        <f>SUMIFS(DataRegularSeason20242025!$AA$3:$AA$1315,DataRegularSeason20242025!$B$3:$B$1315, "&lt;=" &amp; ES$1, DataRegularSeason20242025!$D$3:$D$1315, $A24)+SUMIFS(DataRegularSeason20242025!$AB$3:$AB$1315,DataRegularSeason20242025!$B$3:$B$1315, "&lt;=" &amp; ES$1, DataRegularSeason20242025!$E$3:$E$1315, $A24)</f>
        <v>24</v>
      </c>
      <c r="ET24">
        <f>SUMIFS(DataRegularSeason20242025!$AA$3:$AA$1315,DataRegularSeason20242025!$B$3:$B$1315, "&lt;=" &amp; ET$1, DataRegularSeason20242025!$D$3:$D$1315, $A24)+SUMIFS(DataRegularSeason20242025!$AB$3:$AB$1315,DataRegularSeason20242025!$B$3:$B$1315, "&lt;=" &amp; ET$1, DataRegularSeason20242025!$E$3:$E$1315, $A24)</f>
        <v>24</v>
      </c>
      <c r="EU24">
        <f>SUMIFS(DataRegularSeason20242025!$AA$3:$AA$1315,DataRegularSeason20242025!$B$3:$B$1315, "&lt;=" &amp; EU$1, DataRegularSeason20242025!$D$3:$D$1315, $A24)+SUMIFS(DataRegularSeason20242025!$AB$3:$AB$1315,DataRegularSeason20242025!$B$3:$B$1315, "&lt;=" &amp; EU$1, DataRegularSeason20242025!$E$3:$E$1315, $A24)</f>
        <v>24</v>
      </c>
      <c r="EV24">
        <f>SUMIFS(DataRegularSeason20242025!$AA$3:$AA$1315,DataRegularSeason20242025!$B$3:$B$1315, "&lt;=" &amp; EV$1, DataRegularSeason20242025!$D$3:$D$1315, $A24)+SUMIFS(DataRegularSeason20242025!$AB$3:$AB$1315,DataRegularSeason20242025!$B$3:$B$1315, "&lt;=" &amp; EV$1, DataRegularSeason20242025!$E$3:$E$1315, $A24)</f>
        <v>24</v>
      </c>
      <c r="EW24">
        <f>SUMIFS(DataRegularSeason20242025!$AA$3:$AA$1315,DataRegularSeason20242025!$B$3:$B$1315, "&lt;=" &amp; EW$1, DataRegularSeason20242025!$D$3:$D$1315, $A24)+SUMIFS(DataRegularSeason20242025!$AB$3:$AB$1315,DataRegularSeason20242025!$B$3:$B$1315, "&lt;=" &amp; EW$1, DataRegularSeason20242025!$E$3:$E$1315, $A24)</f>
        <v>24</v>
      </c>
      <c r="EX24">
        <f>SUMIFS(DataRegularSeason20242025!$AA$3:$AA$1315,DataRegularSeason20242025!$B$3:$B$1315, "&lt;=" &amp; EX$1, DataRegularSeason20242025!$D$3:$D$1315, $A24)+SUMIFS(DataRegularSeason20242025!$AB$3:$AB$1315,DataRegularSeason20242025!$B$3:$B$1315, "&lt;=" &amp; EX$1, DataRegularSeason20242025!$E$3:$E$1315, $A24)</f>
        <v>24</v>
      </c>
      <c r="EY24">
        <f>SUMIFS(DataRegularSeason20242025!$AA$3:$AA$1315,DataRegularSeason20242025!$B$3:$B$1315, "&lt;=" &amp; EY$1, DataRegularSeason20242025!$D$3:$D$1315, $A24)+SUMIFS(DataRegularSeason20242025!$AB$3:$AB$1315,DataRegularSeason20242025!$B$3:$B$1315, "&lt;=" &amp; EY$1, DataRegularSeason20242025!$E$3:$E$1315, $A24)</f>
        <v>24</v>
      </c>
      <c r="EZ24">
        <f>SUMIFS(DataRegularSeason20242025!$AA$3:$AA$1315,DataRegularSeason20242025!$B$3:$B$1315, "&lt;=" &amp; EZ$1, DataRegularSeason20242025!$D$3:$D$1315, $A24)+SUMIFS(DataRegularSeason20242025!$AB$3:$AB$1315,DataRegularSeason20242025!$B$3:$B$1315, "&lt;=" &amp; EZ$1, DataRegularSeason20242025!$E$3:$E$1315, $A24)</f>
        <v>24</v>
      </c>
      <c r="FA24">
        <f>SUMIFS(DataRegularSeason20242025!$AA$3:$AA$1315,DataRegularSeason20242025!$B$3:$B$1315, "&lt;=" &amp; FA$1, DataRegularSeason20242025!$D$3:$D$1315, $A24)+SUMIFS(DataRegularSeason20242025!$AB$3:$AB$1315,DataRegularSeason20242025!$B$3:$B$1315, "&lt;=" &amp; FA$1, DataRegularSeason20242025!$E$3:$E$1315, $A24)</f>
        <v>24</v>
      </c>
      <c r="FB24">
        <f>SUMIFS(DataRegularSeason20242025!$AA$3:$AA$1315,DataRegularSeason20242025!$B$3:$B$1315, "&lt;=" &amp; FB$1, DataRegularSeason20242025!$D$3:$D$1315, $A24)+SUMIFS(DataRegularSeason20242025!$AB$3:$AB$1315,DataRegularSeason20242025!$B$3:$B$1315, "&lt;=" &amp; FB$1, DataRegularSeason20242025!$E$3:$E$1315, $A24)</f>
        <v>24</v>
      </c>
      <c r="FC24">
        <f>SUMIFS(DataRegularSeason20242025!$AA$3:$AA$1315,DataRegularSeason20242025!$B$3:$B$1315, "&lt;=" &amp; FC$1, DataRegularSeason20242025!$D$3:$D$1315, $A24)+SUMIFS(DataRegularSeason20242025!$AB$3:$AB$1315,DataRegularSeason20242025!$B$3:$B$1315, "&lt;=" &amp; FC$1, DataRegularSeason20242025!$E$3:$E$1315, $A24)</f>
        <v>24</v>
      </c>
      <c r="FD24">
        <f>SUMIFS(DataRegularSeason20242025!$AA$3:$AA$1315,DataRegularSeason20242025!$B$3:$B$1315, "&lt;=" &amp; FD$1, DataRegularSeason20242025!$D$3:$D$1315, $A24)+SUMIFS(DataRegularSeason20242025!$AB$3:$AB$1315,DataRegularSeason20242025!$B$3:$B$1315, "&lt;=" &amp; FD$1, DataRegularSeason20242025!$E$3:$E$1315, $A24)</f>
        <v>24</v>
      </c>
      <c r="FE24">
        <f>SUMIFS(DataRegularSeason20242025!$AA$3:$AA$1315,DataRegularSeason20242025!$B$3:$B$1315, "&lt;=" &amp; FE$1, DataRegularSeason20242025!$D$3:$D$1315, $A24)+SUMIFS(DataRegularSeason20242025!$AB$3:$AB$1315,DataRegularSeason20242025!$B$3:$B$1315, "&lt;=" &amp; FE$1, DataRegularSeason20242025!$E$3:$E$1315, $A24)</f>
        <v>24</v>
      </c>
      <c r="FF24">
        <f>SUMIFS(DataRegularSeason20242025!$AA$3:$AA$1315,DataRegularSeason20242025!$B$3:$B$1315, "&lt;=" &amp; FF$1, DataRegularSeason20242025!$D$3:$D$1315, $A24)+SUMIFS(DataRegularSeason20242025!$AB$3:$AB$1315,DataRegularSeason20242025!$B$3:$B$1315, "&lt;=" &amp; FF$1, DataRegularSeason20242025!$E$3:$E$1315, $A24)</f>
        <v>24</v>
      </c>
      <c r="FG24">
        <f>SUMIFS(DataRegularSeason20242025!$AA$3:$AA$1315,DataRegularSeason20242025!$B$3:$B$1315, "&lt;=" &amp; FG$1, DataRegularSeason20242025!$D$3:$D$1315, $A24)+SUMIFS(DataRegularSeason20242025!$AB$3:$AB$1315,DataRegularSeason20242025!$B$3:$B$1315, "&lt;=" &amp; FG$1, DataRegularSeason20242025!$E$3:$E$1315, $A24)</f>
        <v>24</v>
      </c>
      <c r="FH24">
        <f>SUMIFS(DataRegularSeason20242025!$AA$3:$AA$1315,DataRegularSeason20242025!$B$3:$B$1315, "&lt;=" &amp; FH$1, DataRegularSeason20242025!$D$3:$D$1315, $A24)+SUMIFS(DataRegularSeason20242025!$AB$3:$AB$1315,DataRegularSeason20242025!$B$3:$B$1315, "&lt;=" &amp; FH$1, DataRegularSeason20242025!$E$3:$E$1315, $A24)</f>
        <v>24</v>
      </c>
      <c r="FI24">
        <f>SUMIFS(DataRegularSeason20242025!$AA$3:$AA$1315,DataRegularSeason20242025!$B$3:$B$1315, "&lt;=" &amp; FI$1, DataRegularSeason20242025!$D$3:$D$1315, $A24)+SUMIFS(DataRegularSeason20242025!$AB$3:$AB$1315,DataRegularSeason20242025!$B$3:$B$1315, "&lt;=" &amp; FI$1, DataRegularSeason20242025!$E$3:$E$1315, $A24)</f>
        <v>24</v>
      </c>
      <c r="FJ24">
        <f>SUMIFS(DataRegularSeason20242025!$AA$3:$AA$1315,DataRegularSeason20242025!$B$3:$B$1315, "&lt;=" &amp; FJ$1, DataRegularSeason20242025!$D$3:$D$1315, $A24)+SUMIFS(DataRegularSeason20242025!$AB$3:$AB$1315,DataRegularSeason20242025!$B$3:$B$1315, "&lt;=" &amp; FJ$1, DataRegularSeason20242025!$E$3:$E$1315, $A24)</f>
        <v>24</v>
      </c>
      <c r="FK24">
        <f>SUMIFS(DataRegularSeason20242025!$AA$3:$AA$1315,DataRegularSeason20242025!$B$3:$B$1315, "&lt;=" &amp; FK$1, DataRegularSeason20242025!$D$3:$D$1315, $A24)+SUMIFS(DataRegularSeason20242025!$AB$3:$AB$1315,DataRegularSeason20242025!$B$3:$B$1315, "&lt;=" &amp; FK$1, DataRegularSeason20242025!$E$3:$E$1315, $A24)</f>
        <v>24</v>
      </c>
      <c r="FL24">
        <f>SUMIFS(DataRegularSeason20242025!$AA$3:$AA$1315,DataRegularSeason20242025!$B$3:$B$1315, "&lt;=" &amp; FL$1, DataRegularSeason20242025!$D$3:$D$1315, $A24)+SUMIFS(DataRegularSeason20242025!$AB$3:$AB$1315,DataRegularSeason20242025!$B$3:$B$1315, "&lt;=" &amp; FL$1, DataRegularSeason20242025!$E$3:$E$1315, $A24)</f>
        <v>24</v>
      </c>
      <c r="FM24">
        <f>SUMIFS(DataRegularSeason20242025!$AA$3:$AA$1315,DataRegularSeason20242025!$B$3:$B$1315, "&lt;=" &amp; FM$1, DataRegularSeason20242025!$D$3:$D$1315, $A24)+SUMIFS(DataRegularSeason20242025!$AB$3:$AB$1315,DataRegularSeason20242025!$B$3:$B$1315, "&lt;=" &amp; FM$1, DataRegularSeason20242025!$E$3:$E$1315, $A24)</f>
        <v>24</v>
      </c>
      <c r="FN24">
        <f>SUMIFS(DataRegularSeason20242025!$AA$3:$AA$1315,DataRegularSeason20242025!$B$3:$B$1315, "&lt;=" &amp; FN$1, DataRegularSeason20242025!$D$3:$D$1315, $A24)+SUMIFS(DataRegularSeason20242025!$AB$3:$AB$1315,DataRegularSeason20242025!$B$3:$B$1315, "&lt;=" &amp; FN$1, DataRegularSeason20242025!$E$3:$E$1315, $A24)</f>
        <v>24</v>
      </c>
      <c r="FO24">
        <f>SUMIFS(DataRegularSeason20242025!$AA$3:$AA$1315,DataRegularSeason20242025!$B$3:$B$1315, "&lt;=" &amp; FO$1, DataRegularSeason20242025!$D$3:$D$1315, $A24)+SUMIFS(DataRegularSeason20242025!$AB$3:$AB$1315,DataRegularSeason20242025!$B$3:$B$1315, "&lt;=" &amp; FO$1, DataRegularSeason20242025!$E$3:$E$1315, $A24)</f>
        <v>24</v>
      </c>
      <c r="FP24">
        <f>SUMIFS(DataRegularSeason20242025!$AA$3:$AA$1315,DataRegularSeason20242025!$B$3:$B$1315, "&lt;=" &amp; FP$1, DataRegularSeason20242025!$D$3:$D$1315, $A24)+SUMIFS(DataRegularSeason20242025!$AB$3:$AB$1315,DataRegularSeason20242025!$B$3:$B$1315, "&lt;=" &amp; FP$1, DataRegularSeason20242025!$E$3:$E$1315, $A24)</f>
        <v>24</v>
      </c>
      <c r="FQ24">
        <f>SUMIFS(DataRegularSeason20242025!$AA$3:$AA$1315,DataRegularSeason20242025!$B$3:$B$1315, "&lt;=" &amp; FQ$1, DataRegularSeason20242025!$D$3:$D$1315, $A24)+SUMIFS(DataRegularSeason20242025!$AB$3:$AB$1315,DataRegularSeason20242025!$B$3:$B$1315, "&lt;=" &amp; FQ$1, DataRegularSeason20242025!$E$3:$E$1315, $A24)</f>
        <v>24</v>
      </c>
      <c r="FR24">
        <f>SUMIFS(DataRegularSeason20242025!$AA$3:$AA$1315,DataRegularSeason20242025!$B$3:$B$1315, "&lt;=" &amp; FR$1, DataRegularSeason20242025!$D$3:$D$1315, $A24)+SUMIFS(DataRegularSeason20242025!$AB$3:$AB$1315,DataRegularSeason20242025!$B$3:$B$1315, "&lt;=" &amp; FR$1, DataRegularSeason20242025!$E$3:$E$1315, $A24)</f>
        <v>24</v>
      </c>
      <c r="FS24">
        <f>SUMIFS(DataRegularSeason20242025!$AA$3:$AA$1315,DataRegularSeason20242025!$B$3:$B$1315, "&lt;=" &amp; FS$1, DataRegularSeason20242025!$D$3:$D$1315, $A24)+SUMIFS(DataRegularSeason20242025!$AB$3:$AB$1315,DataRegularSeason20242025!$B$3:$B$1315, "&lt;=" &amp; FS$1, DataRegularSeason20242025!$E$3:$E$1315, $A24)</f>
        <v>24</v>
      </c>
      <c r="FT24">
        <f>SUMIFS(DataRegularSeason20242025!$AA$3:$AA$1315,DataRegularSeason20242025!$B$3:$B$1315, "&lt;=" &amp; FT$1, DataRegularSeason20242025!$D$3:$D$1315, $A24)+SUMIFS(DataRegularSeason20242025!$AB$3:$AB$1315,DataRegularSeason20242025!$B$3:$B$1315, "&lt;=" &amp; FT$1, DataRegularSeason20242025!$E$3:$E$1315, $A24)</f>
        <v>24</v>
      </c>
      <c r="FU24">
        <f>SUMIFS(DataRegularSeason20242025!$AA$3:$AA$1315,DataRegularSeason20242025!$B$3:$B$1315, "&lt;=" &amp; FU$1, DataRegularSeason20242025!$D$3:$D$1315, $A24)+SUMIFS(DataRegularSeason20242025!$AB$3:$AB$1315,DataRegularSeason20242025!$B$3:$B$1315, "&lt;=" &amp; FU$1, DataRegularSeason20242025!$E$3:$E$1315, $A24)</f>
        <v>24</v>
      </c>
      <c r="FV24">
        <f>SUMIFS(DataRegularSeason20242025!$AA$3:$AA$1315,DataRegularSeason20242025!$B$3:$B$1315, "&lt;=" &amp; FV$1, DataRegularSeason20242025!$D$3:$D$1315, $A24)+SUMIFS(DataRegularSeason20242025!$AB$3:$AB$1315,DataRegularSeason20242025!$B$3:$B$1315, "&lt;=" &amp; FV$1, DataRegularSeason20242025!$E$3:$E$1315, $A24)</f>
        <v>24</v>
      </c>
      <c r="FW24">
        <f>SUMIFS(DataRegularSeason20242025!$AA$3:$AA$1315,DataRegularSeason20242025!$B$3:$B$1315, "&lt;=" &amp; FW$1, DataRegularSeason20242025!$D$3:$D$1315, $A24)+SUMIFS(DataRegularSeason20242025!$AB$3:$AB$1315,DataRegularSeason20242025!$B$3:$B$1315, "&lt;=" &amp; FW$1, DataRegularSeason20242025!$E$3:$E$1315, $A24)</f>
        <v>24</v>
      </c>
      <c r="FX24">
        <f>SUMIFS(DataRegularSeason20242025!$AA$3:$AA$1315,DataRegularSeason20242025!$B$3:$B$1315, "&lt;=" &amp; FX$1, DataRegularSeason20242025!$D$3:$D$1315, $A24)+SUMIFS(DataRegularSeason20242025!$AB$3:$AB$1315,DataRegularSeason20242025!$B$3:$B$1315, "&lt;=" &amp; FX$1, DataRegularSeason20242025!$E$3:$E$1315, $A24)</f>
        <v>24</v>
      </c>
      <c r="FY24">
        <f>SUMIFS(DataRegularSeason20242025!$AA$3:$AA$1315,DataRegularSeason20242025!$B$3:$B$1315, "&lt;=" &amp; FY$1, DataRegularSeason20242025!$D$3:$D$1315, $A24)+SUMIFS(DataRegularSeason20242025!$AB$3:$AB$1315,DataRegularSeason20242025!$B$3:$B$1315, "&lt;=" &amp; FY$1, DataRegularSeason20242025!$E$3:$E$1315, $A24)</f>
        <v>24</v>
      </c>
      <c r="FZ24">
        <f>SUMIFS(DataRegularSeason20242025!$AA$3:$AA$1315,DataRegularSeason20242025!$B$3:$B$1315, "&lt;=" &amp; FZ$1, DataRegularSeason20242025!$D$3:$D$1315, $A24)+SUMIFS(DataRegularSeason20242025!$AB$3:$AB$1315,DataRegularSeason20242025!$B$3:$B$1315, "&lt;=" &amp; FZ$1, DataRegularSeason20242025!$E$3:$E$1315, $A24)</f>
        <v>24</v>
      </c>
      <c r="GA24">
        <f>SUMIFS(DataRegularSeason20242025!$AA$3:$AA$1315,DataRegularSeason20242025!$B$3:$B$1315, "&lt;=" &amp; GA$1, DataRegularSeason20242025!$D$3:$D$1315, $A24)+SUMIFS(DataRegularSeason20242025!$AB$3:$AB$1315,DataRegularSeason20242025!$B$3:$B$1315, "&lt;=" &amp; GA$1, DataRegularSeason20242025!$E$3:$E$1315, $A24)</f>
        <v>24</v>
      </c>
      <c r="GB24">
        <f>SUMIFS(DataRegularSeason20242025!$AA$3:$AA$1315,DataRegularSeason20242025!$B$3:$B$1315, "&lt;=" &amp; GB$1, DataRegularSeason20242025!$D$3:$D$1315, $A24)+SUMIFS(DataRegularSeason20242025!$AB$3:$AB$1315,DataRegularSeason20242025!$B$3:$B$1315, "&lt;=" &amp; GB$1, DataRegularSeason20242025!$E$3:$E$1315, $A24)</f>
        <v>24</v>
      </c>
      <c r="GC24">
        <f>SUMIFS(DataRegularSeason20242025!$AA$3:$AA$1315,DataRegularSeason20242025!$B$3:$B$1315, "&lt;=" &amp; GC$1, DataRegularSeason20242025!$D$3:$D$1315, $A24)+SUMIFS(DataRegularSeason20242025!$AB$3:$AB$1315,DataRegularSeason20242025!$B$3:$B$1315, "&lt;=" &amp; GC$1, DataRegularSeason20242025!$E$3:$E$1315, $A24)</f>
        <v>24</v>
      </c>
      <c r="GD24">
        <f>SUMIFS(DataRegularSeason20242025!$AA$3:$AA$1315,DataRegularSeason20242025!$B$3:$B$1315, "&lt;=" &amp; GD$1, DataRegularSeason20242025!$D$3:$D$1315, $A24)+SUMIFS(DataRegularSeason20242025!$AB$3:$AB$1315,DataRegularSeason20242025!$B$3:$B$1315, "&lt;=" &amp; GD$1, DataRegularSeason20242025!$E$3:$E$1315, $A24)</f>
        <v>24</v>
      </c>
      <c r="GE24">
        <f>SUMIFS(DataRegularSeason20242025!$AA$3:$AA$1315,DataRegularSeason20242025!$B$3:$B$1315, "&lt;=" &amp; GE$1, DataRegularSeason20242025!$D$3:$D$1315, $A24)+SUMIFS(DataRegularSeason20242025!$AB$3:$AB$1315,DataRegularSeason20242025!$B$3:$B$1315, "&lt;=" &amp; GE$1, DataRegularSeason20242025!$E$3:$E$1315, $A24)</f>
        <v>24</v>
      </c>
      <c r="GF24">
        <f>SUMIFS(DataRegularSeason20242025!$AA$3:$AA$1315,DataRegularSeason20242025!$B$3:$B$1315, "&lt;=" &amp; GF$1, DataRegularSeason20242025!$D$3:$D$1315, $A24)+SUMIFS(DataRegularSeason20242025!$AB$3:$AB$1315,DataRegularSeason20242025!$B$3:$B$1315, "&lt;=" &amp; GF$1, DataRegularSeason20242025!$E$3:$E$1315, $A24)</f>
        <v>24</v>
      </c>
      <c r="GG24">
        <f>SUMIFS(DataRegularSeason20242025!$AA$3:$AA$1315,DataRegularSeason20242025!$B$3:$B$1315, "&lt;=" &amp; GG$1, DataRegularSeason20242025!$D$3:$D$1315, $A24)+SUMIFS(DataRegularSeason20242025!$AB$3:$AB$1315,DataRegularSeason20242025!$B$3:$B$1315, "&lt;=" &amp; GG$1, DataRegularSeason20242025!$E$3:$E$1315, $A24)</f>
        <v>24</v>
      </c>
      <c r="GH24">
        <f>SUMIFS(DataRegularSeason20242025!$AA$3:$AA$1315,DataRegularSeason20242025!$B$3:$B$1315, "&lt;=" &amp; GH$1, DataRegularSeason20242025!$D$3:$D$1315, $A24)+SUMIFS(DataRegularSeason20242025!$AB$3:$AB$1315,DataRegularSeason20242025!$B$3:$B$1315, "&lt;=" &amp; GH$1, DataRegularSeason20242025!$E$3:$E$1315, $A24)</f>
        <v>24</v>
      </c>
      <c r="GI24">
        <f>SUMIFS(DataRegularSeason20242025!$AA$3:$AA$1315,DataRegularSeason20242025!$B$3:$B$1315, "&lt;=" &amp; GI$1, DataRegularSeason20242025!$D$3:$D$1315, $A24)+SUMIFS(DataRegularSeason20242025!$AB$3:$AB$1315,DataRegularSeason20242025!$B$3:$B$1315, "&lt;=" &amp; GI$1, DataRegularSeason20242025!$E$3:$E$1315, $A24)</f>
        <v>24</v>
      </c>
      <c r="GJ24">
        <f>SUMIFS(DataRegularSeason20242025!$AA$3:$AA$1315,DataRegularSeason20242025!$B$3:$B$1315, "&lt;=" &amp; GJ$1, DataRegularSeason20242025!$D$3:$D$1315, $A24)+SUMIFS(DataRegularSeason20242025!$AB$3:$AB$1315,DataRegularSeason20242025!$B$3:$B$1315, "&lt;=" &amp; GJ$1, DataRegularSeason20242025!$E$3:$E$1315, $A24)</f>
        <v>24</v>
      </c>
      <c r="GK24">
        <f>SUMIFS(DataRegularSeason20242025!$AA$3:$AA$1315,DataRegularSeason20242025!$B$3:$B$1315, "&lt;=" &amp; GK$1, DataRegularSeason20242025!$D$3:$D$1315, $A24)+SUMIFS(DataRegularSeason20242025!$AB$3:$AB$1315,DataRegularSeason20242025!$B$3:$B$1315, "&lt;=" &amp; GK$1, DataRegularSeason20242025!$E$3:$E$1315, $A24)</f>
        <v>24</v>
      </c>
      <c r="GL24">
        <f>SUMIFS(DataRegularSeason20242025!$AA$3:$AA$1315,DataRegularSeason20242025!$B$3:$B$1315, "&lt;=" &amp; GL$1, DataRegularSeason20242025!$D$3:$D$1315, $A24)+SUMIFS(DataRegularSeason20242025!$AB$3:$AB$1315,DataRegularSeason20242025!$B$3:$B$1315, "&lt;=" &amp; GL$1, DataRegularSeason20242025!$E$3:$E$1315, $A24)</f>
        <v>24</v>
      </c>
      <c r="GM24">
        <f>SUMIFS(DataRegularSeason20242025!$AA$3:$AA$1315,DataRegularSeason20242025!$B$3:$B$1315, "&lt;=" &amp; GM$1, DataRegularSeason20242025!$D$3:$D$1315, $A24)+SUMIFS(DataRegularSeason20242025!$AB$3:$AB$1315,DataRegularSeason20242025!$B$3:$B$1315, "&lt;=" &amp; GM$1, DataRegularSeason20242025!$E$3:$E$1315, $A24)</f>
        <v>24</v>
      </c>
      <c r="GN24">
        <f>SUMIFS(DataRegularSeason20242025!$AA$3:$AA$1315,DataRegularSeason20242025!$B$3:$B$1315, "&lt;=" &amp; GN$1, DataRegularSeason20242025!$D$3:$D$1315, $A24)+SUMIFS(DataRegularSeason20242025!$AB$3:$AB$1315,DataRegularSeason20242025!$B$3:$B$1315, "&lt;=" &amp; GN$1, DataRegularSeason20242025!$E$3:$E$1315, $A24)</f>
        <v>24</v>
      </c>
      <c r="GO24">
        <f>SUMIFS(DataRegularSeason20242025!$AA$3:$AA$1315,DataRegularSeason20242025!$B$3:$B$1315, "&lt;=" &amp; GO$1, DataRegularSeason20242025!$D$3:$D$1315, $A24)+SUMIFS(DataRegularSeason20242025!$AB$3:$AB$1315,DataRegularSeason20242025!$B$3:$B$1315, "&lt;=" &amp; GO$1, DataRegularSeason20242025!$E$3:$E$1315, $A24)</f>
        <v>24</v>
      </c>
      <c r="GP24">
        <f>SUMIFS(DataRegularSeason20242025!$AA$3:$AA$1315,DataRegularSeason20242025!$B$3:$B$1315, "&lt;=" &amp; GP$1, DataRegularSeason20242025!$D$3:$D$1315, $A24)+SUMIFS(DataRegularSeason20242025!$AB$3:$AB$1315,DataRegularSeason20242025!$B$3:$B$1315, "&lt;=" &amp; GP$1, DataRegularSeason20242025!$E$3:$E$1315, $A24)</f>
        <v>24</v>
      </c>
      <c r="GQ24">
        <f>SUMIFS(DataRegularSeason20242025!$AA$3:$AA$1315,DataRegularSeason20242025!$B$3:$B$1315, "&lt;=" &amp; GQ$1, DataRegularSeason20242025!$D$3:$D$1315, $A24)+SUMIFS(DataRegularSeason20242025!$AB$3:$AB$1315,DataRegularSeason20242025!$B$3:$B$1315, "&lt;=" &amp; GQ$1, DataRegularSeason20242025!$E$3:$E$1315, $A24)</f>
        <v>24</v>
      </c>
      <c r="GR24">
        <f>SUMIFS(DataRegularSeason20242025!$AA$3:$AA$1315,DataRegularSeason20242025!$B$3:$B$1315, "&lt;=" &amp; GR$1, DataRegularSeason20242025!$D$3:$D$1315, $A24)+SUMIFS(DataRegularSeason20242025!$AB$3:$AB$1315,DataRegularSeason20242025!$B$3:$B$1315, "&lt;=" &amp; GR$1, DataRegularSeason20242025!$E$3:$E$1315, $A24)</f>
        <v>24</v>
      </c>
      <c r="GS24">
        <f>SUMIFS(DataRegularSeason20242025!$AA$3:$AA$1315,DataRegularSeason20242025!$B$3:$B$1315, "&lt;=" &amp; GS$1, DataRegularSeason20242025!$D$3:$D$1315, $A24)+SUMIFS(DataRegularSeason20242025!$AB$3:$AB$1315,DataRegularSeason20242025!$B$3:$B$1315, "&lt;=" &amp; GS$1, DataRegularSeason20242025!$E$3:$E$1315, $A24)</f>
        <v>24</v>
      </c>
      <c r="GT24">
        <f>SUMIFS(DataRegularSeason20242025!$AA$3:$AA$1315,DataRegularSeason20242025!$B$3:$B$1315, "&lt;=" &amp; GT$1, DataRegularSeason20242025!$D$3:$D$1315, $A24)+SUMIFS(DataRegularSeason20242025!$AB$3:$AB$1315,DataRegularSeason20242025!$B$3:$B$1315, "&lt;=" &amp; GT$1, DataRegularSeason20242025!$E$3:$E$1315, $A24)</f>
        <v>24</v>
      </c>
      <c r="GU24">
        <f>SUMIFS(DataRegularSeason20242025!$AA$3:$AA$1315,DataRegularSeason20242025!$B$3:$B$1315, "&lt;=" &amp; GU$1, DataRegularSeason20242025!$D$3:$D$1315, $A24)+SUMIFS(DataRegularSeason20242025!$AB$3:$AB$1315,DataRegularSeason20242025!$B$3:$B$1315, "&lt;=" &amp; GU$1, DataRegularSeason20242025!$E$3:$E$1315, $A24)</f>
        <v>24</v>
      </c>
    </row>
    <row r="25" spans="1:203" x14ac:dyDescent="0.25">
      <c r="A25" t="s">
        <v>22</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2</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6</v>
      </c>
      <c r="O25">
        <f>SUMIFS(DataRegularSeason20242025!$AA$3:$AA$1315,DataRegularSeason20242025!$B$3:$B$1315, "&lt;=" &amp; O$1, DataRegularSeason20242025!$D$3:$D$1315, $A25)+SUMIFS(DataRegularSeason20242025!$AB$3:$AB$1315,DataRegularSeason20242025!$B$3:$B$1315, "&lt;=" &amp; O$1, DataRegularSeason20242025!$E$3:$E$1315, $A25)</f>
        <v>6</v>
      </c>
      <c r="P25">
        <f>SUMIFS(DataRegularSeason20242025!$AA$3:$AA$1315,DataRegularSeason20242025!$B$3:$B$1315, "&lt;=" &amp; P$1, DataRegularSeason20242025!$D$3:$D$1315, $A25)+SUMIFS(DataRegularSeason20242025!$AB$3:$AB$1315,DataRegularSeason20242025!$B$3:$B$1315, "&lt;=" &amp; P$1, DataRegularSeason20242025!$E$3:$E$1315, $A25)</f>
        <v>6</v>
      </c>
      <c r="Q25">
        <f>SUMIFS(DataRegularSeason20242025!$AA$3:$AA$1315,DataRegularSeason20242025!$B$3:$B$1315, "&lt;=" &amp; Q$1, DataRegularSeason20242025!$D$3:$D$1315, $A25)+SUMIFS(DataRegularSeason20242025!$AB$3:$AB$1315,DataRegularSeason20242025!$B$3:$B$1315, "&lt;=" &amp; Q$1, DataRegularSeason20242025!$E$3:$E$1315, $A25)</f>
        <v>6</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8</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10</v>
      </c>
      <c r="V25">
        <f>SUMIFS(DataRegularSeason20242025!$AA$3:$AA$1315,DataRegularSeason20242025!$B$3:$B$1315, "&lt;=" &amp; V$1, DataRegularSeason20242025!$D$3:$D$1315, $A25)+SUMIFS(DataRegularSeason20242025!$AB$3:$AB$1315,DataRegularSeason20242025!$B$3:$B$1315, "&lt;=" &amp; V$1, DataRegularSeason20242025!$E$3:$E$1315, $A25)</f>
        <v>10</v>
      </c>
      <c r="W25">
        <f>SUMIFS(DataRegularSeason20242025!$AA$3:$AA$1315,DataRegularSeason20242025!$B$3:$B$1315, "&lt;=" &amp; W$1, DataRegularSeason20242025!$D$3:$D$1315, $A25)+SUMIFS(DataRegularSeason20242025!$AB$3:$AB$1315,DataRegularSeason20242025!$B$3:$B$1315, "&lt;=" &amp; W$1, DataRegularSeason20242025!$E$3:$E$1315, $A25)</f>
        <v>12</v>
      </c>
      <c r="X25">
        <f>SUMIFS(DataRegularSeason20242025!$AA$3:$AA$1315,DataRegularSeason20242025!$B$3:$B$1315, "&lt;=" &amp; X$1, DataRegularSeason20242025!$D$3:$D$1315, $A25)+SUMIFS(DataRegularSeason20242025!$AB$3:$AB$1315,DataRegularSeason20242025!$B$3:$B$1315, "&lt;=" &amp; X$1, DataRegularSeason20242025!$E$3:$E$1315, $A25)</f>
        <v>12</v>
      </c>
      <c r="Y25">
        <f>SUMIFS(DataRegularSeason20242025!$AA$3:$AA$1315,DataRegularSeason20242025!$B$3:$B$1315, "&lt;=" &amp; Y$1, DataRegularSeason20242025!$D$3:$D$1315, $A25)+SUMIFS(DataRegularSeason20242025!$AB$3:$AB$1315,DataRegularSeason20242025!$B$3:$B$1315, "&lt;=" &amp; Y$1, DataRegularSeason20242025!$E$3:$E$1315, $A25)</f>
        <v>14</v>
      </c>
      <c r="Z25">
        <f>SUMIFS(DataRegularSeason20242025!$AA$3:$AA$1315,DataRegularSeason20242025!$B$3:$B$1315, "&lt;=" &amp; Z$1, DataRegularSeason20242025!$D$3:$D$1315, $A25)+SUMIFS(DataRegularSeason20242025!$AB$3:$AB$1315,DataRegularSeason20242025!$B$3:$B$1315, "&lt;=" &amp; Z$1, DataRegularSeason20242025!$E$3:$E$1315, $A25)</f>
        <v>14</v>
      </c>
      <c r="AA25">
        <f>SUMIFS(DataRegularSeason20242025!$AA$3:$AA$1315,DataRegularSeason20242025!$B$3:$B$1315, "&lt;=" &amp; AA$1, DataRegularSeason20242025!$D$3:$D$1315, $A25)+SUMIFS(DataRegularSeason20242025!$AB$3:$AB$1315,DataRegularSeason20242025!$B$3:$B$1315, "&lt;=" &amp; AA$1, DataRegularSeason20242025!$E$3:$E$1315, $A25)</f>
        <v>16</v>
      </c>
      <c r="AB25">
        <f>SUMIFS(DataRegularSeason20242025!$AA$3:$AA$1315,DataRegularSeason20242025!$B$3:$B$1315, "&lt;=" &amp; AB$1, DataRegularSeason20242025!$D$3:$D$1315, $A25)+SUMIFS(DataRegularSeason20242025!$AB$3:$AB$1315,DataRegularSeason20242025!$B$3:$B$1315, "&lt;=" &amp; AB$1, DataRegularSeason20242025!$E$3:$E$1315, $A25)</f>
        <v>16</v>
      </c>
      <c r="AC25">
        <f>SUMIFS(DataRegularSeason20242025!$AA$3:$AA$1315,DataRegularSeason20242025!$B$3:$B$1315, "&lt;=" &amp; AC$1, DataRegularSeason20242025!$D$3:$D$1315, $A25)+SUMIFS(DataRegularSeason20242025!$AB$3:$AB$1315,DataRegularSeason20242025!$B$3:$B$1315, "&lt;=" &amp; AC$1, DataRegularSeason20242025!$E$3:$E$1315, $A25)</f>
        <v>16</v>
      </c>
      <c r="AD25">
        <f>SUMIFS(DataRegularSeason20242025!$AA$3:$AA$1315,DataRegularSeason20242025!$B$3:$B$1315, "&lt;=" &amp; AD$1, DataRegularSeason20242025!$D$3:$D$1315, $A25)+SUMIFS(DataRegularSeason20242025!$AB$3:$AB$1315,DataRegularSeason20242025!$B$3:$B$1315, "&lt;=" &amp; AD$1, DataRegularSeason20242025!$E$3:$E$1315, $A25)</f>
        <v>16</v>
      </c>
      <c r="AE25">
        <f>SUMIFS(DataRegularSeason20242025!$AA$3:$AA$1315,DataRegularSeason20242025!$B$3:$B$1315, "&lt;=" &amp; AE$1, DataRegularSeason20242025!$D$3:$D$1315, $A25)+SUMIFS(DataRegularSeason20242025!$AB$3:$AB$1315,DataRegularSeason20242025!$B$3:$B$1315, "&lt;=" &amp; AE$1, DataRegularSeason20242025!$E$3:$E$1315, $A25)</f>
        <v>18</v>
      </c>
      <c r="AF25">
        <f>SUMIFS(DataRegularSeason20242025!$AA$3:$AA$1315,DataRegularSeason20242025!$B$3:$B$1315, "&lt;=" &amp; AF$1, DataRegularSeason20242025!$D$3:$D$1315, $A25)+SUMIFS(DataRegularSeason20242025!$AB$3:$AB$1315,DataRegularSeason20242025!$B$3:$B$1315, "&lt;=" &amp; AF$1, DataRegularSeason20242025!$E$3:$E$1315, $A25)</f>
        <v>18</v>
      </c>
      <c r="AG25">
        <f>SUMIFS(DataRegularSeason20242025!$AA$3:$AA$1315,DataRegularSeason20242025!$B$3:$B$1315, "&lt;=" &amp; AG$1, DataRegularSeason20242025!$D$3:$D$1315, $A25)+SUMIFS(DataRegularSeason20242025!$AB$3:$AB$1315,DataRegularSeason20242025!$B$3:$B$1315, "&lt;=" &amp; AG$1, DataRegularSeason20242025!$E$3:$E$1315, $A25)</f>
        <v>20</v>
      </c>
      <c r="AH25">
        <f>SUMIFS(DataRegularSeason20242025!$AA$3:$AA$1315,DataRegularSeason20242025!$B$3:$B$1315, "&lt;=" &amp; AH$1, DataRegularSeason20242025!$D$3:$D$1315, $A25)+SUMIFS(DataRegularSeason20242025!$AB$3:$AB$1315,DataRegularSeason20242025!$B$3:$B$1315, "&lt;=" &amp; AH$1, DataRegularSeason20242025!$E$3:$E$1315, $A25)</f>
        <v>20</v>
      </c>
      <c r="AI25">
        <f>SUMIFS(DataRegularSeason20242025!$AA$3:$AA$1315,DataRegularSeason20242025!$B$3:$B$1315, "&lt;=" &amp; AI$1, DataRegularSeason20242025!$D$3:$D$1315, $A25)+SUMIFS(DataRegularSeason20242025!$AB$3:$AB$1315,DataRegularSeason20242025!$B$3:$B$1315, "&lt;=" &amp; AI$1, DataRegularSeason20242025!$E$3:$E$1315, $A25)</f>
        <v>22</v>
      </c>
      <c r="AJ25">
        <f>SUMIFS(DataRegularSeason20242025!$AA$3:$AA$1315,DataRegularSeason20242025!$B$3:$B$1315, "&lt;=" &amp; AJ$1, DataRegularSeason20242025!$D$3:$D$1315, $A25)+SUMIFS(DataRegularSeason20242025!$AB$3:$AB$1315,DataRegularSeason20242025!$B$3:$B$1315, "&lt;=" &amp; AJ$1, DataRegularSeason20242025!$E$3:$E$1315, $A25)</f>
        <v>22</v>
      </c>
      <c r="AK25">
        <f>SUMIFS(DataRegularSeason20242025!$AA$3:$AA$1315,DataRegularSeason20242025!$B$3:$B$1315, "&lt;=" &amp; AK$1, DataRegularSeason20242025!$D$3:$D$1315, $A25)+SUMIFS(DataRegularSeason20242025!$AB$3:$AB$1315,DataRegularSeason20242025!$B$3:$B$1315, "&lt;=" &amp; AK$1, DataRegularSeason20242025!$E$3:$E$1315, $A25)</f>
        <v>24</v>
      </c>
      <c r="AL25">
        <f>SUMIFS(DataRegularSeason20242025!$AA$3:$AA$1315,DataRegularSeason20242025!$B$3:$B$1315, "&lt;=" &amp; AL$1, DataRegularSeason20242025!$D$3:$D$1315, $A25)+SUMIFS(DataRegularSeason20242025!$AB$3:$AB$1315,DataRegularSeason20242025!$B$3:$B$1315, "&lt;=" &amp; AL$1, DataRegularSeason20242025!$E$3:$E$1315, $A25)</f>
        <v>24</v>
      </c>
      <c r="AM25">
        <f>SUMIFS(DataRegularSeason20242025!$AA$3:$AA$1315,DataRegularSeason20242025!$B$3:$B$1315, "&lt;=" &amp; AM$1, DataRegularSeason20242025!$D$3:$D$1315, $A25)+SUMIFS(DataRegularSeason20242025!$AB$3:$AB$1315,DataRegularSeason20242025!$B$3:$B$1315, "&lt;=" &amp; AM$1, DataRegularSeason20242025!$E$3:$E$1315, $A25)</f>
        <v>26</v>
      </c>
      <c r="AN25">
        <f>SUMIFS(DataRegularSeason20242025!$AA$3:$AA$1315,DataRegularSeason20242025!$B$3:$B$1315, "&lt;=" &amp; AN$1, DataRegularSeason20242025!$D$3:$D$1315, $A25)+SUMIFS(DataRegularSeason20242025!$AB$3:$AB$1315,DataRegularSeason20242025!$B$3:$B$1315, "&lt;=" &amp; AN$1, DataRegularSeason20242025!$E$3:$E$1315, $A25)</f>
        <v>26</v>
      </c>
      <c r="AO25">
        <f>SUMIFS(DataRegularSeason20242025!$AA$3:$AA$1315,DataRegularSeason20242025!$B$3:$B$1315, "&lt;=" &amp; AO$1, DataRegularSeason20242025!$D$3:$D$1315, $A25)+SUMIFS(DataRegularSeason20242025!$AB$3:$AB$1315,DataRegularSeason20242025!$B$3:$B$1315, "&lt;=" &amp; AO$1, DataRegularSeason20242025!$E$3:$E$1315, $A25)</f>
        <v>28</v>
      </c>
      <c r="AP25">
        <f>SUMIFS(DataRegularSeason20242025!$AA$3:$AA$1315,DataRegularSeason20242025!$B$3:$B$1315, "&lt;=" &amp; AP$1, DataRegularSeason20242025!$D$3:$D$1315, $A25)+SUMIFS(DataRegularSeason20242025!$AB$3:$AB$1315,DataRegularSeason20242025!$B$3:$B$1315, "&lt;=" &amp; AP$1, DataRegularSeason20242025!$E$3:$E$1315, $A25)</f>
        <v>28</v>
      </c>
      <c r="AQ25">
        <f>SUMIFS(DataRegularSeason20242025!$AA$3:$AA$1315,DataRegularSeason20242025!$B$3:$B$1315, "&lt;=" &amp; AQ$1, DataRegularSeason20242025!$D$3:$D$1315, $A25)+SUMIFS(DataRegularSeason20242025!$AB$3:$AB$1315,DataRegularSeason20242025!$B$3:$B$1315, "&lt;=" &amp; AQ$1, DataRegularSeason20242025!$E$3:$E$1315, $A25)</f>
        <v>28</v>
      </c>
      <c r="AR25">
        <f>SUMIFS(DataRegularSeason20242025!$AA$3:$AA$1315,DataRegularSeason20242025!$B$3:$B$1315, "&lt;=" &amp; AR$1, DataRegularSeason20242025!$D$3:$D$1315, $A25)+SUMIFS(DataRegularSeason20242025!$AB$3:$AB$1315,DataRegularSeason20242025!$B$3:$B$1315, "&lt;=" &amp; AR$1, DataRegularSeason20242025!$E$3:$E$1315, $A25)</f>
        <v>30</v>
      </c>
      <c r="AS25">
        <f>SUMIFS(DataRegularSeason20242025!$AA$3:$AA$1315,DataRegularSeason20242025!$B$3:$B$1315, "&lt;=" &amp; AS$1, DataRegularSeason20242025!$D$3:$D$1315, $A25)+SUMIFS(DataRegularSeason20242025!$AB$3:$AB$1315,DataRegularSeason20242025!$B$3:$B$1315, "&lt;=" &amp; AS$1, DataRegularSeason20242025!$E$3:$E$1315, $A25)</f>
        <v>30</v>
      </c>
      <c r="AT25">
        <f>SUMIFS(DataRegularSeason20242025!$AA$3:$AA$1315,DataRegularSeason20242025!$B$3:$B$1315, "&lt;=" &amp; AT$1, DataRegularSeason20242025!$D$3:$D$1315, $A25)+SUMIFS(DataRegularSeason20242025!$AB$3:$AB$1315,DataRegularSeason20242025!$B$3:$B$1315, "&lt;=" &amp; AT$1, DataRegularSeason20242025!$E$3:$E$1315, $A25)</f>
        <v>30</v>
      </c>
      <c r="AU25">
        <f>SUMIFS(DataRegularSeason20242025!$AA$3:$AA$1315,DataRegularSeason20242025!$B$3:$B$1315, "&lt;=" &amp; AU$1, DataRegularSeason20242025!$D$3:$D$1315, $A25)+SUMIFS(DataRegularSeason20242025!$AB$3:$AB$1315,DataRegularSeason20242025!$B$3:$B$1315, "&lt;=" &amp; AU$1, DataRegularSeason20242025!$E$3:$E$1315, $A25)</f>
        <v>30</v>
      </c>
      <c r="AV25">
        <f>SUMIFS(DataRegularSeason20242025!$AA$3:$AA$1315,DataRegularSeason20242025!$B$3:$B$1315, "&lt;=" &amp; AV$1, DataRegularSeason20242025!$D$3:$D$1315, $A25)+SUMIFS(DataRegularSeason20242025!$AB$3:$AB$1315,DataRegularSeason20242025!$B$3:$B$1315, "&lt;=" &amp; AV$1, DataRegularSeason20242025!$E$3:$E$1315, $A25)</f>
        <v>30</v>
      </c>
      <c r="AW25">
        <f>SUMIFS(DataRegularSeason20242025!$AA$3:$AA$1315,DataRegularSeason20242025!$B$3:$B$1315, "&lt;=" &amp; AW$1, DataRegularSeason20242025!$D$3:$D$1315, $A25)+SUMIFS(DataRegularSeason20242025!$AB$3:$AB$1315,DataRegularSeason20242025!$B$3:$B$1315, "&lt;=" &amp; AW$1, DataRegularSeason20242025!$E$3:$E$1315, $A25)</f>
        <v>30</v>
      </c>
      <c r="AX25">
        <f>SUMIFS(DataRegularSeason20242025!$AA$3:$AA$1315,DataRegularSeason20242025!$B$3:$B$1315, "&lt;=" &amp; AX$1, DataRegularSeason20242025!$D$3:$D$1315, $A25)+SUMIFS(DataRegularSeason20242025!$AB$3:$AB$1315,DataRegularSeason20242025!$B$3:$B$1315, "&lt;=" &amp; AX$1, DataRegularSeason20242025!$E$3:$E$1315, $A25)</f>
        <v>30</v>
      </c>
      <c r="AY25">
        <f>SUMIFS(DataRegularSeason20242025!$AA$3:$AA$1315,DataRegularSeason20242025!$B$3:$B$1315, "&lt;=" &amp; AY$1, DataRegularSeason20242025!$D$3:$D$1315, $A25)+SUMIFS(DataRegularSeason20242025!$AB$3:$AB$1315,DataRegularSeason20242025!$B$3:$B$1315, "&lt;=" &amp; AY$1, DataRegularSeason20242025!$E$3:$E$1315, $A25)</f>
        <v>32</v>
      </c>
      <c r="AZ25">
        <f>SUMIFS(DataRegularSeason20242025!$AA$3:$AA$1315,DataRegularSeason20242025!$B$3:$B$1315, "&lt;=" &amp; AZ$1, DataRegularSeason20242025!$D$3:$D$1315, $A25)+SUMIFS(DataRegularSeason20242025!$AB$3:$AB$1315,DataRegularSeason20242025!$B$3:$B$1315, "&lt;=" &amp; AZ$1, DataRegularSeason20242025!$E$3:$E$1315, $A25)</f>
        <v>32</v>
      </c>
      <c r="BA25">
        <f>SUMIFS(DataRegularSeason20242025!$AA$3:$AA$1315,DataRegularSeason20242025!$B$3:$B$1315, "&lt;=" &amp; BA$1, DataRegularSeason20242025!$D$3:$D$1315, $A25)+SUMIFS(DataRegularSeason20242025!$AB$3:$AB$1315,DataRegularSeason20242025!$B$3:$B$1315, "&lt;=" &amp; BA$1, DataRegularSeason20242025!$E$3:$E$1315, $A25)</f>
        <v>32</v>
      </c>
      <c r="BB25">
        <f>SUMIFS(DataRegularSeason20242025!$AA$3:$AA$1315,DataRegularSeason20242025!$B$3:$B$1315, "&lt;=" &amp; BB$1, DataRegularSeason20242025!$D$3:$D$1315, $A25)+SUMIFS(DataRegularSeason20242025!$AB$3:$AB$1315,DataRegularSeason20242025!$B$3:$B$1315, "&lt;=" &amp; BB$1, DataRegularSeason20242025!$E$3:$E$1315, $A25)</f>
        <v>34</v>
      </c>
      <c r="BC25">
        <f>SUMIFS(DataRegularSeason20242025!$AA$3:$AA$1315,DataRegularSeason20242025!$B$3:$B$1315, "&lt;=" &amp; BC$1, DataRegularSeason20242025!$D$3:$D$1315, $A25)+SUMIFS(DataRegularSeason20242025!$AB$3:$AB$1315,DataRegularSeason20242025!$B$3:$B$1315, "&lt;=" &amp; BC$1, DataRegularSeason20242025!$E$3:$E$1315, $A25)</f>
        <v>34</v>
      </c>
      <c r="BD25">
        <f>SUMIFS(DataRegularSeason20242025!$AA$3:$AA$1315,DataRegularSeason20242025!$B$3:$B$1315, "&lt;=" &amp; BD$1, DataRegularSeason20242025!$D$3:$D$1315, $A25)+SUMIFS(DataRegularSeason20242025!$AB$3:$AB$1315,DataRegularSeason20242025!$B$3:$B$1315, "&lt;=" &amp; BD$1, DataRegularSeason20242025!$E$3:$E$1315, $A25)</f>
        <v>34</v>
      </c>
      <c r="BE25">
        <f>SUMIFS(DataRegularSeason20242025!$AA$3:$AA$1315,DataRegularSeason20242025!$B$3:$B$1315, "&lt;=" &amp; BE$1, DataRegularSeason20242025!$D$3:$D$1315, $A25)+SUMIFS(DataRegularSeason20242025!$AB$3:$AB$1315,DataRegularSeason20242025!$B$3:$B$1315, "&lt;=" &amp; BE$1, DataRegularSeason20242025!$E$3:$E$1315, $A25)</f>
        <v>36</v>
      </c>
      <c r="BF25">
        <f>SUMIFS(DataRegularSeason20242025!$AA$3:$AA$1315,DataRegularSeason20242025!$B$3:$B$1315, "&lt;=" &amp; BF$1, DataRegularSeason20242025!$D$3:$D$1315, $A25)+SUMIFS(DataRegularSeason20242025!$AB$3:$AB$1315,DataRegularSeason20242025!$B$3:$B$1315, "&lt;=" &amp; BF$1, DataRegularSeason20242025!$E$3:$E$1315, $A25)</f>
        <v>36</v>
      </c>
      <c r="BG25">
        <f>SUMIFS(DataRegularSeason20242025!$AA$3:$AA$1315,DataRegularSeason20242025!$B$3:$B$1315, "&lt;=" &amp; BG$1, DataRegularSeason20242025!$D$3:$D$1315, $A25)+SUMIFS(DataRegularSeason20242025!$AB$3:$AB$1315,DataRegularSeason20242025!$B$3:$B$1315, "&lt;=" &amp; BG$1, DataRegularSeason20242025!$E$3:$E$1315, $A25)</f>
        <v>36</v>
      </c>
      <c r="BH25">
        <f>SUMIFS(DataRegularSeason20242025!$AA$3:$AA$1315,DataRegularSeason20242025!$B$3:$B$1315, "&lt;=" &amp; BH$1, DataRegularSeason20242025!$D$3:$D$1315, $A25)+SUMIFS(DataRegularSeason20242025!$AB$3:$AB$1315,DataRegularSeason20242025!$B$3:$B$1315, "&lt;=" &amp; BH$1, DataRegularSeason20242025!$E$3:$E$1315, $A25)</f>
        <v>36</v>
      </c>
      <c r="BI25">
        <f>SUMIFS(DataRegularSeason20242025!$AA$3:$AA$1315,DataRegularSeason20242025!$B$3:$B$1315, "&lt;=" &amp; BI$1, DataRegularSeason20242025!$D$3:$D$1315, $A25)+SUMIFS(DataRegularSeason20242025!$AB$3:$AB$1315,DataRegularSeason20242025!$B$3:$B$1315, "&lt;=" &amp; BI$1, DataRegularSeason20242025!$E$3:$E$1315, $A25)</f>
        <v>36</v>
      </c>
      <c r="BJ25">
        <f>SUMIFS(DataRegularSeason20242025!$AA$3:$AA$1315,DataRegularSeason20242025!$B$3:$B$1315, "&lt;=" &amp; BJ$1, DataRegularSeason20242025!$D$3:$D$1315, $A25)+SUMIFS(DataRegularSeason20242025!$AB$3:$AB$1315,DataRegularSeason20242025!$B$3:$B$1315, "&lt;=" &amp; BJ$1, DataRegularSeason20242025!$E$3:$E$1315, $A25)</f>
        <v>36</v>
      </c>
      <c r="BK25">
        <f>SUMIFS(DataRegularSeason20242025!$AA$3:$AA$1315,DataRegularSeason20242025!$B$3:$B$1315, "&lt;=" &amp; BK$1, DataRegularSeason20242025!$D$3:$D$1315, $A25)+SUMIFS(DataRegularSeason20242025!$AB$3:$AB$1315,DataRegularSeason20242025!$B$3:$B$1315, "&lt;=" &amp; BK$1, DataRegularSeason20242025!$E$3:$E$1315, $A25)</f>
        <v>36</v>
      </c>
      <c r="BL25">
        <f>SUMIFS(DataRegularSeason20242025!$AA$3:$AA$1315,DataRegularSeason20242025!$B$3:$B$1315, "&lt;=" &amp; BL$1, DataRegularSeason20242025!$D$3:$D$1315, $A25)+SUMIFS(DataRegularSeason20242025!$AB$3:$AB$1315,DataRegularSeason20242025!$B$3:$B$1315, "&lt;=" &amp; BL$1, DataRegularSeason20242025!$E$3:$E$1315, $A25)</f>
        <v>36</v>
      </c>
      <c r="BM25">
        <f>SUMIFS(DataRegularSeason20242025!$AA$3:$AA$1315,DataRegularSeason20242025!$B$3:$B$1315, "&lt;=" &amp; BM$1, DataRegularSeason20242025!$D$3:$D$1315, $A25)+SUMIFS(DataRegularSeason20242025!$AB$3:$AB$1315,DataRegularSeason20242025!$B$3:$B$1315, "&lt;=" &amp; BM$1, DataRegularSeason20242025!$E$3:$E$1315, $A25)</f>
        <v>36</v>
      </c>
      <c r="BN25">
        <f>SUMIFS(DataRegularSeason20242025!$AA$3:$AA$1315,DataRegularSeason20242025!$B$3:$B$1315, "&lt;=" &amp; BN$1, DataRegularSeason20242025!$D$3:$D$1315, $A25)+SUMIFS(DataRegularSeason20242025!$AB$3:$AB$1315,DataRegularSeason20242025!$B$3:$B$1315, "&lt;=" &amp; BN$1, DataRegularSeason20242025!$E$3:$E$1315, $A25)</f>
        <v>36</v>
      </c>
      <c r="BO25">
        <f>SUMIFS(DataRegularSeason20242025!$AA$3:$AA$1315,DataRegularSeason20242025!$B$3:$B$1315, "&lt;=" &amp; BO$1, DataRegularSeason20242025!$D$3:$D$1315, $A25)+SUMIFS(DataRegularSeason20242025!$AB$3:$AB$1315,DataRegularSeason20242025!$B$3:$B$1315, "&lt;=" &amp; BO$1, DataRegularSeason20242025!$E$3:$E$1315, $A25)</f>
        <v>36</v>
      </c>
      <c r="BP25">
        <f>SUMIFS(DataRegularSeason20242025!$AA$3:$AA$1315,DataRegularSeason20242025!$B$3:$B$1315, "&lt;=" &amp; BP$1, DataRegularSeason20242025!$D$3:$D$1315, $A25)+SUMIFS(DataRegularSeason20242025!$AB$3:$AB$1315,DataRegularSeason20242025!$B$3:$B$1315, "&lt;=" &amp; BP$1, DataRegularSeason20242025!$E$3:$E$1315, $A25)</f>
        <v>36</v>
      </c>
      <c r="BQ25">
        <f>SUMIFS(DataRegularSeason20242025!$AA$3:$AA$1315,DataRegularSeason20242025!$B$3:$B$1315, "&lt;=" &amp; BQ$1, DataRegularSeason20242025!$D$3:$D$1315, $A25)+SUMIFS(DataRegularSeason20242025!$AB$3:$AB$1315,DataRegularSeason20242025!$B$3:$B$1315, "&lt;=" &amp; BQ$1, DataRegularSeason20242025!$E$3:$E$1315, $A25)</f>
        <v>36</v>
      </c>
      <c r="BR25">
        <f>SUMIFS(DataRegularSeason20242025!$AA$3:$AA$1315,DataRegularSeason20242025!$B$3:$B$1315, "&lt;=" &amp; BR$1, DataRegularSeason20242025!$D$3:$D$1315, $A25)+SUMIFS(DataRegularSeason20242025!$AB$3:$AB$1315,DataRegularSeason20242025!$B$3:$B$1315, "&lt;=" &amp; BR$1, DataRegularSeason20242025!$E$3:$E$1315, $A25)</f>
        <v>36</v>
      </c>
      <c r="BS25">
        <f>SUMIFS(DataRegularSeason20242025!$AA$3:$AA$1315,DataRegularSeason20242025!$B$3:$B$1315, "&lt;=" &amp; BS$1, DataRegularSeason20242025!$D$3:$D$1315, $A25)+SUMIFS(DataRegularSeason20242025!$AB$3:$AB$1315,DataRegularSeason20242025!$B$3:$B$1315, "&lt;=" &amp; BS$1, DataRegularSeason20242025!$E$3:$E$1315, $A25)</f>
        <v>36</v>
      </c>
      <c r="BT25">
        <f>SUMIFS(DataRegularSeason20242025!$AA$3:$AA$1315,DataRegularSeason20242025!$B$3:$B$1315, "&lt;=" &amp; BT$1, DataRegularSeason20242025!$D$3:$D$1315, $A25)+SUMIFS(DataRegularSeason20242025!$AB$3:$AB$1315,DataRegularSeason20242025!$B$3:$B$1315, "&lt;=" &amp; BT$1, DataRegularSeason20242025!$E$3:$E$1315, $A25)</f>
        <v>36</v>
      </c>
      <c r="BU25">
        <f>SUMIFS(DataRegularSeason20242025!$AA$3:$AA$1315,DataRegularSeason20242025!$B$3:$B$1315, "&lt;=" &amp; BU$1, DataRegularSeason20242025!$D$3:$D$1315, $A25)+SUMIFS(DataRegularSeason20242025!$AB$3:$AB$1315,DataRegularSeason20242025!$B$3:$B$1315, "&lt;=" &amp; BU$1, DataRegularSeason20242025!$E$3:$E$1315, $A25)</f>
        <v>36</v>
      </c>
      <c r="BV25">
        <f>SUMIFS(DataRegularSeason20242025!$AA$3:$AA$1315,DataRegularSeason20242025!$B$3:$B$1315, "&lt;=" &amp; BV$1, DataRegularSeason20242025!$D$3:$D$1315, $A25)+SUMIFS(DataRegularSeason20242025!$AB$3:$AB$1315,DataRegularSeason20242025!$B$3:$B$1315, "&lt;=" &amp; BV$1, DataRegularSeason20242025!$E$3:$E$1315, $A25)</f>
        <v>36</v>
      </c>
      <c r="BW25">
        <f>SUMIFS(DataRegularSeason20242025!$AA$3:$AA$1315,DataRegularSeason20242025!$B$3:$B$1315, "&lt;=" &amp; BW$1, DataRegularSeason20242025!$D$3:$D$1315, $A25)+SUMIFS(DataRegularSeason20242025!$AB$3:$AB$1315,DataRegularSeason20242025!$B$3:$B$1315, "&lt;=" &amp; BW$1, DataRegularSeason20242025!$E$3:$E$1315, $A25)</f>
        <v>36</v>
      </c>
      <c r="BX25">
        <f>SUMIFS(DataRegularSeason20242025!$AA$3:$AA$1315,DataRegularSeason20242025!$B$3:$B$1315, "&lt;=" &amp; BX$1, DataRegularSeason20242025!$D$3:$D$1315, $A25)+SUMIFS(DataRegularSeason20242025!$AB$3:$AB$1315,DataRegularSeason20242025!$B$3:$B$1315, "&lt;=" &amp; BX$1, DataRegularSeason20242025!$E$3:$E$1315, $A25)</f>
        <v>36</v>
      </c>
      <c r="BY25">
        <f>SUMIFS(DataRegularSeason20242025!$AA$3:$AA$1315,DataRegularSeason20242025!$B$3:$B$1315, "&lt;=" &amp; BY$1, DataRegularSeason20242025!$D$3:$D$1315, $A25)+SUMIFS(DataRegularSeason20242025!$AB$3:$AB$1315,DataRegularSeason20242025!$B$3:$B$1315, "&lt;=" &amp; BY$1, DataRegularSeason20242025!$E$3:$E$1315, $A25)</f>
        <v>36</v>
      </c>
      <c r="BZ25">
        <f>SUMIFS(DataRegularSeason20242025!$AA$3:$AA$1315,DataRegularSeason20242025!$B$3:$B$1315, "&lt;=" &amp; BZ$1, DataRegularSeason20242025!$D$3:$D$1315, $A25)+SUMIFS(DataRegularSeason20242025!$AB$3:$AB$1315,DataRegularSeason20242025!$B$3:$B$1315, "&lt;=" &amp; BZ$1, DataRegularSeason20242025!$E$3:$E$1315, $A25)</f>
        <v>36</v>
      </c>
      <c r="CA25">
        <f>SUMIFS(DataRegularSeason20242025!$AA$3:$AA$1315,DataRegularSeason20242025!$B$3:$B$1315, "&lt;=" &amp; CA$1, DataRegularSeason20242025!$D$3:$D$1315, $A25)+SUMIFS(DataRegularSeason20242025!$AB$3:$AB$1315,DataRegularSeason20242025!$B$3:$B$1315, "&lt;=" &amp; CA$1, DataRegularSeason20242025!$E$3:$E$1315, $A25)</f>
        <v>36</v>
      </c>
      <c r="CB25">
        <f>SUMIFS(DataRegularSeason20242025!$AA$3:$AA$1315,DataRegularSeason20242025!$B$3:$B$1315, "&lt;=" &amp; CB$1, DataRegularSeason20242025!$D$3:$D$1315, $A25)+SUMIFS(DataRegularSeason20242025!$AB$3:$AB$1315,DataRegularSeason20242025!$B$3:$B$1315, "&lt;=" &amp; CB$1, DataRegularSeason20242025!$E$3:$E$1315, $A25)</f>
        <v>36</v>
      </c>
      <c r="CC25">
        <f>SUMIFS(DataRegularSeason20242025!$AA$3:$AA$1315,DataRegularSeason20242025!$B$3:$B$1315, "&lt;=" &amp; CC$1, DataRegularSeason20242025!$D$3:$D$1315, $A25)+SUMIFS(DataRegularSeason20242025!$AB$3:$AB$1315,DataRegularSeason20242025!$B$3:$B$1315, "&lt;=" &amp; CC$1, DataRegularSeason20242025!$E$3:$E$1315, $A25)</f>
        <v>36</v>
      </c>
      <c r="CD25">
        <f>SUMIFS(DataRegularSeason20242025!$AA$3:$AA$1315,DataRegularSeason20242025!$B$3:$B$1315, "&lt;=" &amp; CD$1, DataRegularSeason20242025!$D$3:$D$1315, $A25)+SUMIFS(DataRegularSeason20242025!$AB$3:$AB$1315,DataRegularSeason20242025!$B$3:$B$1315, "&lt;=" &amp; CD$1, DataRegularSeason20242025!$E$3:$E$1315, $A25)</f>
        <v>36</v>
      </c>
      <c r="CE25">
        <f>SUMIFS(DataRegularSeason20242025!$AA$3:$AA$1315,DataRegularSeason20242025!$B$3:$B$1315, "&lt;=" &amp; CE$1, DataRegularSeason20242025!$D$3:$D$1315, $A25)+SUMIFS(DataRegularSeason20242025!$AB$3:$AB$1315,DataRegularSeason20242025!$B$3:$B$1315, "&lt;=" &amp; CE$1, DataRegularSeason20242025!$E$3:$E$1315, $A25)</f>
        <v>36</v>
      </c>
      <c r="CF25">
        <f>SUMIFS(DataRegularSeason20242025!$AA$3:$AA$1315,DataRegularSeason20242025!$B$3:$B$1315, "&lt;=" &amp; CF$1, DataRegularSeason20242025!$D$3:$D$1315, $A25)+SUMIFS(DataRegularSeason20242025!$AB$3:$AB$1315,DataRegularSeason20242025!$B$3:$B$1315, "&lt;=" &amp; CF$1, DataRegularSeason20242025!$E$3:$E$1315, $A25)</f>
        <v>36</v>
      </c>
      <c r="CG25">
        <f>SUMIFS(DataRegularSeason20242025!$AA$3:$AA$1315,DataRegularSeason20242025!$B$3:$B$1315, "&lt;=" &amp; CG$1, DataRegularSeason20242025!$D$3:$D$1315, $A25)+SUMIFS(DataRegularSeason20242025!$AB$3:$AB$1315,DataRegularSeason20242025!$B$3:$B$1315, "&lt;=" &amp; CG$1, DataRegularSeason20242025!$E$3:$E$1315, $A25)</f>
        <v>36</v>
      </c>
      <c r="CH25">
        <f>SUMIFS(DataRegularSeason20242025!$AA$3:$AA$1315,DataRegularSeason20242025!$B$3:$B$1315, "&lt;=" &amp; CH$1, DataRegularSeason20242025!$D$3:$D$1315, $A25)+SUMIFS(DataRegularSeason20242025!$AB$3:$AB$1315,DataRegularSeason20242025!$B$3:$B$1315, "&lt;=" &amp; CH$1, DataRegularSeason20242025!$E$3:$E$1315, $A25)</f>
        <v>36</v>
      </c>
      <c r="CI25">
        <f>SUMIFS(DataRegularSeason20242025!$AA$3:$AA$1315,DataRegularSeason20242025!$B$3:$B$1315, "&lt;=" &amp; CI$1, DataRegularSeason20242025!$D$3:$D$1315, $A25)+SUMIFS(DataRegularSeason20242025!$AB$3:$AB$1315,DataRegularSeason20242025!$B$3:$B$1315, "&lt;=" &amp; CI$1, DataRegularSeason20242025!$E$3:$E$1315, $A25)</f>
        <v>36</v>
      </c>
      <c r="CJ25">
        <f>SUMIFS(DataRegularSeason20242025!$AA$3:$AA$1315,DataRegularSeason20242025!$B$3:$B$1315, "&lt;=" &amp; CJ$1, DataRegularSeason20242025!$D$3:$D$1315, $A25)+SUMIFS(DataRegularSeason20242025!$AB$3:$AB$1315,DataRegularSeason20242025!$B$3:$B$1315, "&lt;=" &amp; CJ$1, DataRegularSeason20242025!$E$3:$E$1315, $A25)</f>
        <v>36</v>
      </c>
      <c r="CK25">
        <f>SUMIFS(DataRegularSeason20242025!$AA$3:$AA$1315,DataRegularSeason20242025!$B$3:$B$1315, "&lt;=" &amp; CK$1, DataRegularSeason20242025!$D$3:$D$1315, $A25)+SUMIFS(DataRegularSeason20242025!$AB$3:$AB$1315,DataRegularSeason20242025!$B$3:$B$1315, "&lt;=" &amp; CK$1, DataRegularSeason20242025!$E$3:$E$1315, $A25)</f>
        <v>36</v>
      </c>
      <c r="CL25">
        <f>SUMIFS(DataRegularSeason20242025!$AA$3:$AA$1315,DataRegularSeason20242025!$B$3:$B$1315, "&lt;=" &amp; CL$1, DataRegularSeason20242025!$D$3:$D$1315, $A25)+SUMIFS(DataRegularSeason20242025!$AB$3:$AB$1315,DataRegularSeason20242025!$B$3:$B$1315, "&lt;=" &amp; CL$1, DataRegularSeason20242025!$E$3:$E$1315, $A25)</f>
        <v>36</v>
      </c>
      <c r="CM25">
        <f>SUMIFS(DataRegularSeason20242025!$AA$3:$AA$1315,DataRegularSeason20242025!$B$3:$B$1315, "&lt;=" &amp; CM$1, DataRegularSeason20242025!$D$3:$D$1315, $A25)+SUMIFS(DataRegularSeason20242025!$AB$3:$AB$1315,DataRegularSeason20242025!$B$3:$B$1315, "&lt;=" &amp; CM$1, DataRegularSeason20242025!$E$3:$E$1315, $A25)</f>
        <v>36</v>
      </c>
      <c r="CN25">
        <f>SUMIFS(DataRegularSeason20242025!$AA$3:$AA$1315,DataRegularSeason20242025!$B$3:$B$1315, "&lt;=" &amp; CN$1, DataRegularSeason20242025!$D$3:$D$1315, $A25)+SUMIFS(DataRegularSeason20242025!$AB$3:$AB$1315,DataRegularSeason20242025!$B$3:$B$1315, "&lt;=" &amp; CN$1, DataRegularSeason20242025!$E$3:$E$1315, $A25)</f>
        <v>36</v>
      </c>
      <c r="CO25">
        <f>SUMIFS(DataRegularSeason20242025!$AA$3:$AA$1315,DataRegularSeason20242025!$B$3:$B$1315, "&lt;=" &amp; CO$1, DataRegularSeason20242025!$D$3:$D$1315, $A25)+SUMIFS(DataRegularSeason20242025!$AB$3:$AB$1315,DataRegularSeason20242025!$B$3:$B$1315, "&lt;=" &amp; CO$1, DataRegularSeason20242025!$E$3:$E$1315, $A25)</f>
        <v>36</v>
      </c>
      <c r="CP25">
        <f>SUMIFS(DataRegularSeason20242025!$AA$3:$AA$1315,DataRegularSeason20242025!$B$3:$B$1315, "&lt;=" &amp; CP$1, DataRegularSeason20242025!$D$3:$D$1315, $A25)+SUMIFS(DataRegularSeason20242025!$AB$3:$AB$1315,DataRegularSeason20242025!$B$3:$B$1315, "&lt;=" &amp; CP$1, DataRegularSeason20242025!$E$3:$E$1315, $A25)</f>
        <v>36</v>
      </c>
      <c r="CQ25">
        <f>SUMIFS(DataRegularSeason20242025!$AA$3:$AA$1315,DataRegularSeason20242025!$B$3:$B$1315, "&lt;=" &amp; CQ$1, DataRegularSeason20242025!$D$3:$D$1315, $A25)+SUMIFS(DataRegularSeason20242025!$AB$3:$AB$1315,DataRegularSeason20242025!$B$3:$B$1315, "&lt;=" &amp; CQ$1, DataRegularSeason20242025!$E$3:$E$1315, $A25)</f>
        <v>36</v>
      </c>
      <c r="CR25">
        <f>SUMIFS(DataRegularSeason20242025!$AA$3:$AA$1315,DataRegularSeason20242025!$B$3:$B$1315, "&lt;=" &amp; CR$1, DataRegularSeason20242025!$D$3:$D$1315, $A25)+SUMIFS(DataRegularSeason20242025!$AB$3:$AB$1315,DataRegularSeason20242025!$B$3:$B$1315, "&lt;=" &amp; CR$1, DataRegularSeason20242025!$E$3:$E$1315, $A25)</f>
        <v>36</v>
      </c>
      <c r="CS25">
        <f>SUMIFS(DataRegularSeason20242025!$AA$3:$AA$1315,DataRegularSeason20242025!$B$3:$B$1315, "&lt;=" &amp; CS$1, DataRegularSeason20242025!$D$3:$D$1315, $A25)+SUMIFS(DataRegularSeason20242025!$AB$3:$AB$1315,DataRegularSeason20242025!$B$3:$B$1315, "&lt;=" &amp; CS$1, DataRegularSeason20242025!$E$3:$E$1315, $A25)</f>
        <v>36</v>
      </c>
      <c r="CT25">
        <f>SUMIFS(DataRegularSeason20242025!$AA$3:$AA$1315,DataRegularSeason20242025!$B$3:$B$1315, "&lt;=" &amp; CT$1, DataRegularSeason20242025!$D$3:$D$1315, $A25)+SUMIFS(DataRegularSeason20242025!$AB$3:$AB$1315,DataRegularSeason20242025!$B$3:$B$1315, "&lt;=" &amp; CT$1, DataRegularSeason20242025!$E$3:$E$1315, $A25)</f>
        <v>36</v>
      </c>
      <c r="CU25">
        <f>SUMIFS(DataRegularSeason20242025!$AA$3:$AA$1315,DataRegularSeason20242025!$B$3:$B$1315, "&lt;=" &amp; CU$1, DataRegularSeason20242025!$D$3:$D$1315, $A25)+SUMIFS(DataRegularSeason20242025!$AB$3:$AB$1315,DataRegularSeason20242025!$B$3:$B$1315, "&lt;=" &amp; CU$1, DataRegularSeason20242025!$E$3:$E$1315, $A25)</f>
        <v>36</v>
      </c>
      <c r="CV25">
        <f>SUMIFS(DataRegularSeason20242025!$AA$3:$AA$1315,DataRegularSeason20242025!$B$3:$B$1315, "&lt;=" &amp; CV$1, DataRegularSeason20242025!$D$3:$D$1315, $A25)+SUMIFS(DataRegularSeason20242025!$AB$3:$AB$1315,DataRegularSeason20242025!$B$3:$B$1315, "&lt;=" &amp; CV$1, DataRegularSeason20242025!$E$3:$E$1315, $A25)</f>
        <v>36</v>
      </c>
      <c r="CW25">
        <f>SUMIFS(DataRegularSeason20242025!$AA$3:$AA$1315,DataRegularSeason20242025!$B$3:$B$1315, "&lt;=" &amp; CW$1, DataRegularSeason20242025!$D$3:$D$1315, $A25)+SUMIFS(DataRegularSeason20242025!$AB$3:$AB$1315,DataRegularSeason20242025!$B$3:$B$1315, "&lt;=" &amp; CW$1, DataRegularSeason20242025!$E$3:$E$1315, $A25)</f>
        <v>36</v>
      </c>
      <c r="CX25">
        <f>SUMIFS(DataRegularSeason20242025!$AA$3:$AA$1315,DataRegularSeason20242025!$B$3:$B$1315, "&lt;=" &amp; CX$1, DataRegularSeason20242025!$D$3:$D$1315, $A25)+SUMIFS(DataRegularSeason20242025!$AB$3:$AB$1315,DataRegularSeason20242025!$B$3:$B$1315, "&lt;=" &amp; CX$1, DataRegularSeason20242025!$E$3:$E$1315, $A25)</f>
        <v>36</v>
      </c>
      <c r="CY25">
        <f>SUMIFS(DataRegularSeason20242025!$AA$3:$AA$1315,DataRegularSeason20242025!$B$3:$B$1315, "&lt;=" &amp; CY$1, DataRegularSeason20242025!$D$3:$D$1315, $A25)+SUMIFS(DataRegularSeason20242025!$AB$3:$AB$1315,DataRegularSeason20242025!$B$3:$B$1315, "&lt;=" &amp; CY$1, DataRegularSeason20242025!$E$3:$E$1315, $A25)</f>
        <v>36</v>
      </c>
      <c r="CZ25">
        <f>SUMIFS(DataRegularSeason20242025!$AA$3:$AA$1315,DataRegularSeason20242025!$B$3:$B$1315, "&lt;=" &amp; CZ$1, DataRegularSeason20242025!$D$3:$D$1315, $A25)+SUMIFS(DataRegularSeason20242025!$AB$3:$AB$1315,DataRegularSeason20242025!$B$3:$B$1315, "&lt;=" &amp; CZ$1, DataRegularSeason20242025!$E$3:$E$1315, $A25)</f>
        <v>36</v>
      </c>
      <c r="DA25">
        <f>SUMIFS(DataRegularSeason20242025!$AA$3:$AA$1315,DataRegularSeason20242025!$B$3:$B$1315, "&lt;=" &amp; DA$1, DataRegularSeason20242025!$D$3:$D$1315, $A25)+SUMIFS(DataRegularSeason20242025!$AB$3:$AB$1315,DataRegularSeason20242025!$B$3:$B$1315, "&lt;=" &amp; DA$1, DataRegularSeason20242025!$E$3:$E$1315, $A25)</f>
        <v>36</v>
      </c>
      <c r="DB25">
        <f>SUMIFS(DataRegularSeason20242025!$AA$3:$AA$1315,DataRegularSeason20242025!$B$3:$B$1315, "&lt;=" &amp; DB$1, DataRegularSeason20242025!$D$3:$D$1315, $A25)+SUMIFS(DataRegularSeason20242025!$AB$3:$AB$1315,DataRegularSeason20242025!$B$3:$B$1315, "&lt;=" &amp; DB$1, DataRegularSeason20242025!$E$3:$E$1315, $A25)</f>
        <v>36</v>
      </c>
      <c r="DC25">
        <f>SUMIFS(DataRegularSeason20242025!$AA$3:$AA$1315,DataRegularSeason20242025!$B$3:$B$1315, "&lt;=" &amp; DC$1, DataRegularSeason20242025!$D$3:$D$1315, $A25)+SUMIFS(DataRegularSeason20242025!$AB$3:$AB$1315,DataRegularSeason20242025!$B$3:$B$1315, "&lt;=" &amp; DC$1, DataRegularSeason20242025!$E$3:$E$1315, $A25)</f>
        <v>36</v>
      </c>
      <c r="DD25">
        <f>SUMIFS(DataRegularSeason20242025!$AA$3:$AA$1315,DataRegularSeason20242025!$B$3:$B$1315, "&lt;=" &amp; DD$1, DataRegularSeason20242025!$D$3:$D$1315, $A25)+SUMIFS(DataRegularSeason20242025!$AB$3:$AB$1315,DataRegularSeason20242025!$B$3:$B$1315, "&lt;=" &amp; DD$1, DataRegularSeason20242025!$E$3:$E$1315, $A25)</f>
        <v>36</v>
      </c>
      <c r="DE25">
        <f>SUMIFS(DataRegularSeason20242025!$AA$3:$AA$1315,DataRegularSeason20242025!$B$3:$B$1315, "&lt;=" &amp; DE$1, DataRegularSeason20242025!$D$3:$D$1315, $A25)+SUMIFS(DataRegularSeason20242025!$AB$3:$AB$1315,DataRegularSeason20242025!$B$3:$B$1315, "&lt;=" &amp; DE$1, DataRegularSeason20242025!$E$3:$E$1315, $A25)</f>
        <v>36</v>
      </c>
      <c r="DF25">
        <f>SUMIFS(DataRegularSeason20242025!$AA$3:$AA$1315,DataRegularSeason20242025!$B$3:$B$1315, "&lt;=" &amp; DF$1, DataRegularSeason20242025!$D$3:$D$1315, $A25)+SUMIFS(DataRegularSeason20242025!$AB$3:$AB$1315,DataRegularSeason20242025!$B$3:$B$1315, "&lt;=" &amp; DF$1, DataRegularSeason20242025!$E$3:$E$1315, $A25)</f>
        <v>36</v>
      </c>
      <c r="DG25">
        <f>SUMIFS(DataRegularSeason20242025!$AA$3:$AA$1315,DataRegularSeason20242025!$B$3:$B$1315, "&lt;=" &amp; DG$1, DataRegularSeason20242025!$D$3:$D$1315, $A25)+SUMIFS(DataRegularSeason20242025!$AB$3:$AB$1315,DataRegularSeason20242025!$B$3:$B$1315, "&lt;=" &amp; DG$1, DataRegularSeason20242025!$E$3:$E$1315, $A25)</f>
        <v>36</v>
      </c>
      <c r="DH25">
        <f>SUMIFS(DataRegularSeason20242025!$AA$3:$AA$1315,DataRegularSeason20242025!$B$3:$B$1315, "&lt;=" &amp; DH$1, DataRegularSeason20242025!$D$3:$D$1315, $A25)+SUMIFS(DataRegularSeason20242025!$AB$3:$AB$1315,DataRegularSeason20242025!$B$3:$B$1315, "&lt;=" &amp; DH$1, DataRegularSeason20242025!$E$3:$E$1315, $A25)</f>
        <v>36</v>
      </c>
      <c r="DI25">
        <f>SUMIFS(DataRegularSeason20242025!$AA$3:$AA$1315,DataRegularSeason20242025!$B$3:$B$1315, "&lt;=" &amp; DI$1, DataRegularSeason20242025!$D$3:$D$1315, $A25)+SUMIFS(DataRegularSeason20242025!$AB$3:$AB$1315,DataRegularSeason20242025!$B$3:$B$1315, "&lt;=" &amp; DI$1, DataRegularSeason20242025!$E$3:$E$1315, $A25)</f>
        <v>36</v>
      </c>
      <c r="DJ25">
        <f>SUMIFS(DataRegularSeason20242025!$AA$3:$AA$1315,DataRegularSeason20242025!$B$3:$B$1315, "&lt;=" &amp; DJ$1, DataRegularSeason20242025!$D$3:$D$1315, $A25)+SUMIFS(DataRegularSeason20242025!$AB$3:$AB$1315,DataRegularSeason20242025!$B$3:$B$1315, "&lt;=" &amp; DJ$1, DataRegularSeason20242025!$E$3:$E$1315, $A25)</f>
        <v>36</v>
      </c>
      <c r="DK25">
        <f>SUMIFS(DataRegularSeason20242025!$AA$3:$AA$1315,DataRegularSeason20242025!$B$3:$B$1315, "&lt;=" &amp; DK$1, DataRegularSeason20242025!$D$3:$D$1315, $A25)+SUMIFS(DataRegularSeason20242025!$AB$3:$AB$1315,DataRegularSeason20242025!$B$3:$B$1315, "&lt;=" &amp; DK$1, DataRegularSeason20242025!$E$3:$E$1315, $A25)</f>
        <v>36</v>
      </c>
      <c r="DL25">
        <f>SUMIFS(DataRegularSeason20242025!$AA$3:$AA$1315,DataRegularSeason20242025!$B$3:$B$1315, "&lt;=" &amp; DL$1, DataRegularSeason20242025!$D$3:$D$1315, $A25)+SUMIFS(DataRegularSeason20242025!$AB$3:$AB$1315,DataRegularSeason20242025!$B$3:$B$1315, "&lt;=" &amp; DL$1, DataRegularSeason20242025!$E$3:$E$1315, $A25)</f>
        <v>36</v>
      </c>
      <c r="DM25">
        <f>SUMIFS(DataRegularSeason20242025!$AA$3:$AA$1315,DataRegularSeason20242025!$B$3:$B$1315, "&lt;=" &amp; DM$1, DataRegularSeason20242025!$D$3:$D$1315, $A25)+SUMIFS(DataRegularSeason20242025!$AB$3:$AB$1315,DataRegularSeason20242025!$B$3:$B$1315, "&lt;=" &amp; DM$1, DataRegularSeason20242025!$E$3:$E$1315, $A25)</f>
        <v>36</v>
      </c>
      <c r="DN25">
        <f>SUMIFS(DataRegularSeason20242025!$AA$3:$AA$1315,DataRegularSeason20242025!$B$3:$B$1315, "&lt;=" &amp; DN$1, DataRegularSeason20242025!$D$3:$D$1315, $A25)+SUMIFS(DataRegularSeason20242025!$AB$3:$AB$1315,DataRegularSeason20242025!$B$3:$B$1315, "&lt;=" &amp; DN$1, DataRegularSeason20242025!$E$3:$E$1315, $A25)</f>
        <v>36</v>
      </c>
      <c r="DO25">
        <f>SUMIFS(DataRegularSeason20242025!$AA$3:$AA$1315,DataRegularSeason20242025!$B$3:$B$1315, "&lt;=" &amp; DO$1, DataRegularSeason20242025!$D$3:$D$1315, $A25)+SUMIFS(DataRegularSeason20242025!$AB$3:$AB$1315,DataRegularSeason20242025!$B$3:$B$1315, "&lt;=" &amp; DO$1, DataRegularSeason20242025!$E$3:$E$1315, $A25)</f>
        <v>36</v>
      </c>
      <c r="DP25">
        <f>SUMIFS(DataRegularSeason20242025!$AA$3:$AA$1315,DataRegularSeason20242025!$B$3:$B$1315, "&lt;=" &amp; DP$1, DataRegularSeason20242025!$D$3:$D$1315, $A25)+SUMIFS(DataRegularSeason20242025!$AB$3:$AB$1315,DataRegularSeason20242025!$B$3:$B$1315, "&lt;=" &amp; DP$1, DataRegularSeason20242025!$E$3:$E$1315, $A25)</f>
        <v>36</v>
      </c>
      <c r="DQ25">
        <f>SUMIFS(DataRegularSeason20242025!$AA$3:$AA$1315,DataRegularSeason20242025!$B$3:$B$1315, "&lt;=" &amp; DQ$1, DataRegularSeason20242025!$D$3:$D$1315, $A25)+SUMIFS(DataRegularSeason20242025!$AB$3:$AB$1315,DataRegularSeason20242025!$B$3:$B$1315, "&lt;=" &amp; DQ$1, DataRegularSeason20242025!$E$3:$E$1315, $A25)</f>
        <v>36</v>
      </c>
      <c r="DR25">
        <f>SUMIFS(DataRegularSeason20242025!$AA$3:$AA$1315,DataRegularSeason20242025!$B$3:$B$1315, "&lt;=" &amp; DR$1, DataRegularSeason20242025!$D$3:$D$1315, $A25)+SUMIFS(DataRegularSeason20242025!$AB$3:$AB$1315,DataRegularSeason20242025!$B$3:$B$1315, "&lt;=" &amp; DR$1, DataRegularSeason20242025!$E$3:$E$1315, $A25)</f>
        <v>36</v>
      </c>
      <c r="DS25">
        <f>SUMIFS(DataRegularSeason20242025!$AA$3:$AA$1315,DataRegularSeason20242025!$B$3:$B$1315, "&lt;=" &amp; DS$1, DataRegularSeason20242025!$D$3:$D$1315, $A25)+SUMIFS(DataRegularSeason20242025!$AB$3:$AB$1315,DataRegularSeason20242025!$B$3:$B$1315, "&lt;=" &amp; DS$1, DataRegularSeason20242025!$E$3:$E$1315, $A25)</f>
        <v>36</v>
      </c>
      <c r="DT25">
        <f>SUMIFS(DataRegularSeason20242025!$AA$3:$AA$1315,DataRegularSeason20242025!$B$3:$B$1315, "&lt;=" &amp; DT$1, DataRegularSeason20242025!$D$3:$D$1315, $A25)+SUMIFS(DataRegularSeason20242025!$AB$3:$AB$1315,DataRegularSeason20242025!$B$3:$B$1315, "&lt;=" &amp; DT$1, DataRegularSeason20242025!$E$3:$E$1315, $A25)</f>
        <v>36</v>
      </c>
      <c r="DU25">
        <f>SUMIFS(DataRegularSeason20242025!$AA$3:$AA$1315,DataRegularSeason20242025!$B$3:$B$1315, "&lt;=" &amp; DU$1, DataRegularSeason20242025!$D$3:$D$1315, $A25)+SUMIFS(DataRegularSeason20242025!$AB$3:$AB$1315,DataRegularSeason20242025!$B$3:$B$1315, "&lt;=" &amp; DU$1, DataRegularSeason20242025!$E$3:$E$1315, $A25)</f>
        <v>36</v>
      </c>
      <c r="DV25">
        <f>SUMIFS(DataRegularSeason20242025!$AA$3:$AA$1315,DataRegularSeason20242025!$B$3:$B$1315, "&lt;=" &amp; DV$1, DataRegularSeason20242025!$D$3:$D$1315, $A25)+SUMIFS(DataRegularSeason20242025!$AB$3:$AB$1315,DataRegularSeason20242025!$B$3:$B$1315, "&lt;=" &amp; DV$1, DataRegularSeason20242025!$E$3:$E$1315, $A25)</f>
        <v>36</v>
      </c>
      <c r="DW25">
        <f>SUMIFS(DataRegularSeason20242025!$AA$3:$AA$1315,DataRegularSeason20242025!$B$3:$B$1315, "&lt;=" &amp; DW$1, DataRegularSeason20242025!$D$3:$D$1315, $A25)+SUMIFS(DataRegularSeason20242025!$AB$3:$AB$1315,DataRegularSeason20242025!$B$3:$B$1315, "&lt;=" &amp; DW$1, DataRegularSeason20242025!$E$3:$E$1315, $A25)</f>
        <v>36</v>
      </c>
      <c r="DX25">
        <f>SUMIFS(DataRegularSeason20242025!$AA$3:$AA$1315,DataRegularSeason20242025!$B$3:$B$1315, "&lt;=" &amp; DX$1, DataRegularSeason20242025!$D$3:$D$1315, $A25)+SUMIFS(DataRegularSeason20242025!$AB$3:$AB$1315,DataRegularSeason20242025!$B$3:$B$1315, "&lt;=" &amp; DX$1, DataRegularSeason20242025!$E$3:$E$1315, $A25)</f>
        <v>36</v>
      </c>
      <c r="DY25">
        <f>SUMIFS(DataRegularSeason20242025!$AA$3:$AA$1315,DataRegularSeason20242025!$B$3:$B$1315, "&lt;=" &amp; DY$1, DataRegularSeason20242025!$D$3:$D$1315, $A25)+SUMIFS(DataRegularSeason20242025!$AB$3:$AB$1315,DataRegularSeason20242025!$B$3:$B$1315, "&lt;=" &amp; DY$1, DataRegularSeason20242025!$E$3:$E$1315, $A25)</f>
        <v>36</v>
      </c>
      <c r="DZ25">
        <f>SUMIFS(DataRegularSeason20242025!$AA$3:$AA$1315,DataRegularSeason20242025!$B$3:$B$1315, "&lt;=" &amp; DZ$1, DataRegularSeason20242025!$D$3:$D$1315, $A25)+SUMIFS(DataRegularSeason20242025!$AB$3:$AB$1315,DataRegularSeason20242025!$B$3:$B$1315, "&lt;=" &amp; DZ$1, DataRegularSeason20242025!$E$3:$E$1315, $A25)</f>
        <v>36</v>
      </c>
      <c r="EA25">
        <f>SUMIFS(DataRegularSeason20242025!$AA$3:$AA$1315,DataRegularSeason20242025!$B$3:$B$1315, "&lt;=" &amp; EA$1, DataRegularSeason20242025!$D$3:$D$1315, $A25)+SUMIFS(DataRegularSeason20242025!$AB$3:$AB$1315,DataRegularSeason20242025!$B$3:$B$1315, "&lt;=" &amp; EA$1, DataRegularSeason20242025!$E$3:$E$1315, $A25)</f>
        <v>36</v>
      </c>
      <c r="EB25">
        <f>SUMIFS(DataRegularSeason20242025!$AA$3:$AA$1315,DataRegularSeason20242025!$B$3:$B$1315, "&lt;=" &amp; EB$1, DataRegularSeason20242025!$D$3:$D$1315, $A25)+SUMIFS(DataRegularSeason20242025!$AB$3:$AB$1315,DataRegularSeason20242025!$B$3:$B$1315, "&lt;=" &amp; EB$1, DataRegularSeason20242025!$E$3:$E$1315, $A25)</f>
        <v>36</v>
      </c>
      <c r="EC25">
        <f>SUMIFS(DataRegularSeason20242025!$AA$3:$AA$1315,DataRegularSeason20242025!$B$3:$B$1315, "&lt;=" &amp; EC$1, DataRegularSeason20242025!$D$3:$D$1315, $A25)+SUMIFS(DataRegularSeason20242025!$AB$3:$AB$1315,DataRegularSeason20242025!$B$3:$B$1315, "&lt;=" &amp; EC$1, DataRegularSeason20242025!$E$3:$E$1315, $A25)</f>
        <v>36</v>
      </c>
      <c r="ED25">
        <f>SUMIFS(DataRegularSeason20242025!$AA$3:$AA$1315,DataRegularSeason20242025!$B$3:$B$1315, "&lt;=" &amp; ED$1, DataRegularSeason20242025!$D$3:$D$1315, $A25)+SUMIFS(DataRegularSeason20242025!$AB$3:$AB$1315,DataRegularSeason20242025!$B$3:$B$1315, "&lt;=" &amp; ED$1, DataRegularSeason20242025!$E$3:$E$1315, $A25)</f>
        <v>36</v>
      </c>
      <c r="EE25">
        <f>SUMIFS(DataRegularSeason20242025!$AA$3:$AA$1315,DataRegularSeason20242025!$B$3:$B$1315, "&lt;=" &amp; EE$1, DataRegularSeason20242025!$D$3:$D$1315, $A25)+SUMIFS(DataRegularSeason20242025!$AB$3:$AB$1315,DataRegularSeason20242025!$B$3:$B$1315, "&lt;=" &amp; EE$1, DataRegularSeason20242025!$E$3:$E$1315, $A25)</f>
        <v>36</v>
      </c>
      <c r="EF25">
        <f>SUMIFS(DataRegularSeason20242025!$AA$3:$AA$1315,DataRegularSeason20242025!$B$3:$B$1315, "&lt;=" &amp; EF$1, DataRegularSeason20242025!$D$3:$D$1315, $A25)+SUMIFS(DataRegularSeason20242025!$AB$3:$AB$1315,DataRegularSeason20242025!$B$3:$B$1315, "&lt;=" &amp; EF$1, DataRegularSeason20242025!$E$3:$E$1315, $A25)</f>
        <v>36</v>
      </c>
      <c r="EG25">
        <f>SUMIFS(DataRegularSeason20242025!$AA$3:$AA$1315,DataRegularSeason20242025!$B$3:$B$1315, "&lt;=" &amp; EG$1, DataRegularSeason20242025!$D$3:$D$1315, $A25)+SUMIFS(DataRegularSeason20242025!$AB$3:$AB$1315,DataRegularSeason20242025!$B$3:$B$1315, "&lt;=" &amp; EG$1, DataRegularSeason20242025!$E$3:$E$1315, $A25)</f>
        <v>36</v>
      </c>
      <c r="EH25">
        <f>SUMIFS(DataRegularSeason20242025!$AA$3:$AA$1315,DataRegularSeason20242025!$B$3:$B$1315, "&lt;=" &amp; EH$1, DataRegularSeason20242025!$D$3:$D$1315, $A25)+SUMIFS(DataRegularSeason20242025!$AB$3:$AB$1315,DataRegularSeason20242025!$B$3:$B$1315, "&lt;=" &amp; EH$1, DataRegularSeason20242025!$E$3:$E$1315, $A25)</f>
        <v>36</v>
      </c>
      <c r="EI25">
        <f>SUMIFS(DataRegularSeason20242025!$AA$3:$AA$1315,DataRegularSeason20242025!$B$3:$B$1315, "&lt;=" &amp; EI$1, DataRegularSeason20242025!$D$3:$D$1315, $A25)+SUMIFS(DataRegularSeason20242025!$AB$3:$AB$1315,DataRegularSeason20242025!$B$3:$B$1315, "&lt;=" &amp; EI$1, DataRegularSeason20242025!$E$3:$E$1315, $A25)</f>
        <v>36</v>
      </c>
      <c r="EJ25">
        <f>SUMIFS(DataRegularSeason20242025!$AA$3:$AA$1315,DataRegularSeason20242025!$B$3:$B$1315, "&lt;=" &amp; EJ$1, DataRegularSeason20242025!$D$3:$D$1315, $A25)+SUMIFS(DataRegularSeason20242025!$AB$3:$AB$1315,DataRegularSeason20242025!$B$3:$B$1315, "&lt;=" &amp; EJ$1, DataRegularSeason20242025!$E$3:$E$1315, $A25)</f>
        <v>36</v>
      </c>
      <c r="EK25">
        <f>SUMIFS(DataRegularSeason20242025!$AA$3:$AA$1315,DataRegularSeason20242025!$B$3:$B$1315, "&lt;=" &amp; EK$1, DataRegularSeason20242025!$D$3:$D$1315, $A25)+SUMIFS(DataRegularSeason20242025!$AB$3:$AB$1315,DataRegularSeason20242025!$B$3:$B$1315, "&lt;=" &amp; EK$1, DataRegularSeason20242025!$E$3:$E$1315, $A25)</f>
        <v>36</v>
      </c>
      <c r="EL25">
        <f>SUMIFS(DataRegularSeason20242025!$AA$3:$AA$1315,DataRegularSeason20242025!$B$3:$B$1315, "&lt;=" &amp; EL$1, DataRegularSeason20242025!$D$3:$D$1315, $A25)+SUMIFS(DataRegularSeason20242025!$AB$3:$AB$1315,DataRegularSeason20242025!$B$3:$B$1315, "&lt;=" &amp; EL$1, DataRegularSeason20242025!$E$3:$E$1315, $A25)</f>
        <v>36</v>
      </c>
      <c r="EM25">
        <f>SUMIFS(DataRegularSeason20242025!$AA$3:$AA$1315,DataRegularSeason20242025!$B$3:$B$1315, "&lt;=" &amp; EM$1, DataRegularSeason20242025!$D$3:$D$1315, $A25)+SUMIFS(DataRegularSeason20242025!$AB$3:$AB$1315,DataRegularSeason20242025!$B$3:$B$1315, "&lt;=" &amp; EM$1, DataRegularSeason20242025!$E$3:$E$1315, $A25)</f>
        <v>36</v>
      </c>
      <c r="EN25">
        <f>SUMIFS(DataRegularSeason20242025!$AA$3:$AA$1315,DataRegularSeason20242025!$B$3:$B$1315, "&lt;=" &amp; EN$1, DataRegularSeason20242025!$D$3:$D$1315, $A25)+SUMIFS(DataRegularSeason20242025!$AB$3:$AB$1315,DataRegularSeason20242025!$B$3:$B$1315, "&lt;=" &amp; EN$1, DataRegularSeason20242025!$E$3:$E$1315, $A25)</f>
        <v>36</v>
      </c>
      <c r="EO25">
        <f>SUMIFS(DataRegularSeason20242025!$AA$3:$AA$1315,DataRegularSeason20242025!$B$3:$B$1315, "&lt;=" &amp; EO$1, DataRegularSeason20242025!$D$3:$D$1315, $A25)+SUMIFS(DataRegularSeason20242025!$AB$3:$AB$1315,DataRegularSeason20242025!$B$3:$B$1315, "&lt;=" &amp; EO$1, DataRegularSeason20242025!$E$3:$E$1315, $A25)</f>
        <v>36</v>
      </c>
      <c r="EP25">
        <f>SUMIFS(DataRegularSeason20242025!$AA$3:$AA$1315,DataRegularSeason20242025!$B$3:$B$1315, "&lt;=" &amp; EP$1, DataRegularSeason20242025!$D$3:$D$1315, $A25)+SUMIFS(DataRegularSeason20242025!$AB$3:$AB$1315,DataRegularSeason20242025!$B$3:$B$1315, "&lt;=" &amp; EP$1, DataRegularSeason20242025!$E$3:$E$1315, $A25)</f>
        <v>36</v>
      </c>
      <c r="EQ25">
        <f>SUMIFS(DataRegularSeason20242025!$AA$3:$AA$1315,DataRegularSeason20242025!$B$3:$B$1315, "&lt;=" &amp; EQ$1, DataRegularSeason20242025!$D$3:$D$1315, $A25)+SUMIFS(DataRegularSeason20242025!$AB$3:$AB$1315,DataRegularSeason20242025!$B$3:$B$1315, "&lt;=" &amp; EQ$1, DataRegularSeason20242025!$E$3:$E$1315, $A25)</f>
        <v>36</v>
      </c>
      <c r="ER25">
        <f>SUMIFS(DataRegularSeason20242025!$AA$3:$AA$1315,DataRegularSeason20242025!$B$3:$B$1315, "&lt;=" &amp; ER$1, DataRegularSeason20242025!$D$3:$D$1315, $A25)+SUMIFS(DataRegularSeason20242025!$AB$3:$AB$1315,DataRegularSeason20242025!$B$3:$B$1315, "&lt;=" &amp; ER$1, DataRegularSeason20242025!$E$3:$E$1315, $A25)</f>
        <v>36</v>
      </c>
      <c r="ES25">
        <f>SUMIFS(DataRegularSeason20242025!$AA$3:$AA$1315,DataRegularSeason20242025!$B$3:$B$1315, "&lt;=" &amp; ES$1, DataRegularSeason20242025!$D$3:$D$1315, $A25)+SUMIFS(DataRegularSeason20242025!$AB$3:$AB$1315,DataRegularSeason20242025!$B$3:$B$1315, "&lt;=" &amp; ES$1, DataRegularSeason20242025!$E$3:$E$1315, $A25)</f>
        <v>36</v>
      </c>
      <c r="ET25">
        <f>SUMIFS(DataRegularSeason20242025!$AA$3:$AA$1315,DataRegularSeason20242025!$B$3:$B$1315, "&lt;=" &amp; ET$1, DataRegularSeason20242025!$D$3:$D$1315, $A25)+SUMIFS(DataRegularSeason20242025!$AB$3:$AB$1315,DataRegularSeason20242025!$B$3:$B$1315, "&lt;=" &amp; ET$1, DataRegularSeason20242025!$E$3:$E$1315, $A25)</f>
        <v>36</v>
      </c>
      <c r="EU25">
        <f>SUMIFS(DataRegularSeason20242025!$AA$3:$AA$1315,DataRegularSeason20242025!$B$3:$B$1315, "&lt;=" &amp; EU$1, DataRegularSeason20242025!$D$3:$D$1315, $A25)+SUMIFS(DataRegularSeason20242025!$AB$3:$AB$1315,DataRegularSeason20242025!$B$3:$B$1315, "&lt;=" &amp; EU$1, DataRegularSeason20242025!$E$3:$E$1315, $A25)</f>
        <v>36</v>
      </c>
      <c r="EV25">
        <f>SUMIFS(DataRegularSeason20242025!$AA$3:$AA$1315,DataRegularSeason20242025!$B$3:$B$1315, "&lt;=" &amp; EV$1, DataRegularSeason20242025!$D$3:$D$1315, $A25)+SUMIFS(DataRegularSeason20242025!$AB$3:$AB$1315,DataRegularSeason20242025!$B$3:$B$1315, "&lt;=" &amp; EV$1, DataRegularSeason20242025!$E$3:$E$1315, $A25)</f>
        <v>36</v>
      </c>
      <c r="EW25">
        <f>SUMIFS(DataRegularSeason20242025!$AA$3:$AA$1315,DataRegularSeason20242025!$B$3:$B$1315, "&lt;=" &amp; EW$1, DataRegularSeason20242025!$D$3:$D$1315, $A25)+SUMIFS(DataRegularSeason20242025!$AB$3:$AB$1315,DataRegularSeason20242025!$B$3:$B$1315, "&lt;=" &amp; EW$1, DataRegularSeason20242025!$E$3:$E$1315, $A25)</f>
        <v>36</v>
      </c>
      <c r="EX25">
        <f>SUMIFS(DataRegularSeason20242025!$AA$3:$AA$1315,DataRegularSeason20242025!$B$3:$B$1315, "&lt;=" &amp; EX$1, DataRegularSeason20242025!$D$3:$D$1315, $A25)+SUMIFS(DataRegularSeason20242025!$AB$3:$AB$1315,DataRegularSeason20242025!$B$3:$B$1315, "&lt;=" &amp; EX$1, DataRegularSeason20242025!$E$3:$E$1315, $A25)</f>
        <v>36</v>
      </c>
      <c r="EY25">
        <f>SUMIFS(DataRegularSeason20242025!$AA$3:$AA$1315,DataRegularSeason20242025!$B$3:$B$1315, "&lt;=" &amp; EY$1, DataRegularSeason20242025!$D$3:$D$1315, $A25)+SUMIFS(DataRegularSeason20242025!$AB$3:$AB$1315,DataRegularSeason20242025!$B$3:$B$1315, "&lt;=" &amp; EY$1, DataRegularSeason20242025!$E$3:$E$1315, $A25)</f>
        <v>36</v>
      </c>
      <c r="EZ25">
        <f>SUMIFS(DataRegularSeason20242025!$AA$3:$AA$1315,DataRegularSeason20242025!$B$3:$B$1315, "&lt;=" &amp; EZ$1, DataRegularSeason20242025!$D$3:$D$1315, $A25)+SUMIFS(DataRegularSeason20242025!$AB$3:$AB$1315,DataRegularSeason20242025!$B$3:$B$1315, "&lt;=" &amp; EZ$1, DataRegularSeason20242025!$E$3:$E$1315, $A25)</f>
        <v>36</v>
      </c>
      <c r="FA25">
        <f>SUMIFS(DataRegularSeason20242025!$AA$3:$AA$1315,DataRegularSeason20242025!$B$3:$B$1315, "&lt;=" &amp; FA$1, DataRegularSeason20242025!$D$3:$D$1315, $A25)+SUMIFS(DataRegularSeason20242025!$AB$3:$AB$1315,DataRegularSeason20242025!$B$3:$B$1315, "&lt;=" &amp; FA$1, DataRegularSeason20242025!$E$3:$E$1315, $A25)</f>
        <v>36</v>
      </c>
      <c r="FB25">
        <f>SUMIFS(DataRegularSeason20242025!$AA$3:$AA$1315,DataRegularSeason20242025!$B$3:$B$1315, "&lt;=" &amp; FB$1, DataRegularSeason20242025!$D$3:$D$1315, $A25)+SUMIFS(DataRegularSeason20242025!$AB$3:$AB$1315,DataRegularSeason20242025!$B$3:$B$1315, "&lt;=" &amp; FB$1, DataRegularSeason20242025!$E$3:$E$1315, $A25)</f>
        <v>36</v>
      </c>
      <c r="FC25">
        <f>SUMIFS(DataRegularSeason20242025!$AA$3:$AA$1315,DataRegularSeason20242025!$B$3:$B$1315, "&lt;=" &amp; FC$1, DataRegularSeason20242025!$D$3:$D$1315, $A25)+SUMIFS(DataRegularSeason20242025!$AB$3:$AB$1315,DataRegularSeason20242025!$B$3:$B$1315, "&lt;=" &amp; FC$1, DataRegularSeason20242025!$E$3:$E$1315, $A25)</f>
        <v>36</v>
      </c>
      <c r="FD25">
        <f>SUMIFS(DataRegularSeason20242025!$AA$3:$AA$1315,DataRegularSeason20242025!$B$3:$B$1315, "&lt;=" &amp; FD$1, DataRegularSeason20242025!$D$3:$D$1315, $A25)+SUMIFS(DataRegularSeason20242025!$AB$3:$AB$1315,DataRegularSeason20242025!$B$3:$B$1315, "&lt;=" &amp; FD$1, DataRegularSeason20242025!$E$3:$E$1315, $A25)</f>
        <v>36</v>
      </c>
      <c r="FE25">
        <f>SUMIFS(DataRegularSeason20242025!$AA$3:$AA$1315,DataRegularSeason20242025!$B$3:$B$1315, "&lt;=" &amp; FE$1, DataRegularSeason20242025!$D$3:$D$1315, $A25)+SUMIFS(DataRegularSeason20242025!$AB$3:$AB$1315,DataRegularSeason20242025!$B$3:$B$1315, "&lt;=" &amp; FE$1, DataRegularSeason20242025!$E$3:$E$1315, $A25)</f>
        <v>36</v>
      </c>
      <c r="FF25">
        <f>SUMIFS(DataRegularSeason20242025!$AA$3:$AA$1315,DataRegularSeason20242025!$B$3:$B$1315, "&lt;=" &amp; FF$1, DataRegularSeason20242025!$D$3:$D$1315, $A25)+SUMIFS(DataRegularSeason20242025!$AB$3:$AB$1315,DataRegularSeason20242025!$B$3:$B$1315, "&lt;=" &amp; FF$1, DataRegularSeason20242025!$E$3:$E$1315, $A25)</f>
        <v>36</v>
      </c>
      <c r="FG25">
        <f>SUMIFS(DataRegularSeason20242025!$AA$3:$AA$1315,DataRegularSeason20242025!$B$3:$B$1315, "&lt;=" &amp; FG$1, DataRegularSeason20242025!$D$3:$D$1315, $A25)+SUMIFS(DataRegularSeason20242025!$AB$3:$AB$1315,DataRegularSeason20242025!$B$3:$B$1315, "&lt;=" &amp; FG$1, DataRegularSeason20242025!$E$3:$E$1315, $A25)</f>
        <v>36</v>
      </c>
      <c r="FH25">
        <f>SUMIFS(DataRegularSeason20242025!$AA$3:$AA$1315,DataRegularSeason20242025!$B$3:$B$1315, "&lt;=" &amp; FH$1, DataRegularSeason20242025!$D$3:$D$1315, $A25)+SUMIFS(DataRegularSeason20242025!$AB$3:$AB$1315,DataRegularSeason20242025!$B$3:$B$1315, "&lt;=" &amp; FH$1, DataRegularSeason20242025!$E$3:$E$1315, $A25)</f>
        <v>36</v>
      </c>
      <c r="FI25">
        <f>SUMIFS(DataRegularSeason20242025!$AA$3:$AA$1315,DataRegularSeason20242025!$B$3:$B$1315, "&lt;=" &amp; FI$1, DataRegularSeason20242025!$D$3:$D$1315, $A25)+SUMIFS(DataRegularSeason20242025!$AB$3:$AB$1315,DataRegularSeason20242025!$B$3:$B$1315, "&lt;=" &amp; FI$1, DataRegularSeason20242025!$E$3:$E$1315, $A25)</f>
        <v>36</v>
      </c>
      <c r="FJ25">
        <f>SUMIFS(DataRegularSeason20242025!$AA$3:$AA$1315,DataRegularSeason20242025!$B$3:$B$1315, "&lt;=" &amp; FJ$1, DataRegularSeason20242025!$D$3:$D$1315, $A25)+SUMIFS(DataRegularSeason20242025!$AB$3:$AB$1315,DataRegularSeason20242025!$B$3:$B$1315, "&lt;=" &amp; FJ$1, DataRegularSeason20242025!$E$3:$E$1315, $A25)</f>
        <v>36</v>
      </c>
      <c r="FK25">
        <f>SUMIFS(DataRegularSeason20242025!$AA$3:$AA$1315,DataRegularSeason20242025!$B$3:$B$1315, "&lt;=" &amp; FK$1, DataRegularSeason20242025!$D$3:$D$1315, $A25)+SUMIFS(DataRegularSeason20242025!$AB$3:$AB$1315,DataRegularSeason20242025!$B$3:$B$1315, "&lt;=" &amp; FK$1, DataRegularSeason20242025!$E$3:$E$1315, $A25)</f>
        <v>36</v>
      </c>
      <c r="FL25">
        <f>SUMIFS(DataRegularSeason20242025!$AA$3:$AA$1315,DataRegularSeason20242025!$B$3:$B$1315, "&lt;=" &amp; FL$1, DataRegularSeason20242025!$D$3:$D$1315, $A25)+SUMIFS(DataRegularSeason20242025!$AB$3:$AB$1315,DataRegularSeason20242025!$B$3:$B$1315, "&lt;=" &amp; FL$1, DataRegularSeason20242025!$E$3:$E$1315, $A25)</f>
        <v>36</v>
      </c>
      <c r="FM25">
        <f>SUMIFS(DataRegularSeason20242025!$AA$3:$AA$1315,DataRegularSeason20242025!$B$3:$B$1315, "&lt;=" &amp; FM$1, DataRegularSeason20242025!$D$3:$D$1315, $A25)+SUMIFS(DataRegularSeason20242025!$AB$3:$AB$1315,DataRegularSeason20242025!$B$3:$B$1315, "&lt;=" &amp; FM$1, DataRegularSeason20242025!$E$3:$E$1315, $A25)</f>
        <v>36</v>
      </c>
      <c r="FN25">
        <f>SUMIFS(DataRegularSeason20242025!$AA$3:$AA$1315,DataRegularSeason20242025!$B$3:$B$1315, "&lt;=" &amp; FN$1, DataRegularSeason20242025!$D$3:$D$1315, $A25)+SUMIFS(DataRegularSeason20242025!$AB$3:$AB$1315,DataRegularSeason20242025!$B$3:$B$1315, "&lt;=" &amp; FN$1, DataRegularSeason20242025!$E$3:$E$1315, $A25)</f>
        <v>36</v>
      </c>
      <c r="FO25">
        <f>SUMIFS(DataRegularSeason20242025!$AA$3:$AA$1315,DataRegularSeason20242025!$B$3:$B$1315, "&lt;=" &amp; FO$1, DataRegularSeason20242025!$D$3:$D$1315, $A25)+SUMIFS(DataRegularSeason20242025!$AB$3:$AB$1315,DataRegularSeason20242025!$B$3:$B$1315, "&lt;=" &amp; FO$1, DataRegularSeason20242025!$E$3:$E$1315, $A25)</f>
        <v>36</v>
      </c>
      <c r="FP25">
        <f>SUMIFS(DataRegularSeason20242025!$AA$3:$AA$1315,DataRegularSeason20242025!$B$3:$B$1315, "&lt;=" &amp; FP$1, DataRegularSeason20242025!$D$3:$D$1315, $A25)+SUMIFS(DataRegularSeason20242025!$AB$3:$AB$1315,DataRegularSeason20242025!$B$3:$B$1315, "&lt;=" &amp; FP$1, DataRegularSeason20242025!$E$3:$E$1315, $A25)</f>
        <v>36</v>
      </c>
      <c r="FQ25">
        <f>SUMIFS(DataRegularSeason20242025!$AA$3:$AA$1315,DataRegularSeason20242025!$B$3:$B$1315, "&lt;=" &amp; FQ$1, DataRegularSeason20242025!$D$3:$D$1315, $A25)+SUMIFS(DataRegularSeason20242025!$AB$3:$AB$1315,DataRegularSeason20242025!$B$3:$B$1315, "&lt;=" &amp; FQ$1, DataRegularSeason20242025!$E$3:$E$1315, $A25)</f>
        <v>36</v>
      </c>
      <c r="FR25">
        <f>SUMIFS(DataRegularSeason20242025!$AA$3:$AA$1315,DataRegularSeason20242025!$B$3:$B$1315, "&lt;=" &amp; FR$1, DataRegularSeason20242025!$D$3:$D$1315, $A25)+SUMIFS(DataRegularSeason20242025!$AB$3:$AB$1315,DataRegularSeason20242025!$B$3:$B$1315, "&lt;=" &amp; FR$1, DataRegularSeason20242025!$E$3:$E$1315, $A25)</f>
        <v>36</v>
      </c>
      <c r="FS25">
        <f>SUMIFS(DataRegularSeason20242025!$AA$3:$AA$1315,DataRegularSeason20242025!$B$3:$B$1315, "&lt;=" &amp; FS$1, DataRegularSeason20242025!$D$3:$D$1315, $A25)+SUMIFS(DataRegularSeason20242025!$AB$3:$AB$1315,DataRegularSeason20242025!$B$3:$B$1315, "&lt;=" &amp; FS$1, DataRegularSeason20242025!$E$3:$E$1315, $A25)</f>
        <v>36</v>
      </c>
      <c r="FT25">
        <f>SUMIFS(DataRegularSeason20242025!$AA$3:$AA$1315,DataRegularSeason20242025!$B$3:$B$1315, "&lt;=" &amp; FT$1, DataRegularSeason20242025!$D$3:$D$1315, $A25)+SUMIFS(DataRegularSeason20242025!$AB$3:$AB$1315,DataRegularSeason20242025!$B$3:$B$1315, "&lt;=" &amp; FT$1, DataRegularSeason20242025!$E$3:$E$1315, $A25)</f>
        <v>36</v>
      </c>
      <c r="FU25">
        <f>SUMIFS(DataRegularSeason20242025!$AA$3:$AA$1315,DataRegularSeason20242025!$B$3:$B$1315, "&lt;=" &amp; FU$1, DataRegularSeason20242025!$D$3:$D$1315, $A25)+SUMIFS(DataRegularSeason20242025!$AB$3:$AB$1315,DataRegularSeason20242025!$B$3:$B$1315, "&lt;=" &amp; FU$1, DataRegularSeason20242025!$E$3:$E$1315, $A25)</f>
        <v>36</v>
      </c>
      <c r="FV25">
        <f>SUMIFS(DataRegularSeason20242025!$AA$3:$AA$1315,DataRegularSeason20242025!$B$3:$B$1315, "&lt;=" &amp; FV$1, DataRegularSeason20242025!$D$3:$D$1315, $A25)+SUMIFS(DataRegularSeason20242025!$AB$3:$AB$1315,DataRegularSeason20242025!$B$3:$B$1315, "&lt;=" &amp; FV$1, DataRegularSeason20242025!$E$3:$E$1315, $A25)</f>
        <v>36</v>
      </c>
      <c r="FW25">
        <f>SUMIFS(DataRegularSeason20242025!$AA$3:$AA$1315,DataRegularSeason20242025!$B$3:$B$1315, "&lt;=" &amp; FW$1, DataRegularSeason20242025!$D$3:$D$1315, $A25)+SUMIFS(DataRegularSeason20242025!$AB$3:$AB$1315,DataRegularSeason20242025!$B$3:$B$1315, "&lt;=" &amp; FW$1, DataRegularSeason20242025!$E$3:$E$1315, $A25)</f>
        <v>36</v>
      </c>
      <c r="FX25">
        <f>SUMIFS(DataRegularSeason20242025!$AA$3:$AA$1315,DataRegularSeason20242025!$B$3:$B$1315, "&lt;=" &amp; FX$1, DataRegularSeason20242025!$D$3:$D$1315, $A25)+SUMIFS(DataRegularSeason20242025!$AB$3:$AB$1315,DataRegularSeason20242025!$B$3:$B$1315, "&lt;=" &amp; FX$1, DataRegularSeason20242025!$E$3:$E$1315, $A25)</f>
        <v>36</v>
      </c>
      <c r="FY25">
        <f>SUMIFS(DataRegularSeason20242025!$AA$3:$AA$1315,DataRegularSeason20242025!$B$3:$B$1315, "&lt;=" &amp; FY$1, DataRegularSeason20242025!$D$3:$D$1315, $A25)+SUMIFS(DataRegularSeason20242025!$AB$3:$AB$1315,DataRegularSeason20242025!$B$3:$B$1315, "&lt;=" &amp; FY$1, DataRegularSeason20242025!$E$3:$E$1315, $A25)</f>
        <v>36</v>
      </c>
      <c r="FZ25">
        <f>SUMIFS(DataRegularSeason20242025!$AA$3:$AA$1315,DataRegularSeason20242025!$B$3:$B$1315, "&lt;=" &amp; FZ$1, DataRegularSeason20242025!$D$3:$D$1315, $A25)+SUMIFS(DataRegularSeason20242025!$AB$3:$AB$1315,DataRegularSeason20242025!$B$3:$B$1315, "&lt;=" &amp; FZ$1, DataRegularSeason20242025!$E$3:$E$1315, $A25)</f>
        <v>36</v>
      </c>
      <c r="GA25">
        <f>SUMIFS(DataRegularSeason20242025!$AA$3:$AA$1315,DataRegularSeason20242025!$B$3:$B$1315, "&lt;=" &amp; GA$1, DataRegularSeason20242025!$D$3:$D$1315, $A25)+SUMIFS(DataRegularSeason20242025!$AB$3:$AB$1315,DataRegularSeason20242025!$B$3:$B$1315, "&lt;=" &amp; GA$1, DataRegularSeason20242025!$E$3:$E$1315, $A25)</f>
        <v>36</v>
      </c>
      <c r="GB25">
        <f>SUMIFS(DataRegularSeason20242025!$AA$3:$AA$1315,DataRegularSeason20242025!$B$3:$B$1315, "&lt;=" &amp; GB$1, DataRegularSeason20242025!$D$3:$D$1315, $A25)+SUMIFS(DataRegularSeason20242025!$AB$3:$AB$1315,DataRegularSeason20242025!$B$3:$B$1315, "&lt;=" &amp; GB$1, DataRegularSeason20242025!$E$3:$E$1315, $A25)</f>
        <v>36</v>
      </c>
      <c r="GC25">
        <f>SUMIFS(DataRegularSeason20242025!$AA$3:$AA$1315,DataRegularSeason20242025!$B$3:$B$1315, "&lt;=" &amp; GC$1, DataRegularSeason20242025!$D$3:$D$1315, $A25)+SUMIFS(DataRegularSeason20242025!$AB$3:$AB$1315,DataRegularSeason20242025!$B$3:$B$1315, "&lt;=" &amp; GC$1, DataRegularSeason20242025!$E$3:$E$1315, $A25)</f>
        <v>36</v>
      </c>
      <c r="GD25">
        <f>SUMIFS(DataRegularSeason20242025!$AA$3:$AA$1315,DataRegularSeason20242025!$B$3:$B$1315, "&lt;=" &amp; GD$1, DataRegularSeason20242025!$D$3:$D$1315, $A25)+SUMIFS(DataRegularSeason20242025!$AB$3:$AB$1315,DataRegularSeason20242025!$B$3:$B$1315, "&lt;=" &amp; GD$1, DataRegularSeason20242025!$E$3:$E$1315, $A25)</f>
        <v>36</v>
      </c>
      <c r="GE25">
        <f>SUMIFS(DataRegularSeason20242025!$AA$3:$AA$1315,DataRegularSeason20242025!$B$3:$B$1315, "&lt;=" &amp; GE$1, DataRegularSeason20242025!$D$3:$D$1315, $A25)+SUMIFS(DataRegularSeason20242025!$AB$3:$AB$1315,DataRegularSeason20242025!$B$3:$B$1315, "&lt;=" &amp; GE$1, DataRegularSeason20242025!$E$3:$E$1315, $A25)</f>
        <v>36</v>
      </c>
      <c r="GF25">
        <f>SUMIFS(DataRegularSeason20242025!$AA$3:$AA$1315,DataRegularSeason20242025!$B$3:$B$1315, "&lt;=" &amp; GF$1, DataRegularSeason20242025!$D$3:$D$1315, $A25)+SUMIFS(DataRegularSeason20242025!$AB$3:$AB$1315,DataRegularSeason20242025!$B$3:$B$1315, "&lt;=" &amp; GF$1, DataRegularSeason20242025!$E$3:$E$1315, $A25)</f>
        <v>36</v>
      </c>
      <c r="GG25">
        <f>SUMIFS(DataRegularSeason20242025!$AA$3:$AA$1315,DataRegularSeason20242025!$B$3:$B$1315, "&lt;=" &amp; GG$1, DataRegularSeason20242025!$D$3:$D$1315, $A25)+SUMIFS(DataRegularSeason20242025!$AB$3:$AB$1315,DataRegularSeason20242025!$B$3:$B$1315, "&lt;=" &amp; GG$1, DataRegularSeason20242025!$E$3:$E$1315, $A25)</f>
        <v>36</v>
      </c>
      <c r="GH25">
        <f>SUMIFS(DataRegularSeason20242025!$AA$3:$AA$1315,DataRegularSeason20242025!$B$3:$B$1315, "&lt;=" &amp; GH$1, DataRegularSeason20242025!$D$3:$D$1315, $A25)+SUMIFS(DataRegularSeason20242025!$AB$3:$AB$1315,DataRegularSeason20242025!$B$3:$B$1315, "&lt;=" &amp; GH$1, DataRegularSeason20242025!$E$3:$E$1315, $A25)</f>
        <v>36</v>
      </c>
      <c r="GI25">
        <f>SUMIFS(DataRegularSeason20242025!$AA$3:$AA$1315,DataRegularSeason20242025!$B$3:$B$1315, "&lt;=" &amp; GI$1, DataRegularSeason20242025!$D$3:$D$1315, $A25)+SUMIFS(DataRegularSeason20242025!$AB$3:$AB$1315,DataRegularSeason20242025!$B$3:$B$1315, "&lt;=" &amp; GI$1, DataRegularSeason20242025!$E$3:$E$1315, $A25)</f>
        <v>36</v>
      </c>
      <c r="GJ25">
        <f>SUMIFS(DataRegularSeason20242025!$AA$3:$AA$1315,DataRegularSeason20242025!$B$3:$B$1315, "&lt;=" &amp; GJ$1, DataRegularSeason20242025!$D$3:$D$1315, $A25)+SUMIFS(DataRegularSeason20242025!$AB$3:$AB$1315,DataRegularSeason20242025!$B$3:$B$1315, "&lt;=" &amp; GJ$1, DataRegularSeason20242025!$E$3:$E$1315, $A25)</f>
        <v>36</v>
      </c>
      <c r="GK25">
        <f>SUMIFS(DataRegularSeason20242025!$AA$3:$AA$1315,DataRegularSeason20242025!$B$3:$B$1315, "&lt;=" &amp; GK$1, DataRegularSeason20242025!$D$3:$D$1315, $A25)+SUMIFS(DataRegularSeason20242025!$AB$3:$AB$1315,DataRegularSeason20242025!$B$3:$B$1315, "&lt;=" &amp; GK$1, DataRegularSeason20242025!$E$3:$E$1315, $A25)</f>
        <v>36</v>
      </c>
      <c r="GL25">
        <f>SUMIFS(DataRegularSeason20242025!$AA$3:$AA$1315,DataRegularSeason20242025!$B$3:$B$1315, "&lt;=" &amp; GL$1, DataRegularSeason20242025!$D$3:$D$1315, $A25)+SUMIFS(DataRegularSeason20242025!$AB$3:$AB$1315,DataRegularSeason20242025!$B$3:$B$1315, "&lt;=" &amp; GL$1, DataRegularSeason20242025!$E$3:$E$1315, $A25)</f>
        <v>36</v>
      </c>
      <c r="GM25">
        <f>SUMIFS(DataRegularSeason20242025!$AA$3:$AA$1315,DataRegularSeason20242025!$B$3:$B$1315, "&lt;=" &amp; GM$1, DataRegularSeason20242025!$D$3:$D$1315, $A25)+SUMIFS(DataRegularSeason20242025!$AB$3:$AB$1315,DataRegularSeason20242025!$B$3:$B$1315, "&lt;=" &amp; GM$1, DataRegularSeason20242025!$E$3:$E$1315, $A25)</f>
        <v>36</v>
      </c>
      <c r="GN25">
        <f>SUMIFS(DataRegularSeason20242025!$AA$3:$AA$1315,DataRegularSeason20242025!$B$3:$B$1315, "&lt;=" &amp; GN$1, DataRegularSeason20242025!$D$3:$D$1315, $A25)+SUMIFS(DataRegularSeason20242025!$AB$3:$AB$1315,DataRegularSeason20242025!$B$3:$B$1315, "&lt;=" &amp; GN$1, DataRegularSeason20242025!$E$3:$E$1315, $A25)</f>
        <v>36</v>
      </c>
      <c r="GO25">
        <f>SUMIFS(DataRegularSeason20242025!$AA$3:$AA$1315,DataRegularSeason20242025!$B$3:$B$1315, "&lt;=" &amp; GO$1, DataRegularSeason20242025!$D$3:$D$1315, $A25)+SUMIFS(DataRegularSeason20242025!$AB$3:$AB$1315,DataRegularSeason20242025!$B$3:$B$1315, "&lt;=" &amp; GO$1, DataRegularSeason20242025!$E$3:$E$1315, $A25)</f>
        <v>36</v>
      </c>
      <c r="GP25">
        <f>SUMIFS(DataRegularSeason20242025!$AA$3:$AA$1315,DataRegularSeason20242025!$B$3:$B$1315, "&lt;=" &amp; GP$1, DataRegularSeason20242025!$D$3:$D$1315, $A25)+SUMIFS(DataRegularSeason20242025!$AB$3:$AB$1315,DataRegularSeason20242025!$B$3:$B$1315, "&lt;=" &amp; GP$1, DataRegularSeason20242025!$E$3:$E$1315, $A25)</f>
        <v>36</v>
      </c>
      <c r="GQ25">
        <f>SUMIFS(DataRegularSeason20242025!$AA$3:$AA$1315,DataRegularSeason20242025!$B$3:$B$1315, "&lt;=" &amp; GQ$1, DataRegularSeason20242025!$D$3:$D$1315, $A25)+SUMIFS(DataRegularSeason20242025!$AB$3:$AB$1315,DataRegularSeason20242025!$B$3:$B$1315, "&lt;=" &amp; GQ$1, DataRegularSeason20242025!$E$3:$E$1315, $A25)</f>
        <v>36</v>
      </c>
      <c r="GR25">
        <f>SUMIFS(DataRegularSeason20242025!$AA$3:$AA$1315,DataRegularSeason20242025!$B$3:$B$1315, "&lt;=" &amp; GR$1, DataRegularSeason20242025!$D$3:$D$1315, $A25)+SUMIFS(DataRegularSeason20242025!$AB$3:$AB$1315,DataRegularSeason20242025!$B$3:$B$1315, "&lt;=" &amp; GR$1, DataRegularSeason20242025!$E$3:$E$1315, $A25)</f>
        <v>36</v>
      </c>
      <c r="GS25">
        <f>SUMIFS(DataRegularSeason20242025!$AA$3:$AA$1315,DataRegularSeason20242025!$B$3:$B$1315, "&lt;=" &amp; GS$1, DataRegularSeason20242025!$D$3:$D$1315, $A25)+SUMIFS(DataRegularSeason20242025!$AB$3:$AB$1315,DataRegularSeason20242025!$B$3:$B$1315, "&lt;=" &amp; GS$1, DataRegularSeason20242025!$E$3:$E$1315, $A25)</f>
        <v>36</v>
      </c>
      <c r="GT25">
        <f>SUMIFS(DataRegularSeason20242025!$AA$3:$AA$1315,DataRegularSeason20242025!$B$3:$B$1315, "&lt;=" &amp; GT$1, DataRegularSeason20242025!$D$3:$D$1315, $A25)+SUMIFS(DataRegularSeason20242025!$AB$3:$AB$1315,DataRegularSeason20242025!$B$3:$B$1315, "&lt;=" &amp; GT$1, DataRegularSeason20242025!$E$3:$E$1315, $A25)</f>
        <v>36</v>
      </c>
      <c r="GU25">
        <f>SUMIFS(DataRegularSeason20242025!$AA$3:$AA$1315,DataRegularSeason20242025!$B$3:$B$1315, "&lt;=" &amp; GU$1, DataRegularSeason20242025!$D$3:$D$1315, $A25)+SUMIFS(DataRegularSeason20242025!$AB$3:$AB$1315,DataRegularSeason20242025!$B$3:$B$1315, "&lt;=" &amp; GU$1, DataRegularSeason20242025!$E$3:$E$1315, $A25)</f>
        <v>36</v>
      </c>
    </row>
    <row r="26" spans="1:203" x14ac:dyDescent="0.25">
      <c r="A26" t="s">
        <v>47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2</v>
      </c>
      <c r="N26">
        <f>SUMIFS(DataRegularSeason20242025!$AA$3:$AA$1315,DataRegularSeason20242025!$B$3:$B$1315, "&lt;=" &amp; N$1, DataRegularSeason20242025!$D$3:$D$1315, $A26)+SUMIFS(DataRegularSeason20242025!$AB$3:$AB$1315,DataRegularSeason20242025!$B$3:$B$1315, "&lt;=" &amp; N$1, DataRegularSeason20242025!$E$3:$E$1315, $A26)</f>
        <v>2</v>
      </c>
      <c r="O26">
        <f>SUMIFS(DataRegularSeason20242025!$AA$3:$AA$1315,DataRegularSeason20242025!$B$3:$B$1315, "&lt;=" &amp; O$1, DataRegularSeason20242025!$D$3:$D$1315, $A26)+SUMIFS(DataRegularSeason20242025!$AB$3:$AB$1315,DataRegularSeason20242025!$B$3:$B$1315, "&lt;=" &amp; O$1, DataRegularSeason20242025!$E$3:$E$1315, $A26)</f>
        <v>2</v>
      </c>
      <c r="P26">
        <f>SUMIFS(DataRegularSeason20242025!$AA$3:$AA$1315,DataRegularSeason20242025!$B$3:$B$1315, "&lt;=" &amp; P$1, DataRegularSeason20242025!$D$3:$D$1315, $A26)+SUMIFS(DataRegularSeason20242025!$AB$3:$AB$1315,DataRegularSeason20242025!$B$3:$B$1315, "&lt;=" &amp; P$1, DataRegularSeason20242025!$E$3:$E$1315, $A26)</f>
        <v>2</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4</v>
      </c>
      <c r="S26">
        <f>SUMIFS(DataRegularSeason20242025!$AA$3:$AA$1315,DataRegularSeason20242025!$B$3:$B$1315, "&lt;=" &amp; S$1, DataRegularSeason20242025!$D$3:$D$1315, $A26)+SUMIFS(DataRegularSeason20242025!$AB$3:$AB$1315,DataRegularSeason20242025!$B$3:$B$1315, "&lt;=" &amp; S$1, DataRegularSeason20242025!$E$3:$E$1315, $A26)</f>
        <v>5</v>
      </c>
      <c r="T26">
        <f>SUMIFS(DataRegularSeason20242025!$AA$3:$AA$1315,DataRegularSeason20242025!$B$3:$B$1315, "&lt;=" &amp; T$1, DataRegularSeason20242025!$D$3:$D$1315, $A26)+SUMIFS(DataRegularSeason20242025!$AB$3:$AB$1315,DataRegularSeason20242025!$B$3:$B$1315, "&lt;=" &amp; T$1, DataRegularSeason20242025!$E$3:$E$1315, $A26)</f>
        <v>5</v>
      </c>
      <c r="U26">
        <f>SUMIFS(DataRegularSeason20242025!$AA$3:$AA$1315,DataRegularSeason20242025!$B$3:$B$1315, "&lt;=" &amp; U$1, DataRegularSeason20242025!$D$3:$D$1315, $A26)+SUMIFS(DataRegularSeason20242025!$AB$3:$AB$1315,DataRegularSeason20242025!$B$3:$B$1315, "&lt;=" &amp; U$1, DataRegularSeason20242025!$E$3:$E$1315, $A26)</f>
        <v>5</v>
      </c>
      <c r="V26">
        <f>SUMIFS(DataRegularSeason20242025!$AA$3:$AA$1315,DataRegularSeason20242025!$B$3:$B$1315, "&lt;=" &amp; V$1, DataRegularSeason20242025!$D$3:$D$1315, $A26)+SUMIFS(DataRegularSeason20242025!$AB$3:$AB$1315,DataRegularSeason20242025!$B$3:$B$1315, "&lt;=" &amp; V$1, DataRegularSeason20242025!$E$3:$E$1315, $A26)</f>
        <v>5</v>
      </c>
      <c r="W26">
        <f>SUMIFS(DataRegularSeason20242025!$AA$3:$AA$1315,DataRegularSeason20242025!$B$3:$B$1315, "&lt;=" &amp; W$1, DataRegularSeason20242025!$D$3:$D$1315, $A26)+SUMIFS(DataRegularSeason20242025!$AB$3:$AB$1315,DataRegularSeason20242025!$B$3:$B$1315, "&lt;=" &amp; W$1, DataRegularSeason20242025!$E$3:$E$1315, $A26)</f>
        <v>7</v>
      </c>
      <c r="X26">
        <f>SUMIFS(DataRegularSeason20242025!$AA$3:$AA$1315,DataRegularSeason20242025!$B$3:$B$1315, "&lt;=" &amp; X$1, DataRegularSeason20242025!$D$3:$D$1315, $A26)+SUMIFS(DataRegularSeason20242025!$AB$3:$AB$1315,DataRegularSeason20242025!$B$3:$B$1315, "&lt;=" &amp; X$1, DataRegularSeason20242025!$E$3:$E$1315, $A26)</f>
        <v>7</v>
      </c>
      <c r="Y26">
        <f>SUMIFS(DataRegularSeason20242025!$AA$3:$AA$1315,DataRegularSeason20242025!$B$3:$B$1315, "&lt;=" &amp; Y$1, DataRegularSeason20242025!$D$3:$D$1315, $A26)+SUMIFS(DataRegularSeason20242025!$AB$3:$AB$1315,DataRegularSeason20242025!$B$3:$B$1315, "&lt;=" &amp; Y$1, DataRegularSeason20242025!$E$3:$E$1315, $A26)</f>
        <v>7</v>
      </c>
      <c r="Z26">
        <f>SUMIFS(DataRegularSeason20242025!$AA$3:$AA$1315,DataRegularSeason20242025!$B$3:$B$1315, "&lt;=" &amp; Z$1, DataRegularSeason20242025!$D$3:$D$1315, $A26)+SUMIFS(DataRegularSeason20242025!$AB$3:$AB$1315,DataRegularSeason20242025!$B$3:$B$1315, "&lt;=" &amp; Z$1, DataRegularSeason20242025!$E$3:$E$1315, $A26)</f>
        <v>7</v>
      </c>
      <c r="AA26">
        <f>SUMIFS(DataRegularSeason20242025!$AA$3:$AA$1315,DataRegularSeason20242025!$B$3:$B$1315, "&lt;=" &amp; AA$1, DataRegularSeason20242025!$D$3:$D$1315, $A26)+SUMIFS(DataRegularSeason20242025!$AB$3:$AB$1315,DataRegularSeason20242025!$B$3:$B$1315, "&lt;=" &amp; AA$1, DataRegularSeason20242025!$E$3:$E$1315, $A26)</f>
        <v>7</v>
      </c>
      <c r="AB26">
        <f>SUMIFS(DataRegularSeason20242025!$AA$3:$AA$1315,DataRegularSeason20242025!$B$3:$B$1315, "&lt;=" &amp; AB$1, DataRegularSeason20242025!$D$3:$D$1315, $A26)+SUMIFS(DataRegularSeason20242025!$AB$3:$AB$1315,DataRegularSeason20242025!$B$3:$B$1315, "&lt;=" &amp; AB$1, DataRegularSeason20242025!$E$3:$E$1315, $A26)</f>
        <v>7</v>
      </c>
      <c r="AC26">
        <f>SUMIFS(DataRegularSeason20242025!$AA$3:$AA$1315,DataRegularSeason20242025!$B$3:$B$1315, "&lt;=" &amp; AC$1, DataRegularSeason20242025!$D$3:$D$1315, $A26)+SUMIFS(DataRegularSeason20242025!$AB$3:$AB$1315,DataRegularSeason20242025!$B$3:$B$1315, "&lt;=" &amp; AC$1, DataRegularSeason20242025!$E$3:$E$1315, $A26)</f>
        <v>7</v>
      </c>
      <c r="AD26">
        <f>SUMIFS(DataRegularSeason20242025!$AA$3:$AA$1315,DataRegularSeason20242025!$B$3:$B$1315, "&lt;=" &amp; AD$1, DataRegularSeason20242025!$D$3:$D$1315, $A26)+SUMIFS(DataRegularSeason20242025!$AB$3:$AB$1315,DataRegularSeason20242025!$B$3:$B$1315, "&lt;=" &amp; AD$1, DataRegularSeason20242025!$E$3:$E$1315, $A26)</f>
        <v>9</v>
      </c>
      <c r="AE26">
        <f>SUMIFS(DataRegularSeason20242025!$AA$3:$AA$1315,DataRegularSeason20242025!$B$3:$B$1315, "&lt;=" &amp; AE$1, DataRegularSeason20242025!$D$3:$D$1315, $A26)+SUMIFS(DataRegularSeason20242025!$AB$3:$AB$1315,DataRegularSeason20242025!$B$3:$B$1315, "&lt;=" &amp; AE$1, DataRegularSeason20242025!$E$3:$E$1315, $A26)</f>
        <v>9</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12</v>
      </c>
      <c r="AQ26">
        <f>SUMIFS(DataRegularSeason20242025!$AA$3:$AA$1315,DataRegularSeason20242025!$B$3:$B$1315, "&lt;=" &amp; AQ$1, DataRegularSeason20242025!$D$3:$D$1315, $A26)+SUMIFS(DataRegularSeason20242025!$AB$3:$AB$1315,DataRegularSeason20242025!$B$3:$B$1315, "&lt;=" &amp; AQ$1, DataRegularSeason20242025!$E$3:$E$1315, $A26)</f>
        <v>12</v>
      </c>
      <c r="AR26">
        <f>SUMIFS(DataRegularSeason20242025!$AA$3:$AA$1315,DataRegularSeason20242025!$B$3:$B$1315, "&lt;=" &amp; AR$1, DataRegularSeason20242025!$D$3:$D$1315, $A26)+SUMIFS(DataRegularSeason20242025!$AB$3:$AB$1315,DataRegularSeason20242025!$B$3:$B$1315, "&lt;=" &amp; AR$1, DataRegularSeason20242025!$E$3:$E$1315, $A26)</f>
        <v>12</v>
      </c>
      <c r="AS26">
        <f>SUMIFS(DataRegularSeason20242025!$AA$3:$AA$1315,DataRegularSeason20242025!$B$3:$B$1315, "&lt;=" &amp; AS$1, DataRegularSeason20242025!$D$3:$D$1315, $A26)+SUMIFS(DataRegularSeason20242025!$AB$3:$AB$1315,DataRegularSeason20242025!$B$3:$B$1315, "&lt;=" &amp; AS$1, DataRegularSeason20242025!$E$3:$E$1315, $A26)</f>
        <v>12</v>
      </c>
      <c r="AT26">
        <f>SUMIFS(DataRegularSeason20242025!$AA$3:$AA$1315,DataRegularSeason20242025!$B$3:$B$1315, "&lt;=" &amp; AT$1, DataRegularSeason20242025!$D$3:$D$1315, $A26)+SUMIFS(DataRegularSeason20242025!$AB$3:$AB$1315,DataRegularSeason20242025!$B$3:$B$1315, "&lt;=" &amp; AT$1, DataRegularSeason20242025!$E$3:$E$1315, $A26)</f>
        <v>12</v>
      </c>
      <c r="AU26">
        <f>SUMIFS(DataRegularSeason20242025!$AA$3:$AA$1315,DataRegularSeason20242025!$B$3:$B$1315, "&lt;=" &amp; AU$1, DataRegularSeason20242025!$D$3:$D$1315, $A26)+SUMIFS(DataRegularSeason20242025!$AB$3:$AB$1315,DataRegularSeason20242025!$B$3:$B$1315, "&lt;=" &amp; AU$1, DataRegularSeason20242025!$E$3:$E$1315, $A26)</f>
        <v>14</v>
      </c>
      <c r="AV26">
        <f>SUMIFS(DataRegularSeason20242025!$AA$3:$AA$1315,DataRegularSeason20242025!$B$3:$B$1315, "&lt;=" &amp; AV$1, DataRegularSeason20242025!$D$3:$D$1315, $A26)+SUMIFS(DataRegularSeason20242025!$AB$3:$AB$1315,DataRegularSeason20242025!$B$3:$B$1315, "&lt;=" &amp; AV$1, DataRegularSeason20242025!$E$3:$E$1315, $A26)</f>
        <v>14</v>
      </c>
      <c r="AW26">
        <f>SUMIFS(DataRegularSeason20242025!$AA$3:$AA$1315,DataRegularSeason20242025!$B$3:$B$1315, "&lt;=" &amp; AW$1, DataRegularSeason20242025!$D$3:$D$1315, $A26)+SUMIFS(DataRegularSeason20242025!$AB$3:$AB$1315,DataRegularSeason20242025!$B$3:$B$1315, "&lt;=" &amp; AW$1, DataRegularSeason20242025!$E$3:$E$1315, $A26)</f>
        <v>14</v>
      </c>
      <c r="AX26">
        <f>SUMIFS(DataRegularSeason20242025!$AA$3:$AA$1315,DataRegularSeason20242025!$B$3:$B$1315, "&lt;=" &amp; AX$1, DataRegularSeason20242025!$D$3:$D$1315, $A26)+SUMIFS(DataRegularSeason20242025!$AB$3:$AB$1315,DataRegularSeason20242025!$B$3:$B$1315, "&lt;=" &amp; AX$1, DataRegularSeason20242025!$E$3:$E$1315, $A26)</f>
        <v>16</v>
      </c>
      <c r="AY26">
        <f>SUMIFS(DataRegularSeason20242025!$AA$3:$AA$1315,DataRegularSeason20242025!$B$3:$B$1315, "&lt;=" &amp; AY$1, DataRegularSeason20242025!$D$3:$D$1315, $A26)+SUMIFS(DataRegularSeason20242025!$AB$3:$AB$1315,DataRegularSeason20242025!$B$3:$B$1315, "&lt;=" &amp; AY$1, DataRegularSeason20242025!$E$3:$E$1315, $A26)</f>
        <v>18</v>
      </c>
      <c r="AZ26">
        <f>SUMIFS(DataRegularSeason20242025!$AA$3:$AA$1315,DataRegularSeason20242025!$B$3:$B$1315, "&lt;=" &amp; AZ$1, DataRegularSeason20242025!$D$3:$D$1315, $A26)+SUMIFS(DataRegularSeason20242025!$AB$3:$AB$1315,DataRegularSeason20242025!$B$3:$B$1315, "&lt;=" &amp; AZ$1, DataRegularSeason20242025!$E$3:$E$1315, $A26)</f>
        <v>18</v>
      </c>
      <c r="BA26">
        <f>SUMIFS(DataRegularSeason20242025!$AA$3:$AA$1315,DataRegularSeason20242025!$B$3:$B$1315, "&lt;=" &amp; BA$1, DataRegularSeason20242025!$D$3:$D$1315, $A26)+SUMIFS(DataRegularSeason20242025!$AB$3:$AB$1315,DataRegularSeason20242025!$B$3:$B$1315, "&lt;=" &amp; BA$1, DataRegularSeason20242025!$E$3:$E$1315, $A26)</f>
        <v>18</v>
      </c>
      <c r="BB26">
        <f>SUMIFS(DataRegularSeason20242025!$AA$3:$AA$1315,DataRegularSeason20242025!$B$3:$B$1315, "&lt;=" &amp; BB$1, DataRegularSeason20242025!$D$3:$D$1315, $A26)+SUMIFS(DataRegularSeason20242025!$AB$3:$AB$1315,DataRegularSeason20242025!$B$3:$B$1315, "&lt;=" &amp; BB$1, DataRegularSeason20242025!$E$3:$E$1315, $A26)</f>
        <v>19</v>
      </c>
      <c r="BC26">
        <f>SUMIFS(DataRegularSeason20242025!$AA$3:$AA$1315,DataRegularSeason20242025!$B$3:$B$1315, "&lt;=" &amp; BC$1, DataRegularSeason20242025!$D$3:$D$1315, $A26)+SUMIFS(DataRegularSeason20242025!$AB$3:$AB$1315,DataRegularSeason20242025!$B$3:$B$1315, "&lt;=" &amp; BC$1, DataRegularSeason20242025!$E$3:$E$1315, $A26)</f>
        <v>19</v>
      </c>
      <c r="BD26">
        <f>SUMIFS(DataRegularSeason20242025!$AA$3:$AA$1315,DataRegularSeason20242025!$B$3:$B$1315, "&lt;=" &amp; BD$1, DataRegularSeason20242025!$D$3:$D$1315, $A26)+SUMIFS(DataRegularSeason20242025!$AB$3:$AB$1315,DataRegularSeason20242025!$B$3:$B$1315, "&lt;=" &amp; BD$1, DataRegularSeason20242025!$E$3:$E$1315, $A26)</f>
        <v>19</v>
      </c>
      <c r="BE26">
        <f>SUMIFS(DataRegularSeason20242025!$AA$3:$AA$1315,DataRegularSeason20242025!$B$3:$B$1315, "&lt;=" &amp; BE$1, DataRegularSeason20242025!$D$3:$D$1315, $A26)+SUMIFS(DataRegularSeason20242025!$AB$3:$AB$1315,DataRegularSeason20242025!$B$3:$B$1315, "&lt;=" &amp; BE$1, DataRegularSeason20242025!$E$3:$E$1315, $A26)</f>
        <v>19</v>
      </c>
      <c r="BF26">
        <f>SUMIFS(DataRegularSeason20242025!$AA$3:$AA$1315,DataRegularSeason20242025!$B$3:$B$1315, "&lt;=" &amp; BF$1, DataRegularSeason20242025!$D$3:$D$1315, $A26)+SUMIFS(DataRegularSeason20242025!$AB$3:$AB$1315,DataRegularSeason20242025!$B$3:$B$1315, "&lt;=" &amp; BF$1, DataRegularSeason20242025!$E$3:$E$1315, $A26)</f>
        <v>19</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23</v>
      </c>
      <c r="BL26">
        <f>SUMIFS(DataRegularSeason20242025!$AA$3:$AA$1315,DataRegularSeason20242025!$B$3:$B$1315, "&lt;=" &amp; BL$1, DataRegularSeason20242025!$D$3:$D$1315, $A26)+SUMIFS(DataRegularSeason20242025!$AB$3:$AB$1315,DataRegularSeason20242025!$B$3:$B$1315, "&lt;=" &amp; BL$1, DataRegularSeason20242025!$E$3:$E$1315, $A26)</f>
        <v>23</v>
      </c>
      <c r="BM26">
        <f>SUMIFS(DataRegularSeason20242025!$AA$3:$AA$1315,DataRegularSeason20242025!$B$3:$B$1315, "&lt;=" &amp; BM$1, DataRegularSeason20242025!$D$3:$D$1315, $A26)+SUMIFS(DataRegularSeason20242025!$AB$3:$AB$1315,DataRegularSeason20242025!$B$3:$B$1315, "&lt;=" &amp; BM$1, DataRegularSeason20242025!$E$3:$E$1315, $A26)</f>
        <v>23</v>
      </c>
      <c r="BN26">
        <f>SUMIFS(DataRegularSeason20242025!$AA$3:$AA$1315,DataRegularSeason20242025!$B$3:$B$1315, "&lt;=" &amp; BN$1, DataRegularSeason20242025!$D$3:$D$1315, $A26)+SUMIFS(DataRegularSeason20242025!$AB$3:$AB$1315,DataRegularSeason20242025!$B$3:$B$1315, "&lt;=" &amp; BN$1, DataRegularSeason20242025!$E$3:$E$1315, $A26)</f>
        <v>23</v>
      </c>
      <c r="BO26">
        <f>SUMIFS(DataRegularSeason20242025!$AA$3:$AA$1315,DataRegularSeason20242025!$B$3:$B$1315, "&lt;=" &amp; BO$1, DataRegularSeason20242025!$D$3:$D$1315, $A26)+SUMIFS(DataRegularSeason20242025!$AB$3:$AB$1315,DataRegularSeason20242025!$B$3:$B$1315, "&lt;=" &amp; BO$1, DataRegularSeason20242025!$E$3:$E$1315, $A26)</f>
        <v>23</v>
      </c>
      <c r="BP26">
        <f>SUMIFS(DataRegularSeason20242025!$AA$3:$AA$1315,DataRegularSeason20242025!$B$3:$B$1315, "&lt;=" &amp; BP$1, DataRegularSeason20242025!$D$3:$D$1315, $A26)+SUMIFS(DataRegularSeason20242025!$AB$3:$AB$1315,DataRegularSeason20242025!$B$3:$B$1315, "&lt;=" &amp; BP$1, DataRegularSeason20242025!$E$3:$E$1315, $A26)</f>
        <v>23</v>
      </c>
      <c r="BQ26">
        <f>SUMIFS(DataRegularSeason20242025!$AA$3:$AA$1315,DataRegularSeason20242025!$B$3:$B$1315, "&lt;=" &amp; BQ$1, DataRegularSeason20242025!$D$3:$D$1315, $A26)+SUMIFS(DataRegularSeason20242025!$AB$3:$AB$1315,DataRegularSeason20242025!$B$3:$B$1315, "&lt;=" &amp; BQ$1, DataRegularSeason20242025!$E$3:$E$1315, $A26)</f>
        <v>23</v>
      </c>
      <c r="BR26">
        <f>SUMIFS(DataRegularSeason20242025!$AA$3:$AA$1315,DataRegularSeason20242025!$B$3:$B$1315, "&lt;=" &amp; BR$1, DataRegularSeason20242025!$D$3:$D$1315, $A26)+SUMIFS(DataRegularSeason20242025!$AB$3:$AB$1315,DataRegularSeason20242025!$B$3:$B$1315, "&lt;=" &amp; BR$1, DataRegularSeason20242025!$E$3:$E$1315, $A26)</f>
        <v>23</v>
      </c>
      <c r="BS26">
        <f>SUMIFS(DataRegularSeason20242025!$AA$3:$AA$1315,DataRegularSeason20242025!$B$3:$B$1315, "&lt;=" &amp; BS$1, DataRegularSeason20242025!$D$3:$D$1315, $A26)+SUMIFS(DataRegularSeason20242025!$AB$3:$AB$1315,DataRegularSeason20242025!$B$3:$B$1315, "&lt;=" &amp; BS$1, DataRegularSeason20242025!$E$3:$E$1315, $A26)</f>
        <v>23</v>
      </c>
      <c r="BT26">
        <f>SUMIFS(DataRegularSeason20242025!$AA$3:$AA$1315,DataRegularSeason20242025!$B$3:$B$1315, "&lt;=" &amp; BT$1, DataRegularSeason20242025!$D$3:$D$1315, $A26)+SUMIFS(DataRegularSeason20242025!$AB$3:$AB$1315,DataRegularSeason20242025!$B$3:$B$1315, "&lt;=" &amp; BT$1, DataRegularSeason20242025!$E$3:$E$1315, $A26)</f>
        <v>23</v>
      </c>
      <c r="BU26">
        <f>SUMIFS(DataRegularSeason20242025!$AA$3:$AA$1315,DataRegularSeason20242025!$B$3:$B$1315, "&lt;=" &amp; BU$1, DataRegularSeason20242025!$D$3:$D$1315, $A26)+SUMIFS(DataRegularSeason20242025!$AB$3:$AB$1315,DataRegularSeason20242025!$B$3:$B$1315, "&lt;=" &amp; BU$1, DataRegularSeason20242025!$E$3:$E$1315, $A26)</f>
        <v>23</v>
      </c>
      <c r="BV26">
        <f>SUMIFS(DataRegularSeason20242025!$AA$3:$AA$1315,DataRegularSeason20242025!$B$3:$B$1315, "&lt;=" &amp; BV$1, DataRegularSeason20242025!$D$3:$D$1315, $A26)+SUMIFS(DataRegularSeason20242025!$AB$3:$AB$1315,DataRegularSeason20242025!$B$3:$B$1315, "&lt;=" &amp; BV$1, DataRegularSeason20242025!$E$3:$E$1315, $A26)</f>
        <v>23</v>
      </c>
      <c r="BW26">
        <f>SUMIFS(DataRegularSeason20242025!$AA$3:$AA$1315,DataRegularSeason20242025!$B$3:$B$1315, "&lt;=" &amp; BW$1, DataRegularSeason20242025!$D$3:$D$1315, $A26)+SUMIFS(DataRegularSeason20242025!$AB$3:$AB$1315,DataRegularSeason20242025!$B$3:$B$1315, "&lt;=" &amp; BW$1, DataRegularSeason20242025!$E$3:$E$1315, $A26)</f>
        <v>23</v>
      </c>
      <c r="BX26">
        <f>SUMIFS(DataRegularSeason20242025!$AA$3:$AA$1315,DataRegularSeason20242025!$B$3:$B$1315, "&lt;=" &amp; BX$1, DataRegularSeason20242025!$D$3:$D$1315, $A26)+SUMIFS(DataRegularSeason20242025!$AB$3:$AB$1315,DataRegularSeason20242025!$B$3:$B$1315, "&lt;=" &amp; BX$1, DataRegularSeason20242025!$E$3:$E$1315, $A26)</f>
        <v>23</v>
      </c>
      <c r="BY26">
        <f>SUMIFS(DataRegularSeason20242025!$AA$3:$AA$1315,DataRegularSeason20242025!$B$3:$B$1315, "&lt;=" &amp; BY$1, DataRegularSeason20242025!$D$3:$D$1315, $A26)+SUMIFS(DataRegularSeason20242025!$AB$3:$AB$1315,DataRegularSeason20242025!$B$3:$B$1315, "&lt;=" &amp; BY$1, DataRegularSeason20242025!$E$3:$E$1315, $A26)</f>
        <v>23</v>
      </c>
      <c r="BZ26">
        <f>SUMIFS(DataRegularSeason20242025!$AA$3:$AA$1315,DataRegularSeason20242025!$B$3:$B$1315, "&lt;=" &amp; BZ$1, DataRegularSeason20242025!$D$3:$D$1315, $A26)+SUMIFS(DataRegularSeason20242025!$AB$3:$AB$1315,DataRegularSeason20242025!$B$3:$B$1315, "&lt;=" &amp; BZ$1, DataRegularSeason20242025!$E$3:$E$1315, $A26)</f>
        <v>23</v>
      </c>
      <c r="CA26">
        <f>SUMIFS(DataRegularSeason20242025!$AA$3:$AA$1315,DataRegularSeason20242025!$B$3:$B$1315, "&lt;=" &amp; CA$1, DataRegularSeason20242025!$D$3:$D$1315, $A26)+SUMIFS(DataRegularSeason20242025!$AB$3:$AB$1315,DataRegularSeason20242025!$B$3:$B$1315, "&lt;=" &amp; CA$1, DataRegularSeason20242025!$E$3:$E$1315, $A26)</f>
        <v>23</v>
      </c>
      <c r="CB26">
        <f>SUMIFS(DataRegularSeason20242025!$AA$3:$AA$1315,DataRegularSeason20242025!$B$3:$B$1315, "&lt;=" &amp; CB$1, DataRegularSeason20242025!$D$3:$D$1315, $A26)+SUMIFS(DataRegularSeason20242025!$AB$3:$AB$1315,DataRegularSeason20242025!$B$3:$B$1315, "&lt;=" &amp; CB$1, DataRegularSeason20242025!$E$3:$E$1315, $A26)</f>
        <v>23</v>
      </c>
      <c r="CC26">
        <f>SUMIFS(DataRegularSeason20242025!$AA$3:$AA$1315,DataRegularSeason20242025!$B$3:$B$1315, "&lt;=" &amp; CC$1, DataRegularSeason20242025!$D$3:$D$1315, $A26)+SUMIFS(DataRegularSeason20242025!$AB$3:$AB$1315,DataRegularSeason20242025!$B$3:$B$1315, "&lt;=" &amp; CC$1, DataRegularSeason20242025!$E$3:$E$1315, $A26)</f>
        <v>23</v>
      </c>
      <c r="CD26">
        <f>SUMIFS(DataRegularSeason20242025!$AA$3:$AA$1315,DataRegularSeason20242025!$B$3:$B$1315, "&lt;=" &amp; CD$1, DataRegularSeason20242025!$D$3:$D$1315, $A26)+SUMIFS(DataRegularSeason20242025!$AB$3:$AB$1315,DataRegularSeason20242025!$B$3:$B$1315, "&lt;=" &amp; CD$1, DataRegularSeason20242025!$E$3:$E$1315, $A26)</f>
        <v>23</v>
      </c>
      <c r="CE26">
        <f>SUMIFS(DataRegularSeason20242025!$AA$3:$AA$1315,DataRegularSeason20242025!$B$3:$B$1315, "&lt;=" &amp; CE$1, DataRegularSeason20242025!$D$3:$D$1315, $A26)+SUMIFS(DataRegularSeason20242025!$AB$3:$AB$1315,DataRegularSeason20242025!$B$3:$B$1315, "&lt;=" &amp; CE$1, DataRegularSeason20242025!$E$3:$E$1315, $A26)</f>
        <v>23</v>
      </c>
      <c r="CF26">
        <f>SUMIFS(DataRegularSeason20242025!$AA$3:$AA$1315,DataRegularSeason20242025!$B$3:$B$1315, "&lt;=" &amp; CF$1, DataRegularSeason20242025!$D$3:$D$1315, $A26)+SUMIFS(DataRegularSeason20242025!$AB$3:$AB$1315,DataRegularSeason20242025!$B$3:$B$1315, "&lt;=" &amp; CF$1, DataRegularSeason20242025!$E$3:$E$1315, $A26)</f>
        <v>23</v>
      </c>
      <c r="CG26">
        <f>SUMIFS(DataRegularSeason20242025!$AA$3:$AA$1315,DataRegularSeason20242025!$B$3:$B$1315, "&lt;=" &amp; CG$1, DataRegularSeason20242025!$D$3:$D$1315, $A26)+SUMIFS(DataRegularSeason20242025!$AB$3:$AB$1315,DataRegularSeason20242025!$B$3:$B$1315, "&lt;=" &amp; CG$1, DataRegularSeason20242025!$E$3:$E$1315, $A26)</f>
        <v>23</v>
      </c>
      <c r="CH26">
        <f>SUMIFS(DataRegularSeason20242025!$AA$3:$AA$1315,DataRegularSeason20242025!$B$3:$B$1315, "&lt;=" &amp; CH$1, DataRegularSeason20242025!$D$3:$D$1315, $A26)+SUMIFS(DataRegularSeason20242025!$AB$3:$AB$1315,DataRegularSeason20242025!$B$3:$B$1315, "&lt;=" &amp; CH$1, DataRegularSeason20242025!$E$3:$E$1315, $A26)</f>
        <v>23</v>
      </c>
      <c r="CI26">
        <f>SUMIFS(DataRegularSeason20242025!$AA$3:$AA$1315,DataRegularSeason20242025!$B$3:$B$1315, "&lt;=" &amp; CI$1, DataRegularSeason20242025!$D$3:$D$1315, $A26)+SUMIFS(DataRegularSeason20242025!$AB$3:$AB$1315,DataRegularSeason20242025!$B$3:$B$1315, "&lt;=" &amp; CI$1, DataRegularSeason20242025!$E$3:$E$1315, $A26)</f>
        <v>23</v>
      </c>
      <c r="CJ26">
        <f>SUMIFS(DataRegularSeason20242025!$AA$3:$AA$1315,DataRegularSeason20242025!$B$3:$B$1315, "&lt;=" &amp; CJ$1, DataRegularSeason20242025!$D$3:$D$1315, $A26)+SUMIFS(DataRegularSeason20242025!$AB$3:$AB$1315,DataRegularSeason20242025!$B$3:$B$1315, "&lt;=" &amp; CJ$1, DataRegularSeason20242025!$E$3:$E$1315, $A26)</f>
        <v>23</v>
      </c>
      <c r="CK26">
        <f>SUMIFS(DataRegularSeason20242025!$AA$3:$AA$1315,DataRegularSeason20242025!$B$3:$B$1315, "&lt;=" &amp; CK$1, DataRegularSeason20242025!$D$3:$D$1315, $A26)+SUMIFS(DataRegularSeason20242025!$AB$3:$AB$1315,DataRegularSeason20242025!$B$3:$B$1315, "&lt;=" &amp; CK$1, DataRegularSeason20242025!$E$3:$E$1315, $A26)</f>
        <v>23</v>
      </c>
      <c r="CL26">
        <f>SUMIFS(DataRegularSeason20242025!$AA$3:$AA$1315,DataRegularSeason20242025!$B$3:$B$1315, "&lt;=" &amp; CL$1, DataRegularSeason20242025!$D$3:$D$1315, $A26)+SUMIFS(DataRegularSeason20242025!$AB$3:$AB$1315,DataRegularSeason20242025!$B$3:$B$1315, "&lt;=" &amp; CL$1, DataRegularSeason20242025!$E$3:$E$1315, $A26)</f>
        <v>23</v>
      </c>
      <c r="CM26">
        <f>SUMIFS(DataRegularSeason20242025!$AA$3:$AA$1315,DataRegularSeason20242025!$B$3:$B$1315, "&lt;=" &amp; CM$1, DataRegularSeason20242025!$D$3:$D$1315, $A26)+SUMIFS(DataRegularSeason20242025!$AB$3:$AB$1315,DataRegularSeason20242025!$B$3:$B$1315, "&lt;=" &amp; CM$1, DataRegularSeason20242025!$E$3:$E$1315, $A26)</f>
        <v>23</v>
      </c>
      <c r="CN26">
        <f>SUMIFS(DataRegularSeason20242025!$AA$3:$AA$1315,DataRegularSeason20242025!$B$3:$B$1315, "&lt;=" &amp; CN$1, DataRegularSeason20242025!$D$3:$D$1315, $A26)+SUMIFS(DataRegularSeason20242025!$AB$3:$AB$1315,DataRegularSeason20242025!$B$3:$B$1315, "&lt;=" &amp; CN$1, DataRegularSeason20242025!$E$3:$E$1315, $A26)</f>
        <v>23</v>
      </c>
      <c r="CO26">
        <f>SUMIFS(DataRegularSeason20242025!$AA$3:$AA$1315,DataRegularSeason20242025!$B$3:$B$1315, "&lt;=" &amp; CO$1, DataRegularSeason20242025!$D$3:$D$1315, $A26)+SUMIFS(DataRegularSeason20242025!$AB$3:$AB$1315,DataRegularSeason20242025!$B$3:$B$1315, "&lt;=" &amp; CO$1, DataRegularSeason20242025!$E$3:$E$1315, $A26)</f>
        <v>23</v>
      </c>
      <c r="CP26">
        <f>SUMIFS(DataRegularSeason20242025!$AA$3:$AA$1315,DataRegularSeason20242025!$B$3:$B$1315, "&lt;=" &amp; CP$1, DataRegularSeason20242025!$D$3:$D$1315, $A26)+SUMIFS(DataRegularSeason20242025!$AB$3:$AB$1315,DataRegularSeason20242025!$B$3:$B$1315, "&lt;=" &amp; CP$1, DataRegularSeason20242025!$E$3:$E$1315, $A26)</f>
        <v>23</v>
      </c>
      <c r="CQ26">
        <f>SUMIFS(DataRegularSeason20242025!$AA$3:$AA$1315,DataRegularSeason20242025!$B$3:$B$1315, "&lt;=" &amp; CQ$1, DataRegularSeason20242025!$D$3:$D$1315, $A26)+SUMIFS(DataRegularSeason20242025!$AB$3:$AB$1315,DataRegularSeason20242025!$B$3:$B$1315, "&lt;=" &amp; CQ$1, DataRegularSeason20242025!$E$3:$E$1315, $A26)</f>
        <v>23</v>
      </c>
      <c r="CR26">
        <f>SUMIFS(DataRegularSeason20242025!$AA$3:$AA$1315,DataRegularSeason20242025!$B$3:$B$1315, "&lt;=" &amp; CR$1, DataRegularSeason20242025!$D$3:$D$1315, $A26)+SUMIFS(DataRegularSeason20242025!$AB$3:$AB$1315,DataRegularSeason20242025!$B$3:$B$1315, "&lt;=" &amp; CR$1, DataRegularSeason20242025!$E$3:$E$1315, $A26)</f>
        <v>23</v>
      </c>
      <c r="CS26">
        <f>SUMIFS(DataRegularSeason20242025!$AA$3:$AA$1315,DataRegularSeason20242025!$B$3:$B$1315, "&lt;=" &amp; CS$1, DataRegularSeason20242025!$D$3:$D$1315, $A26)+SUMIFS(DataRegularSeason20242025!$AB$3:$AB$1315,DataRegularSeason20242025!$B$3:$B$1315, "&lt;=" &amp; CS$1, DataRegularSeason20242025!$E$3:$E$1315, $A26)</f>
        <v>23</v>
      </c>
      <c r="CT26">
        <f>SUMIFS(DataRegularSeason20242025!$AA$3:$AA$1315,DataRegularSeason20242025!$B$3:$B$1315, "&lt;=" &amp; CT$1, DataRegularSeason20242025!$D$3:$D$1315, $A26)+SUMIFS(DataRegularSeason20242025!$AB$3:$AB$1315,DataRegularSeason20242025!$B$3:$B$1315, "&lt;=" &amp; CT$1, DataRegularSeason20242025!$E$3:$E$1315, $A26)</f>
        <v>23</v>
      </c>
      <c r="CU26">
        <f>SUMIFS(DataRegularSeason20242025!$AA$3:$AA$1315,DataRegularSeason20242025!$B$3:$B$1315, "&lt;=" &amp; CU$1, DataRegularSeason20242025!$D$3:$D$1315, $A26)+SUMIFS(DataRegularSeason20242025!$AB$3:$AB$1315,DataRegularSeason20242025!$B$3:$B$1315, "&lt;=" &amp; CU$1, DataRegularSeason20242025!$E$3:$E$1315, $A26)</f>
        <v>23</v>
      </c>
      <c r="CV26">
        <f>SUMIFS(DataRegularSeason20242025!$AA$3:$AA$1315,DataRegularSeason20242025!$B$3:$B$1315, "&lt;=" &amp; CV$1, DataRegularSeason20242025!$D$3:$D$1315, $A26)+SUMIFS(DataRegularSeason20242025!$AB$3:$AB$1315,DataRegularSeason20242025!$B$3:$B$1315, "&lt;=" &amp; CV$1, DataRegularSeason20242025!$E$3:$E$1315, $A26)</f>
        <v>23</v>
      </c>
      <c r="CW26">
        <f>SUMIFS(DataRegularSeason20242025!$AA$3:$AA$1315,DataRegularSeason20242025!$B$3:$B$1315, "&lt;=" &amp; CW$1, DataRegularSeason20242025!$D$3:$D$1315, $A26)+SUMIFS(DataRegularSeason20242025!$AB$3:$AB$1315,DataRegularSeason20242025!$B$3:$B$1315, "&lt;=" &amp; CW$1, DataRegularSeason20242025!$E$3:$E$1315, $A26)</f>
        <v>23</v>
      </c>
      <c r="CX26">
        <f>SUMIFS(DataRegularSeason20242025!$AA$3:$AA$1315,DataRegularSeason20242025!$B$3:$B$1315, "&lt;=" &amp; CX$1, DataRegularSeason20242025!$D$3:$D$1315, $A26)+SUMIFS(DataRegularSeason20242025!$AB$3:$AB$1315,DataRegularSeason20242025!$B$3:$B$1315, "&lt;=" &amp; CX$1, DataRegularSeason20242025!$E$3:$E$1315, $A26)</f>
        <v>23</v>
      </c>
      <c r="CY26">
        <f>SUMIFS(DataRegularSeason20242025!$AA$3:$AA$1315,DataRegularSeason20242025!$B$3:$B$1315, "&lt;=" &amp; CY$1, DataRegularSeason20242025!$D$3:$D$1315, $A26)+SUMIFS(DataRegularSeason20242025!$AB$3:$AB$1315,DataRegularSeason20242025!$B$3:$B$1315, "&lt;=" &amp; CY$1, DataRegularSeason20242025!$E$3:$E$1315, $A26)</f>
        <v>23</v>
      </c>
      <c r="CZ26">
        <f>SUMIFS(DataRegularSeason20242025!$AA$3:$AA$1315,DataRegularSeason20242025!$B$3:$B$1315, "&lt;=" &amp; CZ$1, DataRegularSeason20242025!$D$3:$D$1315, $A26)+SUMIFS(DataRegularSeason20242025!$AB$3:$AB$1315,DataRegularSeason20242025!$B$3:$B$1315, "&lt;=" &amp; CZ$1, DataRegularSeason20242025!$E$3:$E$1315, $A26)</f>
        <v>23</v>
      </c>
      <c r="DA26">
        <f>SUMIFS(DataRegularSeason20242025!$AA$3:$AA$1315,DataRegularSeason20242025!$B$3:$B$1315, "&lt;=" &amp; DA$1, DataRegularSeason20242025!$D$3:$D$1315, $A26)+SUMIFS(DataRegularSeason20242025!$AB$3:$AB$1315,DataRegularSeason20242025!$B$3:$B$1315, "&lt;=" &amp; DA$1, DataRegularSeason20242025!$E$3:$E$1315, $A26)</f>
        <v>23</v>
      </c>
      <c r="DB26">
        <f>SUMIFS(DataRegularSeason20242025!$AA$3:$AA$1315,DataRegularSeason20242025!$B$3:$B$1315, "&lt;=" &amp; DB$1, DataRegularSeason20242025!$D$3:$D$1315, $A26)+SUMIFS(DataRegularSeason20242025!$AB$3:$AB$1315,DataRegularSeason20242025!$B$3:$B$1315, "&lt;=" &amp; DB$1, DataRegularSeason20242025!$E$3:$E$1315, $A26)</f>
        <v>23</v>
      </c>
      <c r="DC26">
        <f>SUMIFS(DataRegularSeason20242025!$AA$3:$AA$1315,DataRegularSeason20242025!$B$3:$B$1315, "&lt;=" &amp; DC$1, DataRegularSeason20242025!$D$3:$D$1315, $A26)+SUMIFS(DataRegularSeason20242025!$AB$3:$AB$1315,DataRegularSeason20242025!$B$3:$B$1315, "&lt;=" &amp; DC$1, DataRegularSeason20242025!$E$3:$E$1315, $A26)</f>
        <v>23</v>
      </c>
      <c r="DD26">
        <f>SUMIFS(DataRegularSeason20242025!$AA$3:$AA$1315,DataRegularSeason20242025!$B$3:$B$1315, "&lt;=" &amp; DD$1, DataRegularSeason20242025!$D$3:$D$1315, $A26)+SUMIFS(DataRegularSeason20242025!$AB$3:$AB$1315,DataRegularSeason20242025!$B$3:$B$1315, "&lt;=" &amp; DD$1, DataRegularSeason20242025!$E$3:$E$1315, $A26)</f>
        <v>23</v>
      </c>
      <c r="DE26">
        <f>SUMIFS(DataRegularSeason20242025!$AA$3:$AA$1315,DataRegularSeason20242025!$B$3:$B$1315, "&lt;=" &amp; DE$1, DataRegularSeason20242025!$D$3:$D$1315, $A26)+SUMIFS(DataRegularSeason20242025!$AB$3:$AB$1315,DataRegularSeason20242025!$B$3:$B$1315, "&lt;=" &amp; DE$1, DataRegularSeason20242025!$E$3:$E$1315, $A26)</f>
        <v>23</v>
      </c>
      <c r="DF26">
        <f>SUMIFS(DataRegularSeason20242025!$AA$3:$AA$1315,DataRegularSeason20242025!$B$3:$B$1315, "&lt;=" &amp; DF$1, DataRegularSeason20242025!$D$3:$D$1315, $A26)+SUMIFS(DataRegularSeason20242025!$AB$3:$AB$1315,DataRegularSeason20242025!$B$3:$B$1315, "&lt;=" &amp; DF$1, DataRegularSeason20242025!$E$3:$E$1315, $A26)</f>
        <v>23</v>
      </c>
      <c r="DG26">
        <f>SUMIFS(DataRegularSeason20242025!$AA$3:$AA$1315,DataRegularSeason20242025!$B$3:$B$1315, "&lt;=" &amp; DG$1, DataRegularSeason20242025!$D$3:$D$1315, $A26)+SUMIFS(DataRegularSeason20242025!$AB$3:$AB$1315,DataRegularSeason20242025!$B$3:$B$1315, "&lt;=" &amp; DG$1, DataRegularSeason20242025!$E$3:$E$1315, $A26)</f>
        <v>23</v>
      </c>
      <c r="DH26">
        <f>SUMIFS(DataRegularSeason20242025!$AA$3:$AA$1315,DataRegularSeason20242025!$B$3:$B$1315, "&lt;=" &amp; DH$1, DataRegularSeason20242025!$D$3:$D$1315, $A26)+SUMIFS(DataRegularSeason20242025!$AB$3:$AB$1315,DataRegularSeason20242025!$B$3:$B$1315, "&lt;=" &amp; DH$1, DataRegularSeason20242025!$E$3:$E$1315, $A26)</f>
        <v>23</v>
      </c>
      <c r="DI26">
        <f>SUMIFS(DataRegularSeason20242025!$AA$3:$AA$1315,DataRegularSeason20242025!$B$3:$B$1315, "&lt;=" &amp; DI$1, DataRegularSeason20242025!$D$3:$D$1315, $A26)+SUMIFS(DataRegularSeason20242025!$AB$3:$AB$1315,DataRegularSeason20242025!$B$3:$B$1315, "&lt;=" &amp; DI$1, DataRegularSeason20242025!$E$3:$E$1315, $A26)</f>
        <v>23</v>
      </c>
      <c r="DJ26">
        <f>SUMIFS(DataRegularSeason20242025!$AA$3:$AA$1315,DataRegularSeason20242025!$B$3:$B$1315, "&lt;=" &amp; DJ$1, DataRegularSeason20242025!$D$3:$D$1315, $A26)+SUMIFS(DataRegularSeason20242025!$AB$3:$AB$1315,DataRegularSeason20242025!$B$3:$B$1315, "&lt;=" &amp; DJ$1, DataRegularSeason20242025!$E$3:$E$1315, $A26)</f>
        <v>23</v>
      </c>
      <c r="DK26">
        <f>SUMIFS(DataRegularSeason20242025!$AA$3:$AA$1315,DataRegularSeason20242025!$B$3:$B$1315, "&lt;=" &amp; DK$1, DataRegularSeason20242025!$D$3:$D$1315, $A26)+SUMIFS(DataRegularSeason20242025!$AB$3:$AB$1315,DataRegularSeason20242025!$B$3:$B$1315, "&lt;=" &amp; DK$1, DataRegularSeason20242025!$E$3:$E$1315, $A26)</f>
        <v>23</v>
      </c>
      <c r="DL26">
        <f>SUMIFS(DataRegularSeason20242025!$AA$3:$AA$1315,DataRegularSeason20242025!$B$3:$B$1315, "&lt;=" &amp; DL$1, DataRegularSeason20242025!$D$3:$D$1315, $A26)+SUMIFS(DataRegularSeason20242025!$AB$3:$AB$1315,DataRegularSeason20242025!$B$3:$B$1315, "&lt;=" &amp; DL$1, DataRegularSeason20242025!$E$3:$E$1315, $A26)</f>
        <v>23</v>
      </c>
      <c r="DM26">
        <f>SUMIFS(DataRegularSeason20242025!$AA$3:$AA$1315,DataRegularSeason20242025!$B$3:$B$1315, "&lt;=" &amp; DM$1, DataRegularSeason20242025!$D$3:$D$1315, $A26)+SUMIFS(DataRegularSeason20242025!$AB$3:$AB$1315,DataRegularSeason20242025!$B$3:$B$1315, "&lt;=" &amp; DM$1, DataRegularSeason20242025!$E$3:$E$1315, $A26)</f>
        <v>23</v>
      </c>
      <c r="DN26">
        <f>SUMIFS(DataRegularSeason20242025!$AA$3:$AA$1315,DataRegularSeason20242025!$B$3:$B$1315, "&lt;=" &amp; DN$1, DataRegularSeason20242025!$D$3:$D$1315, $A26)+SUMIFS(DataRegularSeason20242025!$AB$3:$AB$1315,DataRegularSeason20242025!$B$3:$B$1315, "&lt;=" &amp; DN$1, DataRegularSeason20242025!$E$3:$E$1315, $A26)</f>
        <v>23</v>
      </c>
      <c r="DO26">
        <f>SUMIFS(DataRegularSeason20242025!$AA$3:$AA$1315,DataRegularSeason20242025!$B$3:$B$1315, "&lt;=" &amp; DO$1, DataRegularSeason20242025!$D$3:$D$1315, $A26)+SUMIFS(DataRegularSeason20242025!$AB$3:$AB$1315,DataRegularSeason20242025!$B$3:$B$1315, "&lt;=" &amp; DO$1, DataRegularSeason20242025!$E$3:$E$1315, $A26)</f>
        <v>23</v>
      </c>
      <c r="DP26">
        <f>SUMIFS(DataRegularSeason20242025!$AA$3:$AA$1315,DataRegularSeason20242025!$B$3:$B$1315, "&lt;=" &amp; DP$1, DataRegularSeason20242025!$D$3:$D$1315, $A26)+SUMIFS(DataRegularSeason20242025!$AB$3:$AB$1315,DataRegularSeason20242025!$B$3:$B$1315, "&lt;=" &amp; DP$1, DataRegularSeason20242025!$E$3:$E$1315, $A26)</f>
        <v>23</v>
      </c>
      <c r="DQ26">
        <f>SUMIFS(DataRegularSeason20242025!$AA$3:$AA$1315,DataRegularSeason20242025!$B$3:$B$1315, "&lt;=" &amp; DQ$1, DataRegularSeason20242025!$D$3:$D$1315, $A26)+SUMIFS(DataRegularSeason20242025!$AB$3:$AB$1315,DataRegularSeason20242025!$B$3:$B$1315, "&lt;=" &amp; DQ$1, DataRegularSeason20242025!$E$3:$E$1315, $A26)</f>
        <v>23</v>
      </c>
      <c r="DR26">
        <f>SUMIFS(DataRegularSeason20242025!$AA$3:$AA$1315,DataRegularSeason20242025!$B$3:$B$1315, "&lt;=" &amp; DR$1, DataRegularSeason20242025!$D$3:$D$1315, $A26)+SUMIFS(DataRegularSeason20242025!$AB$3:$AB$1315,DataRegularSeason20242025!$B$3:$B$1315, "&lt;=" &amp; DR$1, DataRegularSeason20242025!$E$3:$E$1315, $A26)</f>
        <v>23</v>
      </c>
      <c r="DS26">
        <f>SUMIFS(DataRegularSeason20242025!$AA$3:$AA$1315,DataRegularSeason20242025!$B$3:$B$1315, "&lt;=" &amp; DS$1, DataRegularSeason20242025!$D$3:$D$1315, $A26)+SUMIFS(DataRegularSeason20242025!$AB$3:$AB$1315,DataRegularSeason20242025!$B$3:$B$1315, "&lt;=" &amp; DS$1, DataRegularSeason20242025!$E$3:$E$1315, $A26)</f>
        <v>23</v>
      </c>
      <c r="DT26">
        <f>SUMIFS(DataRegularSeason20242025!$AA$3:$AA$1315,DataRegularSeason20242025!$B$3:$B$1315, "&lt;=" &amp; DT$1, DataRegularSeason20242025!$D$3:$D$1315, $A26)+SUMIFS(DataRegularSeason20242025!$AB$3:$AB$1315,DataRegularSeason20242025!$B$3:$B$1315, "&lt;=" &amp; DT$1, DataRegularSeason20242025!$E$3:$E$1315, $A26)</f>
        <v>23</v>
      </c>
      <c r="DU26">
        <f>SUMIFS(DataRegularSeason20242025!$AA$3:$AA$1315,DataRegularSeason20242025!$B$3:$B$1315, "&lt;=" &amp; DU$1, DataRegularSeason20242025!$D$3:$D$1315, $A26)+SUMIFS(DataRegularSeason20242025!$AB$3:$AB$1315,DataRegularSeason20242025!$B$3:$B$1315, "&lt;=" &amp; DU$1, DataRegularSeason20242025!$E$3:$E$1315, $A26)</f>
        <v>23</v>
      </c>
      <c r="DV26">
        <f>SUMIFS(DataRegularSeason20242025!$AA$3:$AA$1315,DataRegularSeason20242025!$B$3:$B$1315, "&lt;=" &amp; DV$1, DataRegularSeason20242025!$D$3:$D$1315, $A26)+SUMIFS(DataRegularSeason20242025!$AB$3:$AB$1315,DataRegularSeason20242025!$B$3:$B$1315, "&lt;=" &amp; DV$1, DataRegularSeason20242025!$E$3:$E$1315, $A26)</f>
        <v>23</v>
      </c>
      <c r="DW26">
        <f>SUMIFS(DataRegularSeason20242025!$AA$3:$AA$1315,DataRegularSeason20242025!$B$3:$B$1315, "&lt;=" &amp; DW$1, DataRegularSeason20242025!$D$3:$D$1315, $A26)+SUMIFS(DataRegularSeason20242025!$AB$3:$AB$1315,DataRegularSeason20242025!$B$3:$B$1315, "&lt;=" &amp; DW$1, DataRegularSeason20242025!$E$3:$E$1315, $A26)</f>
        <v>23</v>
      </c>
      <c r="DX26">
        <f>SUMIFS(DataRegularSeason20242025!$AA$3:$AA$1315,DataRegularSeason20242025!$B$3:$B$1315, "&lt;=" &amp; DX$1, DataRegularSeason20242025!$D$3:$D$1315, $A26)+SUMIFS(DataRegularSeason20242025!$AB$3:$AB$1315,DataRegularSeason20242025!$B$3:$B$1315, "&lt;=" &amp; DX$1, DataRegularSeason20242025!$E$3:$E$1315, $A26)</f>
        <v>23</v>
      </c>
      <c r="DY26">
        <f>SUMIFS(DataRegularSeason20242025!$AA$3:$AA$1315,DataRegularSeason20242025!$B$3:$B$1315, "&lt;=" &amp; DY$1, DataRegularSeason20242025!$D$3:$D$1315, $A26)+SUMIFS(DataRegularSeason20242025!$AB$3:$AB$1315,DataRegularSeason20242025!$B$3:$B$1315, "&lt;=" &amp; DY$1, DataRegularSeason20242025!$E$3:$E$1315, $A26)</f>
        <v>23</v>
      </c>
      <c r="DZ26">
        <f>SUMIFS(DataRegularSeason20242025!$AA$3:$AA$1315,DataRegularSeason20242025!$B$3:$B$1315, "&lt;=" &amp; DZ$1, DataRegularSeason20242025!$D$3:$D$1315, $A26)+SUMIFS(DataRegularSeason20242025!$AB$3:$AB$1315,DataRegularSeason20242025!$B$3:$B$1315, "&lt;=" &amp; DZ$1, DataRegularSeason20242025!$E$3:$E$1315, $A26)</f>
        <v>23</v>
      </c>
      <c r="EA26">
        <f>SUMIFS(DataRegularSeason20242025!$AA$3:$AA$1315,DataRegularSeason20242025!$B$3:$B$1315, "&lt;=" &amp; EA$1, DataRegularSeason20242025!$D$3:$D$1315, $A26)+SUMIFS(DataRegularSeason20242025!$AB$3:$AB$1315,DataRegularSeason20242025!$B$3:$B$1315, "&lt;=" &amp; EA$1, DataRegularSeason20242025!$E$3:$E$1315, $A26)</f>
        <v>23</v>
      </c>
      <c r="EB26">
        <f>SUMIFS(DataRegularSeason20242025!$AA$3:$AA$1315,DataRegularSeason20242025!$B$3:$B$1315, "&lt;=" &amp; EB$1, DataRegularSeason20242025!$D$3:$D$1315, $A26)+SUMIFS(DataRegularSeason20242025!$AB$3:$AB$1315,DataRegularSeason20242025!$B$3:$B$1315, "&lt;=" &amp; EB$1, DataRegularSeason20242025!$E$3:$E$1315, $A26)</f>
        <v>23</v>
      </c>
      <c r="EC26">
        <f>SUMIFS(DataRegularSeason20242025!$AA$3:$AA$1315,DataRegularSeason20242025!$B$3:$B$1315, "&lt;=" &amp; EC$1, DataRegularSeason20242025!$D$3:$D$1315, $A26)+SUMIFS(DataRegularSeason20242025!$AB$3:$AB$1315,DataRegularSeason20242025!$B$3:$B$1315, "&lt;=" &amp; EC$1, DataRegularSeason20242025!$E$3:$E$1315, $A26)</f>
        <v>23</v>
      </c>
      <c r="ED26">
        <f>SUMIFS(DataRegularSeason20242025!$AA$3:$AA$1315,DataRegularSeason20242025!$B$3:$B$1315, "&lt;=" &amp; ED$1, DataRegularSeason20242025!$D$3:$D$1315, $A26)+SUMIFS(DataRegularSeason20242025!$AB$3:$AB$1315,DataRegularSeason20242025!$B$3:$B$1315, "&lt;=" &amp; ED$1, DataRegularSeason20242025!$E$3:$E$1315, $A26)</f>
        <v>23</v>
      </c>
      <c r="EE26">
        <f>SUMIFS(DataRegularSeason20242025!$AA$3:$AA$1315,DataRegularSeason20242025!$B$3:$B$1315, "&lt;=" &amp; EE$1, DataRegularSeason20242025!$D$3:$D$1315, $A26)+SUMIFS(DataRegularSeason20242025!$AB$3:$AB$1315,DataRegularSeason20242025!$B$3:$B$1315, "&lt;=" &amp; EE$1, DataRegularSeason20242025!$E$3:$E$1315, $A26)</f>
        <v>23</v>
      </c>
      <c r="EF26">
        <f>SUMIFS(DataRegularSeason20242025!$AA$3:$AA$1315,DataRegularSeason20242025!$B$3:$B$1315, "&lt;=" &amp; EF$1, DataRegularSeason20242025!$D$3:$D$1315, $A26)+SUMIFS(DataRegularSeason20242025!$AB$3:$AB$1315,DataRegularSeason20242025!$B$3:$B$1315, "&lt;=" &amp; EF$1, DataRegularSeason20242025!$E$3:$E$1315, $A26)</f>
        <v>23</v>
      </c>
      <c r="EG26">
        <f>SUMIFS(DataRegularSeason20242025!$AA$3:$AA$1315,DataRegularSeason20242025!$B$3:$B$1315, "&lt;=" &amp; EG$1, DataRegularSeason20242025!$D$3:$D$1315, $A26)+SUMIFS(DataRegularSeason20242025!$AB$3:$AB$1315,DataRegularSeason20242025!$B$3:$B$1315, "&lt;=" &amp; EG$1, DataRegularSeason20242025!$E$3:$E$1315, $A26)</f>
        <v>23</v>
      </c>
      <c r="EH26">
        <f>SUMIFS(DataRegularSeason20242025!$AA$3:$AA$1315,DataRegularSeason20242025!$B$3:$B$1315, "&lt;=" &amp; EH$1, DataRegularSeason20242025!$D$3:$D$1315, $A26)+SUMIFS(DataRegularSeason20242025!$AB$3:$AB$1315,DataRegularSeason20242025!$B$3:$B$1315, "&lt;=" &amp; EH$1, DataRegularSeason20242025!$E$3:$E$1315, $A26)</f>
        <v>23</v>
      </c>
      <c r="EI26">
        <f>SUMIFS(DataRegularSeason20242025!$AA$3:$AA$1315,DataRegularSeason20242025!$B$3:$B$1315, "&lt;=" &amp; EI$1, DataRegularSeason20242025!$D$3:$D$1315, $A26)+SUMIFS(DataRegularSeason20242025!$AB$3:$AB$1315,DataRegularSeason20242025!$B$3:$B$1315, "&lt;=" &amp; EI$1, DataRegularSeason20242025!$E$3:$E$1315, $A26)</f>
        <v>23</v>
      </c>
      <c r="EJ26">
        <f>SUMIFS(DataRegularSeason20242025!$AA$3:$AA$1315,DataRegularSeason20242025!$B$3:$B$1315, "&lt;=" &amp; EJ$1, DataRegularSeason20242025!$D$3:$D$1315, $A26)+SUMIFS(DataRegularSeason20242025!$AB$3:$AB$1315,DataRegularSeason20242025!$B$3:$B$1315, "&lt;=" &amp; EJ$1, DataRegularSeason20242025!$E$3:$E$1315, $A26)</f>
        <v>23</v>
      </c>
      <c r="EK26">
        <f>SUMIFS(DataRegularSeason20242025!$AA$3:$AA$1315,DataRegularSeason20242025!$B$3:$B$1315, "&lt;=" &amp; EK$1, DataRegularSeason20242025!$D$3:$D$1315, $A26)+SUMIFS(DataRegularSeason20242025!$AB$3:$AB$1315,DataRegularSeason20242025!$B$3:$B$1315, "&lt;=" &amp; EK$1, DataRegularSeason20242025!$E$3:$E$1315, $A26)</f>
        <v>23</v>
      </c>
      <c r="EL26">
        <f>SUMIFS(DataRegularSeason20242025!$AA$3:$AA$1315,DataRegularSeason20242025!$B$3:$B$1315, "&lt;=" &amp; EL$1, DataRegularSeason20242025!$D$3:$D$1315, $A26)+SUMIFS(DataRegularSeason20242025!$AB$3:$AB$1315,DataRegularSeason20242025!$B$3:$B$1315, "&lt;=" &amp; EL$1, DataRegularSeason20242025!$E$3:$E$1315, $A26)</f>
        <v>23</v>
      </c>
      <c r="EM26">
        <f>SUMIFS(DataRegularSeason20242025!$AA$3:$AA$1315,DataRegularSeason20242025!$B$3:$B$1315, "&lt;=" &amp; EM$1, DataRegularSeason20242025!$D$3:$D$1315, $A26)+SUMIFS(DataRegularSeason20242025!$AB$3:$AB$1315,DataRegularSeason20242025!$B$3:$B$1315, "&lt;=" &amp; EM$1, DataRegularSeason20242025!$E$3:$E$1315, $A26)</f>
        <v>23</v>
      </c>
      <c r="EN26">
        <f>SUMIFS(DataRegularSeason20242025!$AA$3:$AA$1315,DataRegularSeason20242025!$B$3:$B$1315, "&lt;=" &amp; EN$1, DataRegularSeason20242025!$D$3:$D$1315, $A26)+SUMIFS(DataRegularSeason20242025!$AB$3:$AB$1315,DataRegularSeason20242025!$B$3:$B$1315, "&lt;=" &amp; EN$1, DataRegularSeason20242025!$E$3:$E$1315, $A26)</f>
        <v>23</v>
      </c>
      <c r="EO26">
        <f>SUMIFS(DataRegularSeason20242025!$AA$3:$AA$1315,DataRegularSeason20242025!$B$3:$B$1315, "&lt;=" &amp; EO$1, DataRegularSeason20242025!$D$3:$D$1315, $A26)+SUMIFS(DataRegularSeason20242025!$AB$3:$AB$1315,DataRegularSeason20242025!$B$3:$B$1315, "&lt;=" &amp; EO$1, DataRegularSeason20242025!$E$3:$E$1315, $A26)</f>
        <v>23</v>
      </c>
      <c r="EP26">
        <f>SUMIFS(DataRegularSeason20242025!$AA$3:$AA$1315,DataRegularSeason20242025!$B$3:$B$1315, "&lt;=" &amp; EP$1, DataRegularSeason20242025!$D$3:$D$1315, $A26)+SUMIFS(DataRegularSeason20242025!$AB$3:$AB$1315,DataRegularSeason20242025!$B$3:$B$1315, "&lt;=" &amp; EP$1, DataRegularSeason20242025!$E$3:$E$1315, $A26)</f>
        <v>23</v>
      </c>
      <c r="EQ26">
        <f>SUMIFS(DataRegularSeason20242025!$AA$3:$AA$1315,DataRegularSeason20242025!$B$3:$B$1315, "&lt;=" &amp; EQ$1, DataRegularSeason20242025!$D$3:$D$1315, $A26)+SUMIFS(DataRegularSeason20242025!$AB$3:$AB$1315,DataRegularSeason20242025!$B$3:$B$1315, "&lt;=" &amp; EQ$1, DataRegularSeason20242025!$E$3:$E$1315, $A26)</f>
        <v>23</v>
      </c>
      <c r="ER26">
        <f>SUMIFS(DataRegularSeason20242025!$AA$3:$AA$1315,DataRegularSeason20242025!$B$3:$B$1315, "&lt;=" &amp; ER$1, DataRegularSeason20242025!$D$3:$D$1315, $A26)+SUMIFS(DataRegularSeason20242025!$AB$3:$AB$1315,DataRegularSeason20242025!$B$3:$B$1315, "&lt;=" &amp; ER$1, DataRegularSeason20242025!$E$3:$E$1315, $A26)</f>
        <v>23</v>
      </c>
      <c r="ES26">
        <f>SUMIFS(DataRegularSeason20242025!$AA$3:$AA$1315,DataRegularSeason20242025!$B$3:$B$1315, "&lt;=" &amp; ES$1, DataRegularSeason20242025!$D$3:$D$1315, $A26)+SUMIFS(DataRegularSeason20242025!$AB$3:$AB$1315,DataRegularSeason20242025!$B$3:$B$1315, "&lt;=" &amp; ES$1, DataRegularSeason20242025!$E$3:$E$1315, $A26)</f>
        <v>23</v>
      </c>
      <c r="ET26">
        <f>SUMIFS(DataRegularSeason20242025!$AA$3:$AA$1315,DataRegularSeason20242025!$B$3:$B$1315, "&lt;=" &amp; ET$1, DataRegularSeason20242025!$D$3:$D$1315, $A26)+SUMIFS(DataRegularSeason20242025!$AB$3:$AB$1315,DataRegularSeason20242025!$B$3:$B$1315, "&lt;=" &amp; ET$1, DataRegularSeason20242025!$E$3:$E$1315, $A26)</f>
        <v>23</v>
      </c>
      <c r="EU26">
        <f>SUMIFS(DataRegularSeason20242025!$AA$3:$AA$1315,DataRegularSeason20242025!$B$3:$B$1315, "&lt;=" &amp; EU$1, DataRegularSeason20242025!$D$3:$D$1315, $A26)+SUMIFS(DataRegularSeason20242025!$AB$3:$AB$1315,DataRegularSeason20242025!$B$3:$B$1315, "&lt;=" &amp; EU$1, DataRegularSeason20242025!$E$3:$E$1315, $A26)</f>
        <v>23</v>
      </c>
      <c r="EV26">
        <f>SUMIFS(DataRegularSeason20242025!$AA$3:$AA$1315,DataRegularSeason20242025!$B$3:$B$1315, "&lt;=" &amp; EV$1, DataRegularSeason20242025!$D$3:$D$1315, $A26)+SUMIFS(DataRegularSeason20242025!$AB$3:$AB$1315,DataRegularSeason20242025!$B$3:$B$1315, "&lt;=" &amp; EV$1, DataRegularSeason20242025!$E$3:$E$1315, $A26)</f>
        <v>23</v>
      </c>
      <c r="EW26">
        <f>SUMIFS(DataRegularSeason20242025!$AA$3:$AA$1315,DataRegularSeason20242025!$B$3:$B$1315, "&lt;=" &amp; EW$1, DataRegularSeason20242025!$D$3:$D$1315, $A26)+SUMIFS(DataRegularSeason20242025!$AB$3:$AB$1315,DataRegularSeason20242025!$B$3:$B$1315, "&lt;=" &amp; EW$1, DataRegularSeason20242025!$E$3:$E$1315, $A26)</f>
        <v>23</v>
      </c>
      <c r="EX26">
        <f>SUMIFS(DataRegularSeason20242025!$AA$3:$AA$1315,DataRegularSeason20242025!$B$3:$B$1315, "&lt;=" &amp; EX$1, DataRegularSeason20242025!$D$3:$D$1315, $A26)+SUMIFS(DataRegularSeason20242025!$AB$3:$AB$1315,DataRegularSeason20242025!$B$3:$B$1315, "&lt;=" &amp; EX$1, DataRegularSeason20242025!$E$3:$E$1315, $A26)</f>
        <v>23</v>
      </c>
      <c r="EY26">
        <f>SUMIFS(DataRegularSeason20242025!$AA$3:$AA$1315,DataRegularSeason20242025!$B$3:$B$1315, "&lt;=" &amp; EY$1, DataRegularSeason20242025!$D$3:$D$1315, $A26)+SUMIFS(DataRegularSeason20242025!$AB$3:$AB$1315,DataRegularSeason20242025!$B$3:$B$1315, "&lt;=" &amp; EY$1, DataRegularSeason20242025!$E$3:$E$1315, $A26)</f>
        <v>23</v>
      </c>
      <c r="EZ26">
        <f>SUMIFS(DataRegularSeason20242025!$AA$3:$AA$1315,DataRegularSeason20242025!$B$3:$B$1315, "&lt;=" &amp; EZ$1, DataRegularSeason20242025!$D$3:$D$1315, $A26)+SUMIFS(DataRegularSeason20242025!$AB$3:$AB$1315,DataRegularSeason20242025!$B$3:$B$1315, "&lt;=" &amp; EZ$1, DataRegularSeason20242025!$E$3:$E$1315, $A26)</f>
        <v>23</v>
      </c>
      <c r="FA26">
        <f>SUMIFS(DataRegularSeason20242025!$AA$3:$AA$1315,DataRegularSeason20242025!$B$3:$B$1315, "&lt;=" &amp; FA$1, DataRegularSeason20242025!$D$3:$D$1315, $A26)+SUMIFS(DataRegularSeason20242025!$AB$3:$AB$1315,DataRegularSeason20242025!$B$3:$B$1315, "&lt;=" &amp; FA$1, DataRegularSeason20242025!$E$3:$E$1315, $A26)</f>
        <v>23</v>
      </c>
      <c r="FB26">
        <f>SUMIFS(DataRegularSeason20242025!$AA$3:$AA$1315,DataRegularSeason20242025!$B$3:$B$1315, "&lt;=" &amp; FB$1, DataRegularSeason20242025!$D$3:$D$1315, $A26)+SUMIFS(DataRegularSeason20242025!$AB$3:$AB$1315,DataRegularSeason20242025!$B$3:$B$1315, "&lt;=" &amp; FB$1, DataRegularSeason20242025!$E$3:$E$1315, $A26)</f>
        <v>23</v>
      </c>
      <c r="FC26">
        <f>SUMIFS(DataRegularSeason20242025!$AA$3:$AA$1315,DataRegularSeason20242025!$B$3:$B$1315, "&lt;=" &amp; FC$1, DataRegularSeason20242025!$D$3:$D$1315, $A26)+SUMIFS(DataRegularSeason20242025!$AB$3:$AB$1315,DataRegularSeason20242025!$B$3:$B$1315, "&lt;=" &amp; FC$1, DataRegularSeason20242025!$E$3:$E$1315, $A26)</f>
        <v>23</v>
      </c>
      <c r="FD26">
        <f>SUMIFS(DataRegularSeason20242025!$AA$3:$AA$1315,DataRegularSeason20242025!$B$3:$B$1315, "&lt;=" &amp; FD$1, DataRegularSeason20242025!$D$3:$D$1315, $A26)+SUMIFS(DataRegularSeason20242025!$AB$3:$AB$1315,DataRegularSeason20242025!$B$3:$B$1315, "&lt;=" &amp; FD$1, DataRegularSeason20242025!$E$3:$E$1315, $A26)</f>
        <v>23</v>
      </c>
      <c r="FE26">
        <f>SUMIFS(DataRegularSeason20242025!$AA$3:$AA$1315,DataRegularSeason20242025!$B$3:$B$1315, "&lt;=" &amp; FE$1, DataRegularSeason20242025!$D$3:$D$1315, $A26)+SUMIFS(DataRegularSeason20242025!$AB$3:$AB$1315,DataRegularSeason20242025!$B$3:$B$1315, "&lt;=" &amp; FE$1, DataRegularSeason20242025!$E$3:$E$1315, $A26)</f>
        <v>23</v>
      </c>
      <c r="FF26">
        <f>SUMIFS(DataRegularSeason20242025!$AA$3:$AA$1315,DataRegularSeason20242025!$B$3:$B$1315, "&lt;=" &amp; FF$1, DataRegularSeason20242025!$D$3:$D$1315, $A26)+SUMIFS(DataRegularSeason20242025!$AB$3:$AB$1315,DataRegularSeason20242025!$B$3:$B$1315, "&lt;=" &amp; FF$1, DataRegularSeason20242025!$E$3:$E$1315, $A26)</f>
        <v>23</v>
      </c>
      <c r="FG26">
        <f>SUMIFS(DataRegularSeason20242025!$AA$3:$AA$1315,DataRegularSeason20242025!$B$3:$B$1315, "&lt;=" &amp; FG$1, DataRegularSeason20242025!$D$3:$D$1315, $A26)+SUMIFS(DataRegularSeason20242025!$AB$3:$AB$1315,DataRegularSeason20242025!$B$3:$B$1315, "&lt;=" &amp; FG$1, DataRegularSeason20242025!$E$3:$E$1315, $A26)</f>
        <v>23</v>
      </c>
      <c r="FH26">
        <f>SUMIFS(DataRegularSeason20242025!$AA$3:$AA$1315,DataRegularSeason20242025!$B$3:$B$1315, "&lt;=" &amp; FH$1, DataRegularSeason20242025!$D$3:$D$1315, $A26)+SUMIFS(DataRegularSeason20242025!$AB$3:$AB$1315,DataRegularSeason20242025!$B$3:$B$1315, "&lt;=" &amp; FH$1, DataRegularSeason20242025!$E$3:$E$1315, $A26)</f>
        <v>23</v>
      </c>
      <c r="FI26">
        <f>SUMIFS(DataRegularSeason20242025!$AA$3:$AA$1315,DataRegularSeason20242025!$B$3:$B$1315, "&lt;=" &amp; FI$1, DataRegularSeason20242025!$D$3:$D$1315, $A26)+SUMIFS(DataRegularSeason20242025!$AB$3:$AB$1315,DataRegularSeason20242025!$B$3:$B$1315, "&lt;=" &amp; FI$1, DataRegularSeason20242025!$E$3:$E$1315, $A26)</f>
        <v>23</v>
      </c>
      <c r="FJ26">
        <f>SUMIFS(DataRegularSeason20242025!$AA$3:$AA$1315,DataRegularSeason20242025!$B$3:$B$1315, "&lt;=" &amp; FJ$1, DataRegularSeason20242025!$D$3:$D$1315, $A26)+SUMIFS(DataRegularSeason20242025!$AB$3:$AB$1315,DataRegularSeason20242025!$B$3:$B$1315, "&lt;=" &amp; FJ$1, DataRegularSeason20242025!$E$3:$E$1315, $A26)</f>
        <v>23</v>
      </c>
      <c r="FK26">
        <f>SUMIFS(DataRegularSeason20242025!$AA$3:$AA$1315,DataRegularSeason20242025!$B$3:$B$1315, "&lt;=" &amp; FK$1, DataRegularSeason20242025!$D$3:$D$1315, $A26)+SUMIFS(DataRegularSeason20242025!$AB$3:$AB$1315,DataRegularSeason20242025!$B$3:$B$1315, "&lt;=" &amp; FK$1, DataRegularSeason20242025!$E$3:$E$1315, $A26)</f>
        <v>23</v>
      </c>
      <c r="FL26">
        <f>SUMIFS(DataRegularSeason20242025!$AA$3:$AA$1315,DataRegularSeason20242025!$B$3:$B$1315, "&lt;=" &amp; FL$1, DataRegularSeason20242025!$D$3:$D$1315, $A26)+SUMIFS(DataRegularSeason20242025!$AB$3:$AB$1315,DataRegularSeason20242025!$B$3:$B$1315, "&lt;=" &amp; FL$1, DataRegularSeason20242025!$E$3:$E$1315, $A26)</f>
        <v>23</v>
      </c>
      <c r="FM26">
        <f>SUMIFS(DataRegularSeason20242025!$AA$3:$AA$1315,DataRegularSeason20242025!$B$3:$B$1315, "&lt;=" &amp; FM$1, DataRegularSeason20242025!$D$3:$D$1315, $A26)+SUMIFS(DataRegularSeason20242025!$AB$3:$AB$1315,DataRegularSeason20242025!$B$3:$B$1315, "&lt;=" &amp; FM$1, DataRegularSeason20242025!$E$3:$E$1315, $A26)</f>
        <v>23</v>
      </c>
      <c r="FN26">
        <f>SUMIFS(DataRegularSeason20242025!$AA$3:$AA$1315,DataRegularSeason20242025!$B$3:$B$1315, "&lt;=" &amp; FN$1, DataRegularSeason20242025!$D$3:$D$1315, $A26)+SUMIFS(DataRegularSeason20242025!$AB$3:$AB$1315,DataRegularSeason20242025!$B$3:$B$1315, "&lt;=" &amp; FN$1, DataRegularSeason20242025!$E$3:$E$1315, $A26)</f>
        <v>23</v>
      </c>
      <c r="FO26">
        <f>SUMIFS(DataRegularSeason20242025!$AA$3:$AA$1315,DataRegularSeason20242025!$B$3:$B$1315, "&lt;=" &amp; FO$1, DataRegularSeason20242025!$D$3:$D$1315, $A26)+SUMIFS(DataRegularSeason20242025!$AB$3:$AB$1315,DataRegularSeason20242025!$B$3:$B$1315, "&lt;=" &amp; FO$1, DataRegularSeason20242025!$E$3:$E$1315, $A26)</f>
        <v>23</v>
      </c>
      <c r="FP26">
        <f>SUMIFS(DataRegularSeason20242025!$AA$3:$AA$1315,DataRegularSeason20242025!$B$3:$B$1315, "&lt;=" &amp; FP$1, DataRegularSeason20242025!$D$3:$D$1315, $A26)+SUMIFS(DataRegularSeason20242025!$AB$3:$AB$1315,DataRegularSeason20242025!$B$3:$B$1315, "&lt;=" &amp; FP$1, DataRegularSeason20242025!$E$3:$E$1315, $A26)</f>
        <v>23</v>
      </c>
      <c r="FQ26">
        <f>SUMIFS(DataRegularSeason20242025!$AA$3:$AA$1315,DataRegularSeason20242025!$B$3:$B$1315, "&lt;=" &amp; FQ$1, DataRegularSeason20242025!$D$3:$D$1315, $A26)+SUMIFS(DataRegularSeason20242025!$AB$3:$AB$1315,DataRegularSeason20242025!$B$3:$B$1315, "&lt;=" &amp; FQ$1, DataRegularSeason20242025!$E$3:$E$1315, $A26)</f>
        <v>23</v>
      </c>
      <c r="FR26">
        <f>SUMIFS(DataRegularSeason20242025!$AA$3:$AA$1315,DataRegularSeason20242025!$B$3:$B$1315, "&lt;=" &amp; FR$1, DataRegularSeason20242025!$D$3:$D$1315, $A26)+SUMIFS(DataRegularSeason20242025!$AB$3:$AB$1315,DataRegularSeason20242025!$B$3:$B$1315, "&lt;=" &amp; FR$1, DataRegularSeason20242025!$E$3:$E$1315, $A26)</f>
        <v>23</v>
      </c>
      <c r="FS26">
        <f>SUMIFS(DataRegularSeason20242025!$AA$3:$AA$1315,DataRegularSeason20242025!$B$3:$B$1315, "&lt;=" &amp; FS$1, DataRegularSeason20242025!$D$3:$D$1315, $A26)+SUMIFS(DataRegularSeason20242025!$AB$3:$AB$1315,DataRegularSeason20242025!$B$3:$B$1315, "&lt;=" &amp; FS$1, DataRegularSeason20242025!$E$3:$E$1315, $A26)</f>
        <v>23</v>
      </c>
      <c r="FT26">
        <f>SUMIFS(DataRegularSeason20242025!$AA$3:$AA$1315,DataRegularSeason20242025!$B$3:$B$1315, "&lt;=" &amp; FT$1, DataRegularSeason20242025!$D$3:$D$1315, $A26)+SUMIFS(DataRegularSeason20242025!$AB$3:$AB$1315,DataRegularSeason20242025!$B$3:$B$1315, "&lt;=" &amp; FT$1, DataRegularSeason20242025!$E$3:$E$1315, $A26)</f>
        <v>23</v>
      </c>
      <c r="FU26">
        <f>SUMIFS(DataRegularSeason20242025!$AA$3:$AA$1315,DataRegularSeason20242025!$B$3:$B$1315, "&lt;=" &amp; FU$1, DataRegularSeason20242025!$D$3:$D$1315, $A26)+SUMIFS(DataRegularSeason20242025!$AB$3:$AB$1315,DataRegularSeason20242025!$B$3:$B$1315, "&lt;=" &amp; FU$1, DataRegularSeason20242025!$E$3:$E$1315, $A26)</f>
        <v>23</v>
      </c>
      <c r="FV26">
        <f>SUMIFS(DataRegularSeason20242025!$AA$3:$AA$1315,DataRegularSeason20242025!$B$3:$B$1315, "&lt;=" &amp; FV$1, DataRegularSeason20242025!$D$3:$D$1315, $A26)+SUMIFS(DataRegularSeason20242025!$AB$3:$AB$1315,DataRegularSeason20242025!$B$3:$B$1315, "&lt;=" &amp; FV$1, DataRegularSeason20242025!$E$3:$E$1315, $A26)</f>
        <v>23</v>
      </c>
      <c r="FW26">
        <f>SUMIFS(DataRegularSeason20242025!$AA$3:$AA$1315,DataRegularSeason20242025!$B$3:$B$1315, "&lt;=" &amp; FW$1, DataRegularSeason20242025!$D$3:$D$1315, $A26)+SUMIFS(DataRegularSeason20242025!$AB$3:$AB$1315,DataRegularSeason20242025!$B$3:$B$1315, "&lt;=" &amp; FW$1, DataRegularSeason20242025!$E$3:$E$1315, $A26)</f>
        <v>23</v>
      </c>
      <c r="FX26">
        <f>SUMIFS(DataRegularSeason20242025!$AA$3:$AA$1315,DataRegularSeason20242025!$B$3:$B$1315, "&lt;=" &amp; FX$1, DataRegularSeason20242025!$D$3:$D$1315, $A26)+SUMIFS(DataRegularSeason20242025!$AB$3:$AB$1315,DataRegularSeason20242025!$B$3:$B$1315, "&lt;=" &amp; FX$1, DataRegularSeason20242025!$E$3:$E$1315, $A26)</f>
        <v>23</v>
      </c>
      <c r="FY26">
        <f>SUMIFS(DataRegularSeason20242025!$AA$3:$AA$1315,DataRegularSeason20242025!$B$3:$B$1315, "&lt;=" &amp; FY$1, DataRegularSeason20242025!$D$3:$D$1315, $A26)+SUMIFS(DataRegularSeason20242025!$AB$3:$AB$1315,DataRegularSeason20242025!$B$3:$B$1315, "&lt;=" &amp; FY$1, DataRegularSeason20242025!$E$3:$E$1315, $A26)</f>
        <v>23</v>
      </c>
      <c r="FZ26">
        <f>SUMIFS(DataRegularSeason20242025!$AA$3:$AA$1315,DataRegularSeason20242025!$B$3:$B$1315, "&lt;=" &amp; FZ$1, DataRegularSeason20242025!$D$3:$D$1315, $A26)+SUMIFS(DataRegularSeason20242025!$AB$3:$AB$1315,DataRegularSeason20242025!$B$3:$B$1315, "&lt;=" &amp; FZ$1, DataRegularSeason20242025!$E$3:$E$1315, $A26)</f>
        <v>23</v>
      </c>
      <c r="GA26">
        <f>SUMIFS(DataRegularSeason20242025!$AA$3:$AA$1315,DataRegularSeason20242025!$B$3:$B$1315, "&lt;=" &amp; GA$1, DataRegularSeason20242025!$D$3:$D$1315, $A26)+SUMIFS(DataRegularSeason20242025!$AB$3:$AB$1315,DataRegularSeason20242025!$B$3:$B$1315, "&lt;=" &amp; GA$1, DataRegularSeason20242025!$E$3:$E$1315, $A26)</f>
        <v>23</v>
      </c>
      <c r="GB26">
        <f>SUMIFS(DataRegularSeason20242025!$AA$3:$AA$1315,DataRegularSeason20242025!$B$3:$B$1315, "&lt;=" &amp; GB$1, DataRegularSeason20242025!$D$3:$D$1315, $A26)+SUMIFS(DataRegularSeason20242025!$AB$3:$AB$1315,DataRegularSeason20242025!$B$3:$B$1315, "&lt;=" &amp; GB$1, DataRegularSeason20242025!$E$3:$E$1315, $A26)</f>
        <v>23</v>
      </c>
      <c r="GC26">
        <f>SUMIFS(DataRegularSeason20242025!$AA$3:$AA$1315,DataRegularSeason20242025!$B$3:$B$1315, "&lt;=" &amp; GC$1, DataRegularSeason20242025!$D$3:$D$1315, $A26)+SUMIFS(DataRegularSeason20242025!$AB$3:$AB$1315,DataRegularSeason20242025!$B$3:$B$1315, "&lt;=" &amp; GC$1, DataRegularSeason20242025!$E$3:$E$1315, $A26)</f>
        <v>23</v>
      </c>
      <c r="GD26">
        <f>SUMIFS(DataRegularSeason20242025!$AA$3:$AA$1315,DataRegularSeason20242025!$B$3:$B$1315, "&lt;=" &amp; GD$1, DataRegularSeason20242025!$D$3:$D$1315, $A26)+SUMIFS(DataRegularSeason20242025!$AB$3:$AB$1315,DataRegularSeason20242025!$B$3:$B$1315, "&lt;=" &amp; GD$1, DataRegularSeason20242025!$E$3:$E$1315, $A26)</f>
        <v>23</v>
      </c>
      <c r="GE26">
        <f>SUMIFS(DataRegularSeason20242025!$AA$3:$AA$1315,DataRegularSeason20242025!$B$3:$B$1315, "&lt;=" &amp; GE$1, DataRegularSeason20242025!$D$3:$D$1315, $A26)+SUMIFS(DataRegularSeason20242025!$AB$3:$AB$1315,DataRegularSeason20242025!$B$3:$B$1315, "&lt;=" &amp; GE$1, DataRegularSeason20242025!$E$3:$E$1315, $A26)</f>
        <v>23</v>
      </c>
      <c r="GF26">
        <f>SUMIFS(DataRegularSeason20242025!$AA$3:$AA$1315,DataRegularSeason20242025!$B$3:$B$1315, "&lt;=" &amp; GF$1, DataRegularSeason20242025!$D$3:$D$1315, $A26)+SUMIFS(DataRegularSeason20242025!$AB$3:$AB$1315,DataRegularSeason20242025!$B$3:$B$1315, "&lt;=" &amp; GF$1, DataRegularSeason20242025!$E$3:$E$1315, $A26)</f>
        <v>23</v>
      </c>
      <c r="GG26">
        <f>SUMIFS(DataRegularSeason20242025!$AA$3:$AA$1315,DataRegularSeason20242025!$B$3:$B$1315, "&lt;=" &amp; GG$1, DataRegularSeason20242025!$D$3:$D$1315, $A26)+SUMIFS(DataRegularSeason20242025!$AB$3:$AB$1315,DataRegularSeason20242025!$B$3:$B$1315, "&lt;=" &amp; GG$1, DataRegularSeason20242025!$E$3:$E$1315, $A26)</f>
        <v>23</v>
      </c>
      <c r="GH26">
        <f>SUMIFS(DataRegularSeason20242025!$AA$3:$AA$1315,DataRegularSeason20242025!$B$3:$B$1315, "&lt;=" &amp; GH$1, DataRegularSeason20242025!$D$3:$D$1315, $A26)+SUMIFS(DataRegularSeason20242025!$AB$3:$AB$1315,DataRegularSeason20242025!$B$3:$B$1315, "&lt;=" &amp; GH$1, DataRegularSeason20242025!$E$3:$E$1315, $A26)</f>
        <v>23</v>
      </c>
      <c r="GI26">
        <f>SUMIFS(DataRegularSeason20242025!$AA$3:$AA$1315,DataRegularSeason20242025!$B$3:$B$1315, "&lt;=" &amp; GI$1, DataRegularSeason20242025!$D$3:$D$1315, $A26)+SUMIFS(DataRegularSeason20242025!$AB$3:$AB$1315,DataRegularSeason20242025!$B$3:$B$1315, "&lt;=" &amp; GI$1, DataRegularSeason20242025!$E$3:$E$1315, $A26)</f>
        <v>23</v>
      </c>
      <c r="GJ26">
        <f>SUMIFS(DataRegularSeason20242025!$AA$3:$AA$1315,DataRegularSeason20242025!$B$3:$B$1315, "&lt;=" &amp; GJ$1, DataRegularSeason20242025!$D$3:$D$1315, $A26)+SUMIFS(DataRegularSeason20242025!$AB$3:$AB$1315,DataRegularSeason20242025!$B$3:$B$1315, "&lt;=" &amp; GJ$1, DataRegularSeason20242025!$E$3:$E$1315, $A26)</f>
        <v>23</v>
      </c>
      <c r="GK26">
        <f>SUMIFS(DataRegularSeason20242025!$AA$3:$AA$1315,DataRegularSeason20242025!$B$3:$B$1315, "&lt;=" &amp; GK$1, DataRegularSeason20242025!$D$3:$D$1315, $A26)+SUMIFS(DataRegularSeason20242025!$AB$3:$AB$1315,DataRegularSeason20242025!$B$3:$B$1315, "&lt;=" &amp; GK$1, DataRegularSeason20242025!$E$3:$E$1315, $A26)</f>
        <v>23</v>
      </c>
      <c r="GL26">
        <f>SUMIFS(DataRegularSeason20242025!$AA$3:$AA$1315,DataRegularSeason20242025!$B$3:$B$1315, "&lt;=" &amp; GL$1, DataRegularSeason20242025!$D$3:$D$1315, $A26)+SUMIFS(DataRegularSeason20242025!$AB$3:$AB$1315,DataRegularSeason20242025!$B$3:$B$1315, "&lt;=" &amp; GL$1, DataRegularSeason20242025!$E$3:$E$1315, $A26)</f>
        <v>23</v>
      </c>
      <c r="GM26">
        <f>SUMIFS(DataRegularSeason20242025!$AA$3:$AA$1315,DataRegularSeason20242025!$B$3:$B$1315, "&lt;=" &amp; GM$1, DataRegularSeason20242025!$D$3:$D$1315, $A26)+SUMIFS(DataRegularSeason20242025!$AB$3:$AB$1315,DataRegularSeason20242025!$B$3:$B$1315, "&lt;=" &amp; GM$1, DataRegularSeason20242025!$E$3:$E$1315, $A26)</f>
        <v>23</v>
      </c>
      <c r="GN26">
        <f>SUMIFS(DataRegularSeason20242025!$AA$3:$AA$1315,DataRegularSeason20242025!$B$3:$B$1315, "&lt;=" &amp; GN$1, DataRegularSeason20242025!$D$3:$D$1315, $A26)+SUMIFS(DataRegularSeason20242025!$AB$3:$AB$1315,DataRegularSeason20242025!$B$3:$B$1315, "&lt;=" &amp; GN$1, DataRegularSeason20242025!$E$3:$E$1315, $A26)</f>
        <v>23</v>
      </c>
      <c r="GO26">
        <f>SUMIFS(DataRegularSeason20242025!$AA$3:$AA$1315,DataRegularSeason20242025!$B$3:$B$1315, "&lt;=" &amp; GO$1, DataRegularSeason20242025!$D$3:$D$1315, $A26)+SUMIFS(DataRegularSeason20242025!$AB$3:$AB$1315,DataRegularSeason20242025!$B$3:$B$1315, "&lt;=" &amp; GO$1, DataRegularSeason20242025!$E$3:$E$1315, $A26)</f>
        <v>23</v>
      </c>
      <c r="GP26">
        <f>SUMIFS(DataRegularSeason20242025!$AA$3:$AA$1315,DataRegularSeason20242025!$B$3:$B$1315, "&lt;=" &amp; GP$1, DataRegularSeason20242025!$D$3:$D$1315, $A26)+SUMIFS(DataRegularSeason20242025!$AB$3:$AB$1315,DataRegularSeason20242025!$B$3:$B$1315, "&lt;=" &amp; GP$1, DataRegularSeason20242025!$E$3:$E$1315, $A26)</f>
        <v>23</v>
      </c>
      <c r="GQ26">
        <f>SUMIFS(DataRegularSeason20242025!$AA$3:$AA$1315,DataRegularSeason20242025!$B$3:$B$1315, "&lt;=" &amp; GQ$1, DataRegularSeason20242025!$D$3:$D$1315, $A26)+SUMIFS(DataRegularSeason20242025!$AB$3:$AB$1315,DataRegularSeason20242025!$B$3:$B$1315, "&lt;=" &amp; GQ$1, DataRegularSeason20242025!$E$3:$E$1315, $A26)</f>
        <v>23</v>
      </c>
      <c r="GR26">
        <f>SUMIFS(DataRegularSeason20242025!$AA$3:$AA$1315,DataRegularSeason20242025!$B$3:$B$1315, "&lt;=" &amp; GR$1, DataRegularSeason20242025!$D$3:$D$1315, $A26)+SUMIFS(DataRegularSeason20242025!$AB$3:$AB$1315,DataRegularSeason20242025!$B$3:$B$1315, "&lt;=" &amp; GR$1, DataRegularSeason20242025!$E$3:$E$1315, $A26)</f>
        <v>23</v>
      </c>
      <c r="GS26">
        <f>SUMIFS(DataRegularSeason20242025!$AA$3:$AA$1315,DataRegularSeason20242025!$B$3:$B$1315, "&lt;=" &amp; GS$1, DataRegularSeason20242025!$D$3:$D$1315, $A26)+SUMIFS(DataRegularSeason20242025!$AB$3:$AB$1315,DataRegularSeason20242025!$B$3:$B$1315, "&lt;=" &amp; GS$1, DataRegularSeason20242025!$E$3:$E$1315, $A26)</f>
        <v>23</v>
      </c>
      <c r="GT26">
        <f>SUMIFS(DataRegularSeason20242025!$AA$3:$AA$1315,DataRegularSeason20242025!$B$3:$B$1315, "&lt;=" &amp; GT$1, DataRegularSeason20242025!$D$3:$D$1315, $A26)+SUMIFS(DataRegularSeason20242025!$AB$3:$AB$1315,DataRegularSeason20242025!$B$3:$B$1315, "&lt;=" &amp; GT$1, DataRegularSeason20242025!$E$3:$E$1315, $A26)</f>
        <v>23</v>
      </c>
      <c r="GU26">
        <f>SUMIFS(DataRegularSeason20242025!$AA$3:$AA$1315,DataRegularSeason20242025!$B$3:$B$1315, "&lt;=" &amp; GU$1, DataRegularSeason20242025!$D$3:$D$1315, $A26)+SUMIFS(DataRegularSeason20242025!$AB$3:$AB$1315,DataRegularSeason20242025!$B$3:$B$1315, "&lt;=" &amp; GU$1, DataRegularSeason20242025!$E$3:$E$1315, $A26)</f>
        <v>23</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30</v>
      </c>
      <c r="BN27">
        <f>SUMIFS(DataRegularSeason20242025!$AA$3:$AA$1315,DataRegularSeason20242025!$B$3:$B$1315, "&lt;=" &amp; BN$1, DataRegularSeason20242025!$D$3:$D$1315, $A27)+SUMIFS(DataRegularSeason20242025!$AB$3:$AB$1315,DataRegularSeason20242025!$B$3:$B$1315, "&lt;=" &amp; BN$1, DataRegularSeason20242025!$E$3:$E$1315, $A27)</f>
        <v>30</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30</v>
      </c>
      <c r="BR27">
        <f>SUMIFS(DataRegularSeason20242025!$AA$3:$AA$1315,DataRegularSeason20242025!$B$3:$B$1315, "&lt;=" &amp; BR$1, DataRegularSeason20242025!$D$3:$D$1315, $A27)+SUMIFS(DataRegularSeason20242025!$AB$3:$AB$1315,DataRegularSeason20242025!$B$3:$B$1315, "&lt;=" &amp; BR$1, DataRegularSeason20242025!$E$3:$E$1315, $A27)</f>
        <v>30</v>
      </c>
      <c r="BS27">
        <f>SUMIFS(DataRegularSeason20242025!$AA$3:$AA$1315,DataRegularSeason20242025!$B$3:$B$1315, "&lt;=" &amp; BS$1, DataRegularSeason20242025!$D$3:$D$1315, $A27)+SUMIFS(DataRegularSeason20242025!$AB$3:$AB$1315,DataRegularSeason20242025!$B$3:$B$1315, "&lt;=" &amp; BS$1, DataRegularSeason20242025!$E$3:$E$1315, $A27)</f>
        <v>30</v>
      </c>
      <c r="BT27">
        <f>SUMIFS(DataRegularSeason20242025!$AA$3:$AA$1315,DataRegularSeason20242025!$B$3:$B$1315, "&lt;=" &amp; BT$1, DataRegularSeason20242025!$D$3:$D$1315, $A27)+SUMIFS(DataRegularSeason20242025!$AB$3:$AB$1315,DataRegularSeason20242025!$B$3:$B$1315, "&lt;=" &amp; BT$1, DataRegularSeason20242025!$E$3:$E$1315, $A27)</f>
        <v>30</v>
      </c>
      <c r="BU27">
        <f>SUMIFS(DataRegularSeason20242025!$AA$3:$AA$1315,DataRegularSeason20242025!$B$3:$B$1315, "&lt;=" &amp; BU$1, DataRegularSeason20242025!$D$3:$D$1315, $A27)+SUMIFS(DataRegularSeason20242025!$AB$3:$AB$1315,DataRegularSeason20242025!$B$3:$B$1315, "&lt;=" &amp; BU$1, DataRegularSeason20242025!$E$3:$E$1315, $A27)</f>
        <v>30</v>
      </c>
      <c r="BV27">
        <f>SUMIFS(DataRegularSeason20242025!$AA$3:$AA$1315,DataRegularSeason20242025!$B$3:$B$1315, "&lt;=" &amp; BV$1, DataRegularSeason20242025!$D$3:$D$1315, $A27)+SUMIFS(DataRegularSeason20242025!$AB$3:$AB$1315,DataRegularSeason20242025!$B$3:$B$1315, "&lt;=" &amp; BV$1, DataRegularSeason20242025!$E$3:$E$1315, $A27)</f>
        <v>30</v>
      </c>
      <c r="BW27">
        <f>SUMIFS(DataRegularSeason20242025!$AA$3:$AA$1315,DataRegularSeason20242025!$B$3:$B$1315, "&lt;=" &amp; BW$1, DataRegularSeason20242025!$D$3:$D$1315, $A27)+SUMIFS(DataRegularSeason20242025!$AB$3:$AB$1315,DataRegularSeason20242025!$B$3:$B$1315, "&lt;=" &amp; BW$1, DataRegularSeason20242025!$E$3:$E$1315, $A27)</f>
        <v>30</v>
      </c>
      <c r="BX27">
        <f>SUMIFS(DataRegularSeason20242025!$AA$3:$AA$1315,DataRegularSeason20242025!$B$3:$B$1315, "&lt;=" &amp; BX$1, DataRegularSeason20242025!$D$3:$D$1315, $A27)+SUMIFS(DataRegularSeason20242025!$AB$3:$AB$1315,DataRegularSeason20242025!$B$3:$B$1315, "&lt;=" &amp; BX$1, DataRegularSeason20242025!$E$3:$E$1315, $A27)</f>
        <v>30</v>
      </c>
      <c r="BY27">
        <f>SUMIFS(DataRegularSeason20242025!$AA$3:$AA$1315,DataRegularSeason20242025!$B$3:$B$1315, "&lt;=" &amp; BY$1, DataRegularSeason20242025!$D$3:$D$1315, $A27)+SUMIFS(DataRegularSeason20242025!$AB$3:$AB$1315,DataRegularSeason20242025!$B$3:$B$1315, "&lt;=" &amp; BY$1, DataRegularSeason20242025!$E$3:$E$1315, $A27)</f>
        <v>30</v>
      </c>
      <c r="BZ27">
        <f>SUMIFS(DataRegularSeason20242025!$AA$3:$AA$1315,DataRegularSeason20242025!$B$3:$B$1315, "&lt;=" &amp; BZ$1, DataRegularSeason20242025!$D$3:$D$1315, $A27)+SUMIFS(DataRegularSeason20242025!$AB$3:$AB$1315,DataRegularSeason20242025!$B$3:$B$1315, "&lt;=" &amp; BZ$1, DataRegularSeason20242025!$E$3:$E$1315, $A27)</f>
        <v>30</v>
      </c>
      <c r="CA27">
        <f>SUMIFS(DataRegularSeason20242025!$AA$3:$AA$1315,DataRegularSeason20242025!$B$3:$B$1315, "&lt;=" &amp; CA$1, DataRegularSeason20242025!$D$3:$D$1315, $A27)+SUMIFS(DataRegularSeason20242025!$AB$3:$AB$1315,DataRegularSeason20242025!$B$3:$B$1315, "&lt;=" &amp; CA$1, DataRegularSeason20242025!$E$3:$E$1315, $A27)</f>
        <v>30</v>
      </c>
      <c r="CB27">
        <f>SUMIFS(DataRegularSeason20242025!$AA$3:$AA$1315,DataRegularSeason20242025!$B$3:$B$1315, "&lt;=" &amp; CB$1, DataRegularSeason20242025!$D$3:$D$1315, $A27)+SUMIFS(DataRegularSeason20242025!$AB$3:$AB$1315,DataRegularSeason20242025!$B$3:$B$1315, "&lt;=" &amp; CB$1, DataRegularSeason20242025!$E$3:$E$1315, $A27)</f>
        <v>30</v>
      </c>
      <c r="CC27">
        <f>SUMIFS(DataRegularSeason20242025!$AA$3:$AA$1315,DataRegularSeason20242025!$B$3:$B$1315, "&lt;=" &amp; CC$1, DataRegularSeason20242025!$D$3:$D$1315, $A27)+SUMIFS(DataRegularSeason20242025!$AB$3:$AB$1315,DataRegularSeason20242025!$B$3:$B$1315, "&lt;=" &amp; CC$1, DataRegularSeason20242025!$E$3:$E$1315, $A27)</f>
        <v>30</v>
      </c>
      <c r="CD27">
        <f>SUMIFS(DataRegularSeason20242025!$AA$3:$AA$1315,DataRegularSeason20242025!$B$3:$B$1315, "&lt;=" &amp; CD$1, DataRegularSeason20242025!$D$3:$D$1315, $A27)+SUMIFS(DataRegularSeason20242025!$AB$3:$AB$1315,DataRegularSeason20242025!$B$3:$B$1315, "&lt;=" &amp; CD$1, DataRegularSeason20242025!$E$3:$E$1315, $A27)</f>
        <v>30</v>
      </c>
      <c r="CE27">
        <f>SUMIFS(DataRegularSeason20242025!$AA$3:$AA$1315,DataRegularSeason20242025!$B$3:$B$1315, "&lt;=" &amp; CE$1, DataRegularSeason20242025!$D$3:$D$1315, $A27)+SUMIFS(DataRegularSeason20242025!$AB$3:$AB$1315,DataRegularSeason20242025!$B$3:$B$1315, "&lt;=" &amp; CE$1, DataRegularSeason20242025!$E$3:$E$1315, $A27)</f>
        <v>30</v>
      </c>
      <c r="CF27">
        <f>SUMIFS(DataRegularSeason20242025!$AA$3:$AA$1315,DataRegularSeason20242025!$B$3:$B$1315, "&lt;=" &amp; CF$1, DataRegularSeason20242025!$D$3:$D$1315, $A27)+SUMIFS(DataRegularSeason20242025!$AB$3:$AB$1315,DataRegularSeason20242025!$B$3:$B$1315, "&lt;=" &amp; CF$1, DataRegularSeason20242025!$E$3:$E$1315, $A27)</f>
        <v>30</v>
      </c>
      <c r="CG27">
        <f>SUMIFS(DataRegularSeason20242025!$AA$3:$AA$1315,DataRegularSeason20242025!$B$3:$B$1315, "&lt;=" &amp; CG$1, DataRegularSeason20242025!$D$3:$D$1315, $A27)+SUMIFS(DataRegularSeason20242025!$AB$3:$AB$1315,DataRegularSeason20242025!$B$3:$B$1315, "&lt;=" &amp; CG$1, DataRegularSeason20242025!$E$3:$E$1315, $A27)</f>
        <v>30</v>
      </c>
      <c r="CH27">
        <f>SUMIFS(DataRegularSeason20242025!$AA$3:$AA$1315,DataRegularSeason20242025!$B$3:$B$1315, "&lt;=" &amp; CH$1, DataRegularSeason20242025!$D$3:$D$1315, $A27)+SUMIFS(DataRegularSeason20242025!$AB$3:$AB$1315,DataRegularSeason20242025!$B$3:$B$1315, "&lt;=" &amp; CH$1, DataRegularSeason20242025!$E$3:$E$1315, $A27)</f>
        <v>30</v>
      </c>
      <c r="CI27">
        <f>SUMIFS(DataRegularSeason20242025!$AA$3:$AA$1315,DataRegularSeason20242025!$B$3:$B$1315, "&lt;=" &amp; CI$1, DataRegularSeason20242025!$D$3:$D$1315, $A27)+SUMIFS(DataRegularSeason20242025!$AB$3:$AB$1315,DataRegularSeason20242025!$B$3:$B$1315, "&lt;=" &amp; CI$1, DataRegularSeason20242025!$E$3:$E$1315, $A27)</f>
        <v>30</v>
      </c>
      <c r="CJ27">
        <f>SUMIFS(DataRegularSeason20242025!$AA$3:$AA$1315,DataRegularSeason20242025!$B$3:$B$1315, "&lt;=" &amp; CJ$1, DataRegularSeason20242025!$D$3:$D$1315, $A27)+SUMIFS(DataRegularSeason20242025!$AB$3:$AB$1315,DataRegularSeason20242025!$B$3:$B$1315, "&lt;=" &amp; CJ$1, DataRegularSeason20242025!$E$3:$E$1315, $A27)</f>
        <v>30</v>
      </c>
      <c r="CK27">
        <f>SUMIFS(DataRegularSeason20242025!$AA$3:$AA$1315,DataRegularSeason20242025!$B$3:$B$1315, "&lt;=" &amp; CK$1, DataRegularSeason20242025!$D$3:$D$1315, $A27)+SUMIFS(DataRegularSeason20242025!$AB$3:$AB$1315,DataRegularSeason20242025!$B$3:$B$1315, "&lt;=" &amp; CK$1, DataRegularSeason20242025!$E$3:$E$1315, $A27)</f>
        <v>30</v>
      </c>
      <c r="CL27">
        <f>SUMIFS(DataRegularSeason20242025!$AA$3:$AA$1315,DataRegularSeason20242025!$B$3:$B$1315, "&lt;=" &amp; CL$1, DataRegularSeason20242025!$D$3:$D$1315, $A27)+SUMIFS(DataRegularSeason20242025!$AB$3:$AB$1315,DataRegularSeason20242025!$B$3:$B$1315, "&lt;=" &amp; CL$1, DataRegularSeason20242025!$E$3:$E$1315, $A27)</f>
        <v>30</v>
      </c>
      <c r="CM27">
        <f>SUMIFS(DataRegularSeason20242025!$AA$3:$AA$1315,DataRegularSeason20242025!$B$3:$B$1315, "&lt;=" &amp; CM$1, DataRegularSeason20242025!$D$3:$D$1315, $A27)+SUMIFS(DataRegularSeason20242025!$AB$3:$AB$1315,DataRegularSeason20242025!$B$3:$B$1315, "&lt;=" &amp; CM$1, DataRegularSeason20242025!$E$3:$E$1315, $A27)</f>
        <v>30</v>
      </c>
      <c r="CN27">
        <f>SUMIFS(DataRegularSeason20242025!$AA$3:$AA$1315,DataRegularSeason20242025!$B$3:$B$1315, "&lt;=" &amp; CN$1, DataRegularSeason20242025!$D$3:$D$1315, $A27)+SUMIFS(DataRegularSeason20242025!$AB$3:$AB$1315,DataRegularSeason20242025!$B$3:$B$1315, "&lt;=" &amp; CN$1, DataRegularSeason20242025!$E$3:$E$1315, $A27)</f>
        <v>30</v>
      </c>
      <c r="CO27">
        <f>SUMIFS(DataRegularSeason20242025!$AA$3:$AA$1315,DataRegularSeason20242025!$B$3:$B$1315, "&lt;=" &amp; CO$1, DataRegularSeason20242025!$D$3:$D$1315, $A27)+SUMIFS(DataRegularSeason20242025!$AB$3:$AB$1315,DataRegularSeason20242025!$B$3:$B$1315, "&lt;=" &amp; CO$1, DataRegularSeason20242025!$E$3:$E$1315, $A27)</f>
        <v>30</v>
      </c>
      <c r="CP27">
        <f>SUMIFS(DataRegularSeason20242025!$AA$3:$AA$1315,DataRegularSeason20242025!$B$3:$B$1315, "&lt;=" &amp; CP$1, DataRegularSeason20242025!$D$3:$D$1315, $A27)+SUMIFS(DataRegularSeason20242025!$AB$3:$AB$1315,DataRegularSeason20242025!$B$3:$B$1315, "&lt;=" &amp; CP$1, DataRegularSeason20242025!$E$3:$E$1315, $A27)</f>
        <v>30</v>
      </c>
      <c r="CQ27">
        <f>SUMIFS(DataRegularSeason20242025!$AA$3:$AA$1315,DataRegularSeason20242025!$B$3:$B$1315, "&lt;=" &amp; CQ$1, DataRegularSeason20242025!$D$3:$D$1315, $A27)+SUMIFS(DataRegularSeason20242025!$AB$3:$AB$1315,DataRegularSeason20242025!$B$3:$B$1315, "&lt;=" &amp; CQ$1, DataRegularSeason20242025!$E$3:$E$1315, $A27)</f>
        <v>30</v>
      </c>
      <c r="CR27">
        <f>SUMIFS(DataRegularSeason20242025!$AA$3:$AA$1315,DataRegularSeason20242025!$B$3:$B$1315, "&lt;=" &amp; CR$1, DataRegularSeason20242025!$D$3:$D$1315, $A27)+SUMIFS(DataRegularSeason20242025!$AB$3:$AB$1315,DataRegularSeason20242025!$B$3:$B$1315, "&lt;=" &amp; CR$1, DataRegularSeason20242025!$E$3:$E$1315, $A27)</f>
        <v>30</v>
      </c>
      <c r="CS27">
        <f>SUMIFS(DataRegularSeason20242025!$AA$3:$AA$1315,DataRegularSeason20242025!$B$3:$B$1315, "&lt;=" &amp; CS$1, DataRegularSeason20242025!$D$3:$D$1315, $A27)+SUMIFS(DataRegularSeason20242025!$AB$3:$AB$1315,DataRegularSeason20242025!$B$3:$B$1315, "&lt;=" &amp; CS$1, DataRegularSeason20242025!$E$3:$E$1315, $A27)</f>
        <v>30</v>
      </c>
      <c r="CT27">
        <f>SUMIFS(DataRegularSeason20242025!$AA$3:$AA$1315,DataRegularSeason20242025!$B$3:$B$1315, "&lt;=" &amp; CT$1, DataRegularSeason20242025!$D$3:$D$1315, $A27)+SUMIFS(DataRegularSeason20242025!$AB$3:$AB$1315,DataRegularSeason20242025!$B$3:$B$1315, "&lt;=" &amp; CT$1, DataRegularSeason20242025!$E$3:$E$1315, $A27)</f>
        <v>30</v>
      </c>
      <c r="CU27">
        <f>SUMIFS(DataRegularSeason20242025!$AA$3:$AA$1315,DataRegularSeason20242025!$B$3:$B$1315, "&lt;=" &amp; CU$1, DataRegularSeason20242025!$D$3:$D$1315, $A27)+SUMIFS(DataRegularSeason20242025!$AB$3:$AB$1315,DataRegularSeason20242025!$B$3:$B$1315, "&lt;=" &amp; CU$1, DataRegularSeason20242025!$E$3:$E$1315, $A27)</f>
        <v>30</v>
      </c>
      <c r="CV27">
        <f>SUMIFS(DataRegularSeason20242025!$AA$3:$AA$1315,DataRegularSeason20242025!$B$3:$B$1315, "&lt;=" &amp; CV$1, DataRegularSeason20242025!$D$3:$D$1315, $A27)+SUMIFS(DataRegularSeason20242025!$AB$3:$AB$1315,DataRegularSeason20242025!$B$3:$B$1315, "&lt;=" &amp; CV$1, DataRegularSeason20242025!$E$3:$E$1315, $A27)</f>
        <v>30</v>
      </c>
      <c r="CW27">
        <f>SUMIFS(DataRegularSeason20242025!$AA$3:$AA$1315,DataRegularSeason20242025!$B$3:$B$1315, "&lt;=" &amp; CW$1, DataRegularSeason20242025!$D$3:$D$1315, $A27)+SUMIFS(DataRegularSeason20242025!$AB$3:$AB$1315,DataRegularSeason20242025!$B$3:$B$1315, "&lt;=" &amp; CW$1, DataRegularSeason20242025!$E$3:$E$1315, $A27)</f>
        <v>30</v>
      </c>
      <c r="CX27">
        <f>SUMIFS(DataRegularSeason20242025!$AA$3:$AA$1315,DataRegularSeason20242025!$B$3:$B$1315, "&lt;=" &amp; CX$1, DataRegularSeason20242025!$D$3:$D$1315, $A27)+SUMIFS(DataRegularSeason20242025!$AB$3:$AB$1315,DataRegularSeason20242025!$B$3:$B$1315, "&lt;=" &amp; CX$1, DataRegularSeason20242025!$E$3:$E$1315, $A27)</f>
        <v>30</v>
      </c>
      <c r="CY27">
        <f>SUMIFS(DataRegularSeason20242025!$AA$3:$AA$1315,DataRegularSeason20242025!$B$3:$B$1315, "&lt;=" &amp; CY$1, DataRegularSeason20242025!$D$3:$D$1315, $A27)+SUMIFS(DataRegularSeason20242025!$AB$3:$AB$1315,DataRegularSeason20242025!$B$3:$B$1315, "&lt;=" &amp; CY$1, DataRegularSeason20242025!$E$3:$E$1315, $A27)</f>
        <v>30</v>
      </c>
      <c r="CZ27">
        <f>SUMIFS(DataRegularSeason20242025!$AA$3:$AA$1315,DataRegularSeason20242025!$B$3:$B$1315, "&lt;=" &amp; CZ$1, DataRegularSeason20242025!$D$3:$D$1315, $A27)+SUMIFS(DataRegularSeason20242025!$AB$3:$AB$1315,DataRegularSeason20242025!$B$3:$B$1315, "&lt;=" &amp; CZ$1, DataRegularSeason20242025!$E$3:$E$1315, $A27)</f>
        <v>30</v>
      </c>
      <c r="DA27">
        <f>SUMIFS(DataRegularSeason20242025!$AA$3:$AA$1315,DataRegularSeason20242025!$B$3:$B$1315, "&lt;=" &amp; DA$1, DataRegularSeason20242025!$D$3:$D$1315, $A27)+SUMIFS(DataRegularSeason20242025!$AB$3:$AB$1315,DataRegularSeason20242025!$B$3:$B$1315, "&lt;=" &amp; DA$1, DataRegularSeason20242025!$E$3:$E$1315, $A27)</f>
        <v>30</v>
      </c>
      <c r="DB27">
        <f>SUMIFS(DataRegularSeason20242025!$AA$3:$AA$1315,DataRegularSeason20242025!$B$3:$B$1315, "&lt;=" &amp; DB$1, DataRegularSeason20242025!$D$3:$D$1315, $A27)+SUMIFS(DataRegularSeason20242025!$AB$3:$AB$1315,DataRegularSeason20242025!$B$3:$B$1315, "&lt;=" &amp; DB$1, DataRegularSeason20242025!$E$3:$E$1315, $A27)</f>
        <v>30</v>
      </c>
      <c r="DC27">
        <f>SUMIFS(DataRegularSeason20242025!$AA$3:$AA$1315,DataRegularSeason20242025!$B$3:$B$1315, "&lt;=" &amp; DC$1, DataRegularSeason20242025!$D$3:$D$1315, $A27)+SUMIFS(DataRegularSeason20242025!$AB$3:$AB$1315,DataRegularSeason20242025!$B$3:$B$1315, "&lt;=" &amp; DC$1, DataRegularSeason20242025!$E$3:$E$1315, $A27)</f>
        <v>30</v>
      </c>
      <c r="DD27">
        <f>SUMIFS(DataRegularSeason20242025!$AA$3:$AA$1315,DataRegularSeason20242025!$B$3:$B$1315, "&lt;=" &amp; DD$1, DataRegularSeason20242025!$D$3:$D$1315, $A27)+SUMIFS(DataRegularSeason20242025!$AB$3:$AB$1315,DataRegularSeason20242025!$B$3:$B$1315, "&lt;=" &amp; DD$1, DataRegularSeason20242025!$E$3:$E$1315, $A27)</f>
        <v>30</v>
      </c>
      <c r="DE27">
        <f>SUMIFS(DataRegularSeason20242025!$AA$3:$AA$1315,DataRegularSeason20242025!$B$3:$B$1315, "&lt;=" &amp; DE$1, DataRegularSeason20242025!$D$3:$D$1315, $A27)+SUMIFS(DataRegularSeason20242025!$AB$3:$AB$1315,DataRegularSeason20242025!$B$3:$B$1315, "&lt;=" &amp; DE$1, DataRegularSeason20242025!$E$3:$E$1315, $A27)</f>
        <v>30</v>
      </c>
      <c r="DF27">
        <f>SUMIFS(DataRegularSeason20242025!$AA$3:$AA$1315,DataRegularSeason20242025!$B$3:$B$1315, "&lt;=" &amp; DF$1, DataRegularSeason20242025!$D$3:$D$1315, $A27)+SUMIFS(DataRegularSeason20242025!$AB$3:$AB$1315,DataRegularSeason20242025!$B$3:$B$1315, "&lt;=" &amp; DF$1, DataRegularSeason20242025!$E$3:$E$1315, $A27)</f>
        <v>30</v>
      </c>
      <c r="DG27">
        <f>SUMIFS(DataRegularSeason20242025!$AA$3:$AA$1315,DataRegularSeason20242025!$B$3:$B$1315, "&lt;=" &amp; DG$1, DataRegularSeason20242025!$D$3:$D$1315, $A27)+SUMIFS(DataRegularSeason20242025!$AB$3:$AB$1315,DataRegularSeason20242025!$B$3:$B$1315, "&lt;=" &amp; DG$1, DataRegularSeason20242025!$E$3:$E$1315, $A27)</f>
        <v>30</v>
      </c>
      <c r="DH27">
        <f>SUMIFS(DataRegularSeason20242025!$AA$3:$AA$1315,DataRegularSeason20242025!$B$3:$B$1315, "&lt;=" &amp; DH$1, DataRegularSeason20242025!$D$3:$D$1315, $A27)+SUMIFS(DataRegularSeason20242025!$AB$3:$AB$1315,DataRegularSeason20242025!$B$3:$B$1315, "&lt;=" &amp; DH$1, DataRegularSeason20242025!$E$3:$E$1315, $A27)</f>
        <v>30</v>
      </c>
      <c r="DI27">
        <f>SUMIFS(DataRegularSeason20242025!$AA$3:$AA$1315,DataRegularSeason20242025!$B$3:$B$1315, "&lt;=" &amp; DI$1, DataRegularSeason20242025!$D$3:$D$1315, $A27)+SUMIFS(DataRegularSeason20242025!$AB$3:$AB$1315,DataRegularSeason20242025!$B$3:$B$1315, "&lt;=" &amp; DI$1, DataRegularSeason20242025!$E$3:$E$1315, $A27)</f>
        <v>30</v>
      </c>
      <c r="DJ27">
        <f>SUMIFS(DataRegularSeason20242025!$AA$3:$AA$1315,DataRegularSeason20242025!$B$3:$B$1315, "&lt;=" &amp; DJ$1, DataRegularSeason20242025!$D$3:$D$1315, $A27)+SUMIFS(DataRegularSeason20242025!$AB$3:$AB$1315,DataRegularSeason20242025!$B$3:$B$1315, "&lt;=" &amp; DJ$1, DataRegularSeason20242025!$E$3:$E$1315, $A27)</f>
        <v>30</v>
      </c>
      <c r="DK27">
        <f>SUMIFS(DataRegularSeason20242025!$AA$3:$AA$1315,DataRegularSeason20242025!$B$3:$B$1315, "&lt;=" &amp; DK$1, DataRegularSeason20242025!$D$3:$D$1315, $A27)+SUMIFS(DataRegularSeason20242025!$AB$3:$AB$1315,DataRegularSeason20242025!$B$3:$B$1315, "&lt;=" &amp; DK$1, DataRegularSeason20242025!$E$3:$E$1315, $A27)</f>
        <v>30</v>
      </c>
      <c r="DL27">
        <f>SUMIFS(DataRegularSeason20242025!$AA$3:$AA$1315,DataRegularSeason20242025!$B$3:$B$1315, "&lt;=" &amp; DL$1, DataRegularSeason20242025!$D$3:$D$1315, $A27)+SUMIFS(DataRegularSeason20242025!$AB$3:$AB$1315,DataRegularSeason20242025!$B$3:$B$1315, "&lt;=" &amp; DL$1, DataRegularSeason20242025!$E$3:$E$1315, $A27)</f>
        <v>30</v>
      </c>
      <c r="DM27">
        <f>SUMIFS(DataRegularSeason20242025!$AA$3:$AA$1315,DataRegularSeason20242025!$B$3:$B$1315, "&lt;=" &amp; DM$1, DataRegularSeason20242025!$D$3:$D$1315, $A27)+SUMIFS(DataRegularSeason20242025!$AB$3:$AB$1315,DataRegularSeason20242025!$B$3:$B$1315, "&lt;=" &amp; DM$1, DataRegularSeason20242025!$E$3:$E$1315, $A27)</f>
        <v>30</v>
      </c>
      <c r="DN27">
        <f>SUMIFS(DataRegularSeason20242025!$AA$3:$AA$1315,DataRegularSeason20242025!$B$3:$B$1315, "&lt;=" &amp; DN$1, DataRegularSeason20242025!$D$3:$D$1315, $A27)+SUMIFS(DataRegularSeason20242025!$AB$3:$AB$1315,DataRegularSeason20242025!$B$3:$B$1315, "&lt;=" &amp; DN$1, DataRegularSeason20242025!$E$3:$E$1315, $A27)</f>
        <v>30</v>
      </c>
      <c r="DO27">
        <f>SUMIFS(DataRegularSeason20242025!$AA$3:$AA$1315,DataRegularSeason20242025!$B$3:$B$1315, "&lt;=" &amp; DO$1, DataRegularSeason20242025!$D$3:$D$1315, $A27)+SUMIFS(DataRegularSeason20242025!$AB$3:$AB$1315,DataRegularSeason20242025!$B$3:$B$1315, "&lt;=" &amp; DO$1, DataRegularSeason20242025!$E$3:$E$1315, $A27)</f>
        <v>30</v>
      </c>
      <c r="DP27">
        <f>SUMIFS(DataRegularSeason20242025!$AA$3:$AA$1315,DataRegularSeason20242025!$B$3:$B$1315, "&lt;=" &amp; DP$1, DataRegularSeason20242025!$D$3:$D$1315, $A27)+SUMIFS(DataRegularSeason20242025!$AB$3:$AB$1315,DataRegularSeason20242025!$B$3:$B$1315, "&lt;=" &amp; DP$1, DataRegularSeason20242025!$E$3:$E$1315, $A27)</f>
        <v>30</v>
      </c>
      <c r="DQ27">
        <f>SUMIFS(DataRegularSeason20242025!$AA$3:$AA$1315,DataRegularSeason20242025!$B$3:$B$1315, "&lt;=" &amp; DQ$1, DataRegularSeason20242025!$D$3:$D$1315, $A27)+SUMIFS(DataRegularSeason20242025!$AB$3:$AB$1315,DataRegularSeason20242025!$B$3:$B$1315, "&lt;=" &amp; DQ$1, DataRegularSeason20242025!$E$3:$E$1315, $A27)</f>
        <v>30</v>
      </c>
      <c r="DR27">
        <f>SUMIFS(DataRegularSeason20242025!$AA$3:$AA$1315,DataRegularSeason20242025!$B$3:$B$1315, "&lt;=" &amp; DR$1, DataRegularSeason20242025!$D$3:$D$1315, $A27)+SUMIFS(DataRegularSeason20242025!$AB$3:$AB$1315,DataRegularSeason20242025!$B$3:$B$1315, "&lt;=" &amp; DR$1, DataRegularSeason20242025!$E$3:$E$1315, $A27)</f>
        <v>30</v>
      </c>
      <c r="DS27">
        <f>SUMIFS(DataRegularSeason20242025!$AA$3:$AA$1315,DataRegularSeason20242025!$B$3:$B$1315, "&lt;=" &amp; DS$1, DataRegularSeason20242025!$D$3:$D$1315, $A27)+SUMIFS(DataRegularSeason20242025!$AB$3:$AB$1315,DataRegularSeason20242025!$B$3:$B$1315, "&lt;=" &amp; DS$1, DataRegularSeason20242025!$E$3:$E$1315, $A27)</f>
        <v>30</v>
      </c>
      <c r="DT27">
        <f>SUMIFS(DataRegularSeason20242025!$AA$3:$AA$1315,DataRegularSeason20242025!$B$3:$B$1315, "&lt;=" &amp; DT$1, DataRegularSeason20242025!$D$3:$D$1315, $A27)+SUMIFS(DataRegularSeason20242025!$AB$3:$AB$1315,DataRegularSeason20242025!$B$3:$B$1315, "&lt;=" &amp; DT$1, DataRegularSeason20242025!$E$3:$E$1315, $A27)</f>
        <v>30</v>
      </c>
      <c r="DU27">
        <f>SUMIFS(DataRegularSeason20242025!$AA$3:$AA$1315,DataRegularSeason20242025!$B$3:$B$1315, "&lt;=" &amp; DU$1, DataRegularSeason20242025!$D$3:$D$1315, $A27)+SUMIFS(DataRegularSeason20242025!$AB$3:$AB$1315,DataRegularSeason20242025!$B$3:$B$1315, "&lt;=" &amp; DU$1, DataRegularSeason20242025!$E$3:$E$1315, $A27)</f>
        <v>30</v>
      </c>
      <c r="DV27">
        <f>SUMIFS(DataRegularSeason20242025!$AA$3:$AA$1315,DataRegularSeason20242025!$B$3:$B$1315, "&lt;=" &amp; DV$1, DataRegularSeason20242025!$D$3:$D$1315, $A27)+SUMIFS(DataRegularSeason20242025!$AB$3:$AB$1315,DataRegularSeason20242025!$B$3:$B$1315, "&lt;=" &amp; DV$1, DataRegularSeason20242025!$E$3:$E$1315, $A27)</f>
        <v>30</v>
      </c>
      <c r="DW27">
        <f>SUMIFS(DataRegularSeason20242025!$AA$3:$AA$1315,DataRegularSeason20242025!$B$3:$B$1315, "&lt;=" &amp; DW$1, DataRegularSeason20242025!$D$3:$D$1315, $A27)+SUMIFS(DataRegularSeason20242025!$AB$3:$AB$1315,DataRegularSeason20242025!$B$3:$B$1315, "&lt;=" &amp; DW$1, DataRegularSeason20242025!$E$3:$E$1315, $A27)</f>
        <v>30</v>
      </c>
      <c r="DX27">
        <f>SUMIFS(DataRegularSeason20242025!$AA$3:$AA$1315,DataRegularSeason20242025!$B$3:$B$1315, "&lt;=" &amp; DX$1, DataRegularSeason20242025!$D$3:$D$1315, $A27)+SUMIFS(DataRegularSeason20242025!$AB$3:$AB$1315,DataRegularSeason20242025!$B$3:$B$1315, "&lt;=" &amp; DX$1, DataRegularSeason20242025!$E$3:$E$1315, $A27)</f>
        <v>30</v>
      </c>
      <c r="DY27">
        <f>SUMIFS(DataRegularSeason20242025!$AA$3:$AA$1315,DataRegularSeason20242025!$B$3:$B$1315, "&lt;=" &amp; DY$1, DataRegularSeason20242025!$D$3:$D$1315, $A27)+SUMIFS(DataRegularSeason20242025!$AB$3:$AB$1315,DataRegularSeason20242025!$B$3:$B$1315, "&lt;=" &amp; DY$1, DataRegularSeason20242025!$E$3:$E$1315, $A27)</f>
        <v>30</v>
      </c>
      <c r="DZ27">
        <f>SUMIFS(DataRegularSeason20242025!$AA$3:$AA$1315,DataRegularSeason20242025!$B$3:$B$1315, "&lt;=" &amp; DZ$1, DataRegularSeason20242025!$D$3:$D$1315, $A27)+SUMIFS(DataRegularSeason20242025!$AB$3:$AB$1315,DataRegularSeason20242025!$B$3:$B$1315, "&lt;=" &amp; DZ$1, DataRegularSeason20242025!$E$3:$E$1315, $A27)</f>
        <v>30</v>
      </c>
      <c r="EA27">
        <f>SUMIFS(DataRegularSeason20242025!$AA$3:$AA$1315,DataRegularSeason20242025!$B$3:$B$1315, "&lt;=" &amp; EA$1, DataRegularSeason20242025!$D$3:$D$1315, $A27)+SUMIFS(DataRegularSeason20242025!$AB$3:$AB$1315,DataRegularSeason20242025!$B$3:$B$1315, "&lt;=" &amp; EA$1, DataRegularSeason20242025!$E$3:$E$1315, $A27)</f>
        <v>30</v>
      </c>
      <c r="EB27">
        <f>SUMIFS(DataRegularSeason20242025!$AA$3:$AA$1315,DataRegularSeason20242025!$B$3:$B$1315, "&lt;=" &amp; EB$1, DataRegularSeason20242025!$D$3:$D$1315, $A27)+SUMIFS(DataRegularSeason20242025!$AB$3:$AB$1315,DataRegularSeason20242025!$B$3:$B$1315, "&lt;=" &amp; EB$1, DataRegularSeason20242025!$E$3:$E$1315, $A27)</f>
        <v>30</v>
      </c>
      <c r="EC27">
        <f>SUMIFS(DataRegularSeason20242025!$AA$3:$AA$1315,DataRegularSeason20242025!$B$3:$B$1315, "&lt;=" &amp; EC$1, DataRegularSeason20242025!$D$3:$D$1315, $A27)+SUMIFS(DataRegularSeason20242025!$AB$3:$AB$1315,DataRegularSeason20242025!$B$3:$B$1315, "&lt;=" &amp; EC$1, DataRegularSeason20242025!$E$3:$E$1315, $A27)</f>
        <v>30</v>
      </c>
      <c r="ED27">
        <f>SUMIFS(DataRegularSeason20242025!$AA$3:$AA$1315,DataRegularSeason20242025!$B$3:$B$1315, "&lt;=" &amp; ED$1, DataRegularSeason20242025!$D$3:$D$1315, $A27)+SUMIFS(DataRegularSeason20242025!$AB$3:$AB$1315,DataRegularSeason20242025!$B$3:$B$1315, "&lt;=" &amp; ED$1, DataRegularSeason20242025!$E$3:$E$1315, $A27)</f>
        <v>30</v>
      </c>
      <c r="EE27">
        <f>SUMIFS(DataRegularSeason20242025!$AA$3:$AA$1315,DataRegularSeason20242025!$B$3:$B$1315, "&lt;=" &amp; EE$1, DataRegularSeason20242025!$D$3:$D$1315, $A27)+SUMIFS(DataRegularSeason20242025!$AB$3:$AB$1315,DataRegularSeason20242025!$B$3:$B$1315, "&lt;=" &amp; EE$1, DataRegularSeason20242025!$E$3:$E$1315, $A27)</f>
        <v>30</v>
      </c>
      <c r="EF27">
        <f>SUMIFS(DataRegularSeason20242025!$AA$3:$AA$1315,DataRegularSeason20242025!$B$3:$B$1315, "&lt;=" &amp; EF$1, DataRegularSeason20242025!$D$3:$D$1315, $A27)+SUMIFS(DataRegularSeason20242025!$AB$3:$AB$1315,DataRegularSeason20242025!$B$3:$B$1315, "&lt;=" &amp; EF$1, DataRegularSeason20242025!$E$3:$E$1315, $A27)</f>
        <v>30</v>
      </c>
      <c r="EG27">
        <f>SUMIFS(DataRegularSeason20242025!$AA$3:$AA$1315,DataRegularSeason20242025!$B$3:$B$1315, "&lt;=" &amp; EG$1, DataRegularSeason20242025!$D$3:$D$1315, $A27)+SUMIFS(DataRegularSeason20242025!$AB$3:$AB$1315,DataRegularSeason20242025!$B$3:$B$1315, "&lt;=" &amp; EG$1, DataRegularSeason20242025!$E$3:$E$1315, $A27)</f>
        <v>30</v>
      </c>
      <c r="EH27">
        <f>SUMIFS(DataRegularSeason20242025!$AA$3:$AA$1315,DataRegularSeason20242025!$B$3:$B$1315, "&lt;=" &amp; EH$1, DataRegularSeason20242025!$D$3:$D$1315, $A27)+SUMIFS(DataRegularSeason20242025!$AB$3:$AB$1315,DataRegularSeason20242025!$B$3:$B$1315, "&lt;=" &amp; EH$1, DataRegularSeason20242025!$E$3:$E$1315, $A27)</f>
        <v>30</v>
      </c>
      <c r="EI27">
        <f>SUMIFS(DataRegularSeason20242025!$AA$3:$AA$1315,DataRegularSeason20242025!$B$3:$B$1315, "&lt;=" &amp; EI$1, DataRegularSeason20242025!$D$3:$D$1315, $A27)+SUMIFS(DataRegularSeason20242025!$AB$3:$AB$1315,DataRegularSeason20242025!$B$3:$B$1315, "&lt;=" &amp; EI$1, DataRegularSeason20242025!$E$3:$E$1315, $A27)</f>
        <v>30</v>
      </c>
      <c r="EJ27">
        <f>SUMIFS(DataRegularSeason20242025!$AA$3:$AA$1315,DataRegularSeason20242025!$B$3:$B$1315, "&lt;=" &amp; EJ$1, DataRegularSeason20242025!$D$3:$D$1315, $A27)+SUMIFS(DataRegularSeason20242025!$AB$3:$AB$1315,DataRegularSeason20242025!$B$3:$B$1315, "&lt;=" &amp; EJ$1, DataRegularSeason20242025!$E$3:$E$1315, $A27)</f>
        <v>30</v>
      </c>
      <c r="EK27">
        <f>SUMIFS(DataRegularSeason20242025!$AA$3:$AA$1315,DataRegularSeason20242025!$B$3:$B$1315, "&lt;=" &amp; EK$1, DataRegularSeason20242025!$D$3:$D$1315, $A27)+SUMIFS(DataRegularSeason20242025!$AB$3:$AB$1315,DataRegularSeason20242025!$B$3:$B$1315, "&lt;=" &amp; EK$1, DataRegularSeason20242025!$E$3:$E$1315, $A27)</f>
        <v>30</v>
      </c>
      <c r="EL27">
        <f>SUMIFS(DataRegularSeason20242025!$AA$3:$AA$1315,DataRegularSeason20242025!$B$3:$B$1315, "&lt;=" &amp; EL$1, DataRegularSeason20242025!$D$3:$D$1315, $A27)+SUMIFS(DataRegularSeason20242025!$AB$3:$AB$1315,DataRegularSeason20242025!$B$3:$B$1315, "&lt;=" &amp; EL$1, DataRegularSeason20242025!$E$3:$E$1315, $A27)</f>
        <v>30</v>
      </c>
      <c r="EM27">
        <f>SUMIFS(DataRegularSeason20242025!$AA$3:$AA$1315,DataRegularSeason20242025!$B$3:$B$1315, "&lt;=" &amp; EM$1, DataRegularSeason20242025!$D$3:$D$1315, $A27)+SUMIFS(DataRegularSeason20242025!$AB$3:$AB$1315,DataRegularSeason20242025!$B$3:$B$1315, "&lt;=" &amp; EM$1, DataRegularSeason20242025!$E$3:$E$1315, $A27)</f>
        <v>30</v>
      </c>
      <c r="EN27">
        <f>SUMIFS(DataRegularSeason20242025!$AA$3:$AA$1315,DataRegularSeason20242025!$B$3:$B$1315, "&lt;=" &amp; EN$1, DataRegularSeason20242025!$D$3:$D$1315, $A27)+SUMIFS(DataRegularSeason20242025!$AB$3:$AB$1315,DataRegularSeason20242025!$B$3:$B$1315, "&lt;=" &amp; EN$1, DataRegularSeason20242025!$E$3:$E$1315, $A27)</f>
        <v>30</v>
      </c>
      <c r="EO27">
        <f>SUMIFS(DataRegularSeason20242025!$AA$3:$AA$1315,DataRegularSeason20242025!$B$3:$B$1315, "&lt;=" &amp; EO$1, DataRegularSeason20242025!$D$3:$D$1315, $A27)+SUMIFS(DataRegularSeason20242025!$AB$3:$AB$1315,DataRegularSeason20242025!$B$3:$B$1315, "&lt;=" &amp; EO$1, DataRegularSeason20242025!$E$3:$E$1315, $A27)</f>
        <v>30</v>
      </c>
      <c r="EP27">
        <f>SUMIFS(DataRegularSeason20242025!$AA$3:$AA$1315,DataRegularSeason20242025!$B$3:$B$1315, "&lt;=" &amp; EP$1, DataRegularSeason20242025!$D$3:$D$1315, $A27)+SUMIFS(DataRegularSeason20242025!$AB$3:$AB$1315,DataRegularSeason20242025!$B$3:$B$1315, "&lt;=" &amp; EP$1, DataRegularSeason20242025!$E$3:$E$1315, $A27)</f>
        <v>30</v>
      </c>
      <c r="EQ27">
        <f>SUMIFS(DataRegularSeason20242025!$AA$3:$AA$1315,DataRegularSeason20242025!$B$3:$B$1315, "&lt;=" &amp; EQ$1, DataRegularSeason20242025!$D$3:$D$1315, $A27)+SUMIFS(DataRegularSeason20242025!$AB$3:$AB$1315,DataRegularSeason20242025!$B$3:$B$1315, "&lt;=" &amp; EQ$1, DataRegularSeason20242025!$E$3:$E$1315, $A27)</f>
        <v>30</v>
      </c>
      <c r="ER27">
        <f>SUMIFS(DataRegularSeason20242025!$AA$3:$AA$1315,DataRegularSeason20242025!$B$3:$B$1315, "&lt;=" &amp; ER$1, DataRegularSeason20242025!$D$3:$D$1315, $A27)+SUMIFS(DataRegularSeason20242025!$AB$3:$AB$1315,DataRegularSeason20242025!$B$3:$B$1315, "&lt;=" &amp; ER$1, DataRegularSeason20242025!$E$3:$E$1315, $A27)</f>
        <v>30</v>
      </c>
      <c r="ES27">
        <f>SUMIFS(DataRegularSeason20242025!$AA$3:$AA$1315,DataRegularSeason20242025!$B$3:$B$1315, "&lt;=" &amp; ES$1, DataRegularSeason20242025!$D$3:$D$1315, $A27)+SUMIFS(DataRegularSeason20242025!$AB$3:$AB$1315,DataRegularSeason20242025!$B$3:$B$1315, "&lt;=" &amp; ES$1, DataRegularSeason20242025!$E$3:$E$1315, $A27)</f>
        <v>30</v>
      </c>
      <c r="ET27">
        <f>SUMIFS(DataRegularSeason20242025!$AA$3:$AA$1315,DataRegularSeason20242025!$B$3:$B$1315, "&lt;=" &amp; ET$1, DataRegularSeason20242025!$D$3:$D$1315, $A27)+SUMIFS(DataRegularSeason20242025!$AB$3:$AB$1315,DataRegularSeason20242025!$B$3:$B$1315, "&lt;=" &amp; ET$1, DataRegularSeason20242025!$E$3:$E$1315, $A27)</f>
        <v>30</v>
      </c>
      <c r="EU27">
        <f>SUMIFS(DataRegularSeason20242025!$AA$3:$AA$1315,DataRegularSeason20242025!$B$3:$B$1315, "&lt;=" &amp; EU$1, DataRegularSeason20242025!$D$3:$D$1315, $A27)+SUMIFS(DataRegularSeason20242025!$AB$3:$AB$1315,DataRegularSeason20242025!$B$3:$B$1315, "&lt;=" &amp; EU$1, DataRegularSeason20242025!$E$3:$E$1315, $A27)</f>
        <v>30</v>
      </c>
      <c r="EV27">
        <f>SUMIFS(DataRegularSeason20242025!$AA$3:$AA$1315,DataRegularSeason20242025!$B$3:$B$1315, "&lt;=" &amp; EV$1, DataRegularSeason20242025!$D$3:$D$1315, $A27)+SUMIFS(DataRegularSeason20242025!$AB$3:$AB$1315,DataRegularSeason20242025!$B$3:$B$1315, "&lt;=" &amp; EV$1, DataRegularSeason20242025!$E$3:$E$1315, $A27)</f>
        <v>30</v>
      </c>
      <c r="EW27">
        <f>SUMIFS(DataRegularSeason20242025!$AA$3:$AA$1315,DataRegularSeason20242025!$B$3:$B$1315, "&lt;=" &amp; EW$1, DataRegularSeason20242025!$D$3:$D$1315, $A27)+SUMIFS(DataRegularSeason20242025!$AB$3:$AB$1315,DataRegularSeason20242025!$B$3:$B$1315, "&lt;=" &amp; EW$1, DataRegularSeason20242025!$E$3:$E$1315, $A27)</f>
        <v>30</v>
      </c>
      <c r="EX27">
        <f>SUMIFS(DataRegularSeason20242025!$AA$3:$AA$1315,DataRegularSeason20242025!$B$3:$B$1315, "&lt;=" &amp; EX$1, DataRegularSeason20242025!$D$3:$D$1315, $A27)+SUMIFS(DataRegularSeason20242025!$AB$3:$AB$1315,DataRegularSeason20242025!$B$3:$B$1315, "&lt;=" &amp; EX$1, DataRegularSeason20242025!$E$3:$E$1315, $A27)</f>
        <v>30</v>
      </c>
      <c r="EY27">
        <f>SUMIFS(DataRegularSeason20242025!$AA$3:$AA$1315,DataRegularSeason20242025!$B$3:$B$1315, "&lt;=" &amp; EY$1, DataRegularSeason20242025!$D$3:$D$1315, $A27)+SUMIFS(DataRegularSeason20242025!$AB$3:$AB$1315,DataRegularSeason20242025!$B$3:$B$1315, "&lt;=" &amp; EY$1, DataRegularSeason20242025!$E$3:$E$1315, $A27)</f>
        <v>30</v>
      </c>
      <c r="EZ27">
        <f>SUMIFS(DataRegularSeason20242025!$AA$3:$AA$1315,DataRegularSeason20242025!$B$3:$B$1315, "&lt;=" &amp; EZ$1, DataRegularSeason20242025!$D$3:$D$1315, $A27)+SUMIFS(DataRegularSeason20242025!$AB$3:$AB$1315,DataRegularSeason20242025!$B$3:$B$1315, "&lt;=" &amp; EZ$1, DataRegularSeason20242025!$E$3:$E$1315, $A27)</f>
        <v>30</v>
      </c>
      <c r="FA27">
        <f>SUMIFS(DataRegularSeason20242025!$AA$3:$AA$1315,DataRegularSeason20242025!$B$3:$B$1315, "&lt;=" &amp; FA$1, DataRegularSeason20242025!$D$3:$D$1315, $A27)+SUMIFS(DataRegularSeason20242025!$AB$3:$AB$1315,DataRegularSeason20242025!$B$3:$B$1315, "&lt;=" &amp; FA$1, DataRegularSeason20242025!$E$3:$E$1315, $A27)</f>
        <v>30</v>
      </c>
      <c r="FB27">
        <f>SUMIFS(DataRegularSeason20242025!$AA$3:$AA$1315,DataRegularSeason20242025!$B$3:$B$1315, "&lt;=" &amp; FB$1, DataRegularSeason20242025!$D$3:$D$1315, $A27)+SUMIFS(DataRegularSeason20242025!$AB$3:$AB$1315,DataRegularSeason20242025!$B$3:$B$1315, "&lt;=" &amp; FB$1, DataRegularSeason20242025!$E$3:$E$1315, $A27)</f>
        <v>30</v>
      </c>
      <c r="FC27">
        <f>SUMIFS(DataRegularSeason20242025!$AA$3:$AA$1315,DataRegularSeason20242025!$B$3:$B$1315, "&lt;=" &amp; FC$1, DataRegularSeason20242025!$D$3:$D$1315, $A27)+SUMIFS(DataRegularSeason20242025!$AB$3:$AB$1315,DataRegularSeason20242025!$B$3:$B$1315, "&lt;=" &amp; FC$1, DataRegularSeason20242025!$E$3:$E$1315, $A27)</f>
        <v>30</v>
      </c>
      <c r="FD27">
        <f>SUMIFS(DataRegularSeason20242025!$AA$3:$AA$1315,DataRegularSeason20242025!$B$3:$B$1315, "&lt;=" &amp; FD$1, DataRegularSeason20242025!$D$3:$D$1315, $A27)+SUMIFS(DataRegularSeason20242025!$AB$3:$AB$1315,DataRegularSeason20242025!$B$3:$B$1315, "&lt;=" &amp; FD$1, DataRegularSeason20242025!$E$3:$E$1315, $A27)</f>
        <v>30</v>
      </c>
      <c r="FE27">
        <f>SUMIFS(DataRegularSeason20242025!$AA$3:$AA$1315,DataRegularSeason20242025!$B$3:$B$1315, "&lt;=" &amp; FE$1, DataRegularSeason20242025!$D$3:$D$1315, $A27)+SUMIFS(DataRegularSeason20242025!$AB$3:$AB$1315,DataRegularSeason20242025!$B$3:$B$1315, "&lt;=" &amp; FE$1, DataRegularSeason20242025!$E$3:$E$1315, $A27)</f>
        <v>30</v>
      </c>
      <c r="FF27">
        <f>SUMIFS(DataRegularSeason20242025!$AA$3:$AA$1315,DataRegularSeason20242025!$B$3:$B$1315, "&lt;=" &amp; FF$1, DataRegularSeason20242025!$D$3:$D$1315, $A27)+SUMIFS(DataRegularSeason20242025!$AB$3:$AB$1315,DataRegularSeason20242025!$B$3:$B$1315, "&lt;=" &amp; FF$1, DataRegularSeason20242025!$E$3:$E$1315, $A27)</f>
        <v>30</v>
      </c>
      <c r="FG27">
        <f>SUMIFS(DataRegularSeason20242025!$AA$3:$AA$1315,DataRegularSeason20242025!$B$3:$B$1315, "&lt;=" &amp; FG$1, DataRegularSeason20242025!$D$3:$D$1315, $A27)+SUMIFS(DataRegularSeason20242025!$AB$3:$AB$1315,DataRegularSeason20242025!$B$3:$B$1315, "&lt;=" &amp; FG$1, DataRegularSeason20242025!$E$3:$E$1315, $A27)</f>
        <v>30</v>
      </c>
      <c r="FH27">
        <f>SUMIFS(DataRegularSeason20242025!$AA$3:$AA$1315,DataRegularSeason20242025!$B$3:$B$1315, "&lt;=" &amp; FH$1, DataRegularSeason20242025!$D$3:$D$1315, $A27)+SUMIFS(DataRegularSeason20242025!$AB$3:$AB$1315,DataRegularSeason20242025!$B$3:$B$1315, "&lt;=" &amp; FH$1, DataRegularSeason20242025!$E$3:$E$1315, $A27)</f>
        <v>30</v>
      </c>
      <c r="FI27">
        <f>SUMIFS(DataRegularSeason20242025!$AA$3:$AA$1315,DataRegularSeason20242025!$B$3:$B$1315, "&lt;=" &amp; FI$1, DataRegularSeason20242025!$D$3:$D$1315, $A27)+SUMIFS(DataRegularSeason20242025!$AB$3:$AB$1315,DataRegularSeason20242025!$B$3:$B$1315, "&lt;=" &amp; FI$1, DataRegularSeason20242025!$E$3:$E$1315, $A27)</f>
        <v>30</v>
      </c>
      <c r="FJ27">
        <f>SUMIFS(DataRegularSeason20242025!$AA$3:$AA$1315,DataRegularSeason20242025!$B$3:$B$1315, "&lt;=" &amp; FJ$1, DataRegularSeason20242025!$D$3:$D$1315, $A27)+SUMIFS(DataRegularSeason20242025!$AB$3:$AB$1315,DataRegularSeason20242025!$B$3:$B$1315, "&lt;=" &amp; FJ$1, DataRegularSeason20242025!$E$3:$E$1315, $A27)</f>
        <v>30</v>
      </c>
      <c r="FK27">
        <f>SUMIFS(DataRegularSeason20242025!$AA$3:$AA$1315,DataRegularSeason20242025!$B$3:$B$1315, "&lt;=" &amp; FK$1, DataRegularSeason20242025!$D$3:$D$1315, $A27)+SUMIFS(DataRegularSeason20242025!$AB$3:$AB$1315,DataRegularSeason20242025!$B$3:$B$1315, "&lt;=" &amp; FK$1, DataRegularSeason20242025!$E$3:$E$1315, $A27)</f>
        <v>30</v>
      </c>
      <c r="FL27">
        <f>SUMIFS(DataRegularSeason20242025!$AA$3:$AA$1315,DataRegularSeason20242025!$B$3:$B$1315, "&lt;=" &amp; FL$1, DataRegularSeason20242025!$D$3:$D$1315, $A27)+SUMIFS(DataRegularSeason20242025!$AB$3:$AB$1315,DataRegularSeason20242025!$B$3:$B$1315, "&lt;=" &amp; FL$1, DataRegularSeason20242025!$E$3:$E$1315, $A27)</f>
        <v>30</v>
      </c>
      <c r="FM27">
        <f>SUMIFS(DataRegularSeason20242025!$AA$3:$AA$1315,DataRegularSeason20242025!$B$3:$B$1315, "&lt;=" &amp; FM$1, DataRegularSeason20242025!$D$3:$D$1315, $A27)+SUMIFS(DataRegularSeason20242025!$AB$3:$AB$1315,DataRegularSeason20242025!$B$3:$B$1315, "&lt;=" &amp; FM$1, DataRegularSeason20242025!$E$3:$E$1315, $A27)</f>
        <v>30</v>
      </c>
      <c r="FN27">
        <f>SUMIFS(DataRegularSeason20242025!$AA$3:$AA$1315,DataRegularSeason20242025!$B$3:$B$1315, "&lt;=" &amp; FN$1, DataRegularSeason20242025!$D$3:$D$1315, $A27)+SUMIFS(DataRegularSeason20242025!$AB$3:$AB$1315,DataRegularSeason20242025!$B$3:$B$1315, "&lt;=" &amp; FN$1, DataRegularSeason20242025!$E$3:$E$1315, $A27)</f>
        <v>30</v>
      </c>
      <c r="FO27">
        <f>SUMIFS(DataRegularSeason20242025!$AA$3:$AA$1315,DataRegularSeason20242025!$B$3:$B$1315, "&lt;=" &amp; FO$1, DataRegularSeason20242025!$D$3:$D$1315, $A27)+SUMIFS(DataRegularSeason20242025!$AB$3:$AB$1315,DataRegularSeason20242025!$B$3:$B$1315, "&lt;=" &amp; FO$1, DataRegularSeason20242025!$E$3:$E$1315, $A27)</f>
        <v>30</v>
      </c>
      <c r="FP27">
        <f>SUMIFS(DataRegularSeason20242025!$AA$3:$AA$1315,DataRegularSeason20242025!$B$3:$B$1315, "&lt;=" &amp; FP$1, DataRegularSeason20242025!$D$3:$D$1315, $A27)+SUMIFS(DataRegularSeason20242025!$AB$3:$AB$1315,DataRegularSeason20242025!$B$3:$B$1315, "&lt;=" &amp; FP$1, DataRegularSeason20242025!$E$3:$E$1315, $A27)</f>
        <v>30</v>
      </c>
      <c r="FQ27">
        <f>SUMIFS(DataRegularSeason20242025!$AA$3:$AA$1315,DataRegularSeason20242025!$B$3:$B$1315, "&lt;=" &amp; FQ$1, DataRegularSeason20242025!$D$3:$D$1315, $A27)+SUMIFS(DataRegularSeason20242025!$AB$3:$AB$1315,DataRegularSeason20242025!$B$3:$B$1315, "&lt;=" &amp; FQ$1, DataRegularSeason20242025!$E$3:$E$1315, $A27)</f>
        <v>30</v>
      </c>
      <c r="FR27">
        <f>SUMIFS(DataRegularSeason20242025!$AA$3:$AA$1315,DataRegularSeason20242025!$B$3:$B$1315, "&lt;=" &amp; FR$1, DataRegularSeason20242025!$D$3:$D$1315, $A27)+SUMIFS(DataRegularSeason20242025!$AB$3:$AB$1315,DataRegularSeason20242025!$B$3:$B$1315, "&lt;=" &amp; FR$1, DataRegularSeason20242025!$E$3:$E$1315, $A27)</f>
        <v>30</v>
      </c>
      <c r="FS27">
        <f>SUMIFS(DataRegularSeason20242025!$AA$3:$AA$1315,DataRegularSeason20242025!$B$3:$B$1315, "&lt;=" &amp; FS$1, DataRegularSeason20242025!$D$3:$D$1315, $A27)+SUMIFS(DataRegularSeason20242025!$AB$3:$AB$1315,DataRegularSeason20242025!$B$3:$B$1315, "&lt;=" &amp; FS$1, DataRegularSeason20242025!$E$3:$E$1315, $A27)</f>
        <v>30</v>
      </c>
      <c r="FT27">
        <f>SUMIFS(DataRegularSeason20242025!$AA$3:$AA$1315,DataRegularSeason20242025!$B$3:$B$1315, "&lt;=" &amp; FT$1, DataRegularSeason20242025!$D$3:$D$1315, $A27)+SUMIFS(DataRegularSeason20242025!$AB$3:$AB$1315,DataRegularSeason20242025!$B$3:$B$1315, "&lt;=" &amp; FT$1, DataRegularSeason20242025!$E$3:$E$1315, $A27)</f>
        <v>30</v>
      </c>
      <c r="FU27">
        <f>SUMIFS(DataRegularSeason20242025!$AA$3:$AA$1315,DataRegularSeason20242025!$B$3:$B$1315, "&lt;=" &amp; FU$1, DataRegularSeason20242025!$D$3:$D$1315, $A27)+SUMIFS(DataRegularSeason20242025!$AB$3:$AB$1315,DataRegularSeason20242025!$B$3:$B$1315, "&lt;=" &amp; FU$1, DataRegularSeason20242025!$E$3:$E$1315, $A27)</f>
        <v>30</v>
      </c>
      <c r="FV27">
        <f>SUMIFS(DataRegularSeason20242025!$AA$3:$AA$1315,DataRegularSeason20242025!$B$3:$B$1315, "&lt;=" &amp; FV$1, DataRegularSeason20242025!$D$3:$D$1315, $A27)+SUMIFS(DataRegularSeason20242025!$AB$3:$AB$1315,DataRegularSeason20242025!$B$3:$B$1315, "&lt;=" &amp; FV$1, DataRegularSeason20242025!$E$3:$E$1315, $A27)</f>
        <v>30</v>
      </c>
      <c r="FW27">
        <f>SUMIFS(DataRegularSeason20242025!$AA$3:$AA$1315,DataRegularSeason20242025!$B$3:$B$1315, "&lt;=" &amp; FW$1, DataRegularSeason20242025!$D$3:$D$1315, $A27)+SUMIFS(DataRegularSeason20242025!$AB$3:$AB$1315,DataRegularSeason20242025!$B$3:$B$1315, "&lt;=" &amp; FW$1, DataRegularSeason20242025!$E$3:$E$1315, $A27)</f>
        <v>30</v>
      </c>
      <c r="FX27">
        <f>SUMIFS(DataRegularSeason20242025!$AA$3:$AA$1315,DataRegularSeason20242025!$B$3:$B$1315, "&lt;=" &amp; FX$1, DataRegularSeason20242025!$D$3:$D$1315, $A27)+SUMIFS(DataRegularSeason20242025!$AB$3:$AB$1315,DataRegularSeason20242025!$B$3:$B$1315, "&lt;=" &amp; FX$1, DataRegularSeason20242025!$E$3:$E$1315, $A27)</f>
        <v>30</v>
      </c>
      <c r="FY27">
        <f>SUMIFS(DataRegularSeason20242025!$AA$3:$AA$1315,DataRegularSeason20242025!$B$3:$B$1315, "&lt;=" &amp; FY$1, DataRegularSeason20242025!$D$3:$D$1315, $A27)+SUMIFS(DataRegularSeason20242025!$AB$3:$AB$1315,DataRegularSeason20242025!$B$3:$B$1315, "&lt;=" &amp; FY$1, DataRegularSeason20242025!$E$3:$E$1315, $A27)</f>
        <v>30</v>
      </c>
      <c r="FZ27">
        <f>SUMIFS(DataRegularSeason20242025!$AA$3:$AA$1315,DataRegularSeason20242025!$B$3:$B$1315, "&lt;=" &amp; FZ$1, DataRegularSeason20242025!$D$3:$D$1315, $A27)+SUMIFS(DataRegularSeason20242025!$AB$3:$AB$1315,DataRegularSeason20242025!$B$3:$B$1315, "&lt;=" &amp; FZ$1, DataRegularSeason20242025!$E$3:$E$1315, $A27)</f>
        <v>30</v>
      </c>
      <c r="GA27">
        <f>SUMIFS(DataRegularSeason20242025!$AA$3:$AA$1315,DataRegularSeason20242025!$B$3:$B$1315, "&lt;=" &amp; GA$1, DataRegularSeason20242025!$D$3:$D$1315, $A27)+SUMIFS(DataRegularSeason20242025!$AB$3:$AB$1315,DataRegularSeason20242025!$B$3:$B$1315, "&lt;=" &amp; GA$1, DataRegularSeason20242025!$E$3:$E$1315, $A27)</f>
        <v>30</v>
      </c>
      <c r="GB27">
        <f>SUMIFS(DataRegularSeason20242025!$AA$3:$AA$1315,DataRegularSeason20242025!$B$3:$B$1315, "&lt;=" &amp; GB$1, DataRegularSeason20242025!$D$3:$D$1315, $A27)+SUMIFS(DataRegularSeason20242025!$AB$3:$AB$1315,DataRegularSeason20242025!$B$3:$B$1315, "&lt;=" &amp; GB$1, DataRegularSeason20242025!$E$3:$E$1315, $A27)</f>
        <v>30</v>
      </c>
      <c r="GC27">
        <f>SUMIFS(DataRegularSeason20242025!$AA$3:$AA$1315,DataRegularSeason20242025!$B$3:$B$1315, "&lt;=" &amp; GC$1, DataRegularSeason20242025!$D$3:$D$1315, $A27)+SUMIFS(DataRegularSeason20242025!$AB$3:$AB$1315,DataRegularSeason20242025!$B$3:$B$1315, "&lt;=" &amp; GC$1, DataRegularSeason20242025!$E$3:$E$1315, $A27)</f>
        <v>30</v>
      </c>
      <c r="GD27">
        <f>SUMIFS(DataRegularSeason20242025!$AA$3:$AA$1315,DataRegularSeason20242025!$B$3:$B$1315, "&lt;=" &amp; GD$1, DataRegularSeason20242025!$D$3:$D$1315, $A27)+SUMIFS(DataRegularSeason20242025!$AB$3:$AB$1315,DataRegularSeason20242025!$B$3:$B$1315, "&lt;=" &amp; GD$1, DataRegularSeason20242025!$E$3:$E$1315, $A27)</f>
        <v>30</v>
      </c>
      <c r="GE27">
        <f>SUMIFS(DataRegularSeason20242025!$AA$3:$AA$1315,DataRegularSeason20242025!$B$3:$B$1315, "&lt;=" &amp; GE$1, DataRegularSeason20242025!$D$3:$D$1315, $A27)+SUMIFS(DataRegularSeason20242025!$AB$3:$AB$1315,DataRegularSeason20242025!$B$3:$B$1315, "&lt;=" &amp; GE$1, DataRegularSeason20242025!$E$3:$E$1315, $A27)</f>
        <v>30</v>
      </c>
      <c r="GF27">
        <f>SUMIFS(DataRegularSeason20242025!$AA$3:$AA$1315,DataRegularSeason20242025!$B$3:$B$1315, "&lt;=" &amp; GF$1, DataRegularSeason20242025!$D$3:$D$1315, $A27)+SUMIFS(DataRegularSeason20242025!$AB$3:$AB$1315,DataRegularSeason20242025!$B$3:$B$1315, "&lt;=" &amp; GF$1, DataRegularSeason20242025!$E$3:$E$1315, $A27)</f>
        <v>30</v>
      </c>
      <c r="GG27">
        <f>SUMIFS(DataRegularSeason20242025!$AA$3:$AA$1315,DataRegularSeason20242025!$B$3:$B$1315, "&lt;=" &amp; GG$1, DataRegularSeason20242025!$D$3:$D$1315, $A27)+SUMIFS(DataRegularSeason20242025!$AB$3:$AB$1315,DataRegularSeason20242025!$B$3:$B$1315, "&lt;=" &amp; GG$1, DataRegularSeason20242025!$E$3:$E$1315, $A27)</f>
        <v>30</v>
      </c>
      <c r="GH27">
        <f>SUMIFS(DataRegularSeason20242025!$AA$3:$AA$1315,DataRegularSeason20242025!$B$3:$B$1315, "&lt;=" &amp; GH$1, DataRegularSeason20242025!$D$3:$D$1315, $A27)+SUMIFS(DataRegularSeason20242025!$AB$3:$AB$1315,DataRegularSeason20242025!$B$3:$B$1315, "&lt;=" &amp; GH$1, DataRegularSeason20242025!$E$3:$E$1315, $A27)</f>
        <v>30</v>
      </c>
      <c r="GI27">
        <f>SUMIFS(DataRegularSeason20242025!$AA$3:$AA$1315,DataRegularSeason20242025!$B$3:$B$1315, "&lt;=" &amp; GI$1, DataRegularSeason20242025!$D$3:$D$1315, $A27)+SUMIFS(DataRegularSeason20242025!$AB$3:$AB$1315,DataRegularSeason20242025!$B$3:$B$1315, "&lt;=" &amp; GI$1, DataRegularSeason20242025!$E$3:$E$1315, $A27)</f>
        <v>30</v>
      </c>
      <c r="GJ27">
        <f>SUMIFS(DataRegularSeason20242025!$AA$3:$AA$1315,DataRegularSeason20242025!$B$3:$B$1315, "&lt;=" &amp; GJ$1, DataRegularSeason20242025!$D$3:$D$1315, $A27)+SUMIFS(DataRegularSeason20242025!$AB$3:$AB$1315,DataRegularSeason20242025!$B$3:$B$1315, "&lt;=" &amp; GJ$1, DataRegularSeason20242025!$E$3:$E$1315, $A27)</f>
        <v>30</v>
      </c>
      <c r="GK27">
        <f>SUMIFS(DataRegularSeason20242025!$AA$3:$AA$1315,DataRegularSeason20242025!$B$3:$B$1315, "&lt;=" &amp; GK$1, DataRegularSeason20242025!$D$3:$D$1315, $A27)+SUMIFS(DataRegularSeason20242025!$AB$3:$AB$1315,DataRegularSeason20242025!$B$3:$B$1315, "&lt;=" &amp; GK$1, DataRegularSeason20242025!$E$3:$E$1315, $A27)</f>
        <v>30</v>
      </c>
      <c r="GL27">
        <f>SUMIFS(DataRegularSeason20242025!$AA$3:$AA$1315,DataRegularSeason20242025!$B$3:$B$1315, "&lt;=" &amp; GL$1, DataRegularSeason20242025!$D$3:$D$1315, $A27)+SUMIFS(DataRegularSeason20242025!$AB$3:$AB$1315,DataRegularSeason20242025!$B$3:$B$1315, "&lt;=" &amp; GL$1, DataRegularSeason20242025!$E$3:$E$1315, $A27)</f>
        <v>30</v>
      </c>
      <c r="GM27">
        <f>SUMIFS(DataRegularSeason20242025!$AA$3:$AA$1315,DataRegularSeason20242025!$B$3:$B$1315, "&lt;=" &amp; GM$1, DataRegularSeason20242025!$D$3:$D$1315, $A27)+SUMIFS(DataRegularSeason20242025!$AB$3:$AB$1315,DataRegularSeason20242025!$B$3:$B$1315, "&lt;=" &amp; GM$1, DataRegularSeason20242025!$E$3:$E$1315, $A27)</f>
        <v>30</v>
      </c>
      <c r="GN27">
        <f>SUMIFS(DataRegularSeason20242025!$AA$3:$AA$1315,DataRegularSeason20242025!$B$3:$B$1315, "&lt;=" &amp; GN$1, DataRegularSeason20242025!$D$3:$D$1315, $A27)+SUMIFS(DataRegularSeason20242025!$AB$3:$AB$1315,DataRegularSeason20242025!$B$3:$B$1315, "&lt;=" &amp; GN$1, DataRegularSeason20242025!$E$3:$E$1315, $A27)</f>
        <v>30</v>
      </c>
      <c r="GO27">
        <f>SUMIFS(DataRegularSeason20242025!$AA$3:$AA$1315,DataRegularSeason20242025!$B$3:$B$1315, "&lt;=" &amp; GO$1, DataRegularSeason20242025!$D$3:$D$1315, $A27)+SUMIFS(DataRegularSeason20242025!$AB$3:$AB$1315,DataRegularSeason20242025!$B$3:$B$1315, "&lt;=" &amp; GO$1, DataRegularSeason20242025!$E$3:$E$1315, $A27)</f>
        <v>30</v>
      </c>
      <c r="GP27">
        <f>SUMIFS(DataRegularSeason20242025!$AA$3:$AA$1315,DataRegularSeason20242025!$B$3:$B$1315, "&lt;=" &amp; GP$1, DataRegularSeason20242025!$D$3:$D$1315, $A27)+SUMIFS(DataRegularSeason20242025!$AB$3:$AB$1315,DataRegularSeason20242025!$B$3:$B$1315, "&lt;=" &amp; GP$1, DataRegularSeason20242025!$E$3:$E$1315, $A27)</f>
        <v>30</v>
      </c>
      <c r="GQ27">
        <f>SUMIFS(DataRegularSeason20242025!$AA$3:$AA$1315,DataRegularSeason20242025!$B$3:$B$1315, "&lt;=" &amp; GQ$1, DataRegularSeason20242025!$D$3:$D$1315, $A27)+SUMIFS(DataRegularSeason20242025!$AB$3:$AB$1315,DataRegularSeason20242025!$B$3:$B$1315, "&lt;=" &amp; GQ$1, DataRegularSeason20242025!$E$3:$E$1315, $A27)</f>
        <v>30</v>
      </c>
      <c r="GR27">
        <f>SUMIFS(DataRegularSeason20242025!$AA$3:$AA$1315,DataRegularSeason20242025!$B$3:$B$1315, "&lt;=" &amp; GR$1, DataRegularSeason20242025!$D$3:$D$1315, $A27)+SUMIFS(DataRegularSeason20242025!$AB$3:$AB$1315,DataRegularSeason20242025!$B$3:$B$1315, "&lt;=" &amp; GR$1, DataRegularSeason20242025!$E$3:$E$1315, $A27)</f>
        <v>30</v>
      </c>
      <c r="GS27">
        <f>SUMIFS(DataRegularSeason20242025!$AA$3:$AA$1315,DataRegularSeason20242025!$B$3:$B$1315, "&lt;=" &amp; GS$1, DataRegularSeason20242025!$D$3:$D$1315, $A27)+SUMIFS(DataRegularSeason20242025!$AB$3:$AB$1315,DataRegularSeason20242025!$B$3:$B$1315, "&lt;=" &amp; GS$1, DataRegularSeason20242025!$E$3:$E$1315, $A27)</f>
        <v>30</v>
      </c>
      <c r="GT27">
        <f>SUMIFS(DataRegularSeason20242025!$AA$3:$AA$1315,DataRegularSeason20242025!$B$3:$B$1315, "&lt;=" &amp; GT$1, DataRegularSeason20242025!$D$3:$D$1315, $A27)+SUMIFS(DataRegularSeason20242025!$AB$3:$AB$1315,DataRegularSeason20242025!$B$3:$B$1315, "&lt;=" &amp; GT$1, DataRegularSeason20242025!$E$3:$E$1315, $A27)</f>
        <v>30</v>
      </c>
      <c r="GU27">
        <f>SUMIFS(DataRegularSeason20242025!$AA$3:$AA$1315,DataRegularSeason20242025!$B$3:$B$1315, "&lt;=" &amp; GU$1, DataRegularSeason20242025!$D$3:$D$1315, $A27)+SUMIFS(DataRegularSeason20242025!$AB$3:$AB$1315,DataRegularSeason20242025!$B$3:$B$1315, "&lt;=" &amp; GU$1, DataRegularSeason20242025!$E$3:$E$1315, $A27)</f>
        <v>30</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28</v>
      </c>
      <c r="BP28">
        <f>SUMIFS(DataRegularSeason20242025!$AA$3:$AA$1315,DataRegularSeason20242025!$B$3:$B$1315, "&lt;=" &amp; BP$1, DataRegularSeason20242025!$D$3:$D$1315, $A28)+SUMIFS(DataRegularSeason20242025!$AB$3:$AB$1315,DataRegularSeason20242025!$B$3:$B$1315, "&lt;=" &amp; BP$1, DataRegularSeason20242025!$E$3:$E$1315, $A28)</f>
        <v>28</v>
      </c>
      <c r="BQ28">
        <f>SUMIFS(DataRegularSeason20242025!$AA$3:$AA$1315,DataRegularSeason20242025!$B$3:$B$1315, "&lt;=" &amp; BQ$1, DataRegularSeason20242025!$D$3:$D$1315, $A28)+SUMIFS(DataRegularSeason20242025!$AB$3:$AB$1315,DataRegularSeason20242025!$B$3:$B$1315, "&lt;=" &amp; BQ$1, DataRegularSeason20242025!$E$3:$E$1315, $A28)</f>
        <v>28</v>
      </c>
      <c r="BR28">
        <f>SUMIFS(DataRegularSeason20242025!$AA$3:$AA$1315,DataRegularSeason20242025!$B$3:$B$1315, "&lt;=" &amp; BR$1, DataRegularSeason20242025!$D$3:$D$1315, $A28)+SUMIFS(DataRegularSeason20242025!$AB$3:$AB$1315,DataRegularSeason20242025!$B$3:$B$1315, "&lt;=" &amp; BR$1, DataRegularSeason20242025!$E$3:$E$1315, $A28)</f>
        <v>28</v>
      </c>
      <c r="BS28">
        <f>SUMIFS(DataRegularSeason20242025!$AA$3:$AA$1315,DataRegularSeason20242025!$B$3:$B$1315, "&lt;=" &amp; BS$1, DataRegularSeason20242025!$D$3:$D$1315, $A28)+SUMIFS(DataRegularSeason20242025!$AB$3:$AB$1315,DataRegularSeason20242025!$B$3:$B$1315, "&lt;=" &amp; BS$1, DataRegularSeason20242025!$E$3:$E$1315, $A28)</f>
        <v>28</v>
      </c>
      <c r="BT28">
        <f>SUMIFS(DataRegularSeason20242025!$AA$3:$AA$1315,DataRegularSeason20242025!$B$3:$B$1315, "&lt;=" &amp; BT$1, DataRegularSeason20242025!$D$3:$D$1315, $A28)+SUMIFS(DataRegularSeason20242025!$AB$3:$AB$1315,DataRegularSeason20242025!$B$3:$B$1315, "&lt;=" &amp; BT$1, DataRegularSeason20242025!$E$3:$E$1315, $A28)</f>
        <v>28</v>
      </c>
      <c r="BU28">
        <f>SUMIFS(DataRegularSeason20242025!$AA$3:$AA$1315,DataRegularSeason20242025!$B$3:$B$1315, "&lt;=" &amp; BU$1, DataRegularSeason20242025!$D$3:$D$1315, $A28)+SUMIFS(DataRegularSeason20242025!$AB$3:$AB$1315,DataRegularSeason20242025!$B$3:$B$1315, "&lt;=" &amp; BU$1, DataRegularSeason20242025!$E$3:$E$1315, $A28)</f>
        <v>28</v>
      </c>
      <c r="BV28">
        <f>SUMIFS(DataRegularSeason20242025!$AA$3:$AA$1315,DataRegularSeason20242025!$B$3:$B$1315, "&lt;=" &amp; BV$1, DataRegularSeason20242025!$D$3:$D$1315, $A28)+SUMIFS(DataRegularSeason20242025!$AB$3:$AB$1315,DataRegularSeason20242025!$B$3:$B$1315, "&lt;=" &amp; BV$1, DataRegularSeason20242025!$E$3:$E$1315, $A28)</f>
        <v>28</v>
      </c>
      <c r="BW28">
        <f>SUMIFS(DataRegularSeason20242025!$AA$3:$AA$1315,DataRegularSeason20242025!$B$3:$B$1315, "&lt;=" &amp; BW$1, DataRegularSeason20242025!$D$3:$D$1315, $A28)+SUMIFS(DataRegularSeason20242025!$AB$3:$AB$1315,DataRegularSeason20242025!$B$3:$B$1315, "&lt;=" &amp; BW$1, DataRegularSeason20242025!$E$3:$E$1315, $A28)</f>
        <v>28</v>
      </c>
      <c r="BX28">
        <f>SUMIFS(DataRegularSeason20242025!$AA$3:$AA$1315,DataRegularSeason20242025!$B$3:$B$1315, "&lt;=" &amp; BX$1, DataRegularSeason20242025!$D$3:$D$1315, $A28)+SUMIFS(DataRegularSeason20242025!$AB$3:$AB$1315,DataRegularSeason20242025!$B$3:$B$1315, "&lt;=" &amp; BX$1, DataRegularSeason20242025!$E$3:$E$1315, $A28)</f>
        <v>28</v>
      </c>
      <c r="BY28">
        <f>SUMIFS(DataRegularSeason20242025!$AA$3:$AA$1315,DataRegularSeason20242025!$B$3:$B$1315, "&lt;=" &amp; BY$1, DataRegularSeason20242025!$D$3:$D$1315, $A28)+SUMIFS(DataRegularSeason20242025!$AB$3:$AB$1315,DataRegularSeason20242025!$B$3:$B$1315, "&lt;=" &amp; BY$1, DataRegularSeason20242025!$E$3:$E$1315, $A28)</f>
        <v>28</v>
      </c>
      <c r="BZ28">
        <f>SUMIFS(DataRegularSeason20242025!$AA$3:$AA$1315,DataRegularSeason20242025!$B$3:$B$1315, "&lt;=" &amp; BZ$1, DataRegularSeason20242025!$D$3:$D$1315, $A28)+SUMIFS(DataRegularSeason20242025!$AB$3:$AB$1315,DataRegularSeason20242025!$B$3:$B$1315, "&lt;=" &amp; BZ$1, DataRegularSeason20242025!$E$3:$E$1315, $A28)</f>
        <v>28</v>
      </c>
      <c r="CA28">
        <f>SUMIFS(DataRegularSeason20242025!$AA$3:$AA$1315,DataRegularSeason20242025!$B$3:$B$1315, "&lt;=" &amp; CA$1, DataRegularSeason20242025!$D$3:$D$1315, $A28)+SUMIFS(DataRegularSeason20242025!$AB$3:$AB$1315,DataRegularSeason20242025!$B$3:$B$1315, "&lt;=" &amp; CA$1, DataRegularSeason20242025!$E$3:$E$1315, $A28)</f>
        <v>28</v>
      </c>
      <c r="CB28">
        <f>SUMIFS(DataRegularSeason20242025!$AA$3:$AA$1315,DataRegularSeason20242025!$B$3:$B$1315, "&lt;=" &amp; CB$1, DataRegularSeason20242025!$D$3:$D$1315, $A28)+SUMIFS(DataRegularSeason20242025!$AB$3:$AB$1315,DataRegularSeason20242025!$B$3:$B$1315, "&lt;=" &amp; CB$1, DataRegularSeason20242025!$E$3:$E$1315, $A28)</f>
        <v>28</v>
      </c>
      <c r="CC28">
        <f>SUMIFS(DataRegularSeason20242025!$AA$3:$AA$1315,DataRegularSeason20242025!$B$3:$B$1315, "&lt;=" &amp; CC$1, DataRegularSeason20242025!$D$3:$D$1315, $A28)+SUMIFS(DataRegularSeason20242025!$AB$3:$AB$1315,DataRegularSeason20242025!$B$3:$B$1315, "&lt;=" &amp; CC$1, DataRegularSeason20242025!$E$3:$E$1315, $A28)</f>
        <v>28</v>
      </c>
      <c r="CD28">
        <f>SUMIFS(DataRegularSeason20242025!$AA$3:$AA$1315,DataRegularSeason20242025!$B$3:$B$1315, "&lt;=" &amp; CD$1, DataRegularSeason20242025!$D$3:$D$1315, $A28)+SUMIFS(DataRegularSeason20242025!$AB$3:$AB$1315,DataRegularSeason20242025!$B$3:$B$1315, "&lt;=" &amp; CD$1, DataRegularSeason20242025!$E$3:$E$1315, $A28)</f>
        <v>28</v>
      </c>
      <c r="CE28">
        <f>SUMIFS(DataRegularSeason20242025!$AA$3:$AA$1315,DataRegularSeason20242025!$B$3:$B$1315, "&lt;=" &amp; CE$1, DataRegularSeason20242025!$D$3:$D$1315, $A28)+SUMIFS(DataRegularSeason20242025!$AB$3:$AB$1315,DataRegularSeason20242025!$B$3:$B$1315, "&lt;=" &amp; CE$1, DataRegularSeason20242025!$E$3:$E$1315, $A28)</f>
        <v>28</v>
      </c>
      <c r="CF28">
        <f>SUMIFS(DataRegularSeason20242025!$AA$3:$AA$1315,DataRegularSeason20242025!$B$3:$B$1315, "&lt;=" &amp; CF$1, DataRegularSeason20242025!$D$3:$D$1315, $A28)+SUMIFS(DataRegularSeason20242025!$AB$3:$AB$1315,DataRegularSeason20242025!$B$3:$B$1315, "&lt;=" &amp; CF$1, DataRegularSeason20242025!$E$3:$E$1315, $A28)</f>
        <v>28</v>
      </c>
      <c r="CG28">
        <f>SUMIFS(DataRegularSeason20242025!$AA$3:$AA$1315,DataRegularSeason20242025!$B$3:$B$1315, "&lt;=" &amp; CG$1, DataRegularSeason20242025!$D$3:$D$1315, $A28)+SUMIFS(DataRegularSeason20242025!$AB$3:$AB$1315,DataRegularSeason20242025!$B$3:$B$1315, "&lt;=" &amp; CG$1, DataRegularSeason20242025!$E$3:$E$1315, $A28)</f>
        <v>28</v>
      </c>
      <c r="CH28">
        <f>SUMIFS(DataRegularSeason20242025!$AA$3:$AA$1315,DataRegularSeason20242025!$B$3:$B$1315, "&lt;=" &amp; CH$1, DataRegularSeason20242025!$D$3:$D$1315, $A28)+SUMIFS(DataRegularSeason20242025!$AB$3:$AB$1315,DataRegularSeason20242025!$B$3:$B$1315, "&lt;=" &amp; CH$1, DataRegularSeason20242025!$E$3:$E$1315, $A28)</f>
        <v>28</v>
      </c>
      <c r="CI28">
        <f>SUMIFS(DataRegularSeason20242025!$AA$3:$AA$1315,DataRegularSeason20242025!$B$3:$B$1315, "&lt;=" &amp; CI$1, DataRegularSeason20242025!$D$3:$D$1315, $A28)+SUMIFS(DataRegularSeason20242025!$AB$3:$AB$1315,DataRegularSeason20242025!$B$3:$B$1315, "&lt;=" &amp; CI$1, DataRegularSeason20242025!$E$3:$E$1315, $A28)</f>
        <v>28</v>
      </c>
      <c r="CJ28">
        <f>SUMIFS(DataRegularSeason20242025!$AA$3:$AA$1315,DataRegularSeason20242025!$B$3:$B$1315, "&lt;=" &amp; CJ$1, DataRegularSeason20242025!$D$3:$D$1315, $A28)+SUMIFS(DataRegularSeason20242025!$AB$3:$AB$1315,DataRegularSeason20242025!$B$3:$B$1315, "&lt;=" &amp; CJ$1, DataRegularSeason20242025!$E$3:$E$1315, $A28)</f>
        <v>28</v>
      </c>
      <c r="CK28">
        <f>SUMIFS(DataRegularSeason20242025!$AA$3:$AA$1315,DataRegularSeason20242025!$B$3:$B$1315, "&lt;=" &amp; CK$1, DataRegularSeason20242025!$D$3:$D$1315, $A28)+SUMIFS(DataRegularSeason20242025!$AB$3:$AB$1315,DataRegularSeason20242025!$B$3:$B$1315, "&lt;=" &amp; CK$1, DataRegularSeason20242025!$E$3:$E$1315, $A28)</f>
        <v>28</v>
      </c>
      <c r="CL28">
        <f>SUMIFS(DataRegularSeason20242025!$AA$3:$AA$1315,DataRegularSeason20242025!$B$3:$B$1315, "&lt;=" &amp; CL$1, DataRegularSeason20242025!$D$3:$D$1315, $A28)+SUMIFS(DataRegularSeason20242025!$AB$3:$AB$1315,DataRegularSeason20242025!$B$3:$B$1315, "&lt;=" &amp; CL$1, DataRegularSeason20242025!$E$3:$E$1315, $A28)</f>
        <v>28</v>
      </c>
      <c r="CM28">
        <f>SUMIFS(DataRegularSeason20242025!$AA$3:$AA$1315,DataRegularSeason20242025!$B$3:$B$1315, "&lt;=" &amp; CM$1, DataRegularSeason20242025!$D$3:$D$1315, $A28)+SUMIFS(DataRegularSeason20242025!$AB$3:$AB$1315,DataRegularSeason20242025!$B$3:$B$1315, "&lt;=" &amp; CM$1, DataRegularSeason20242025!$E$3:$E$1315, $A28)</f>
        <v>28</v>
      </c>
      <c r="CN28">
        <f>SUMIFS(DataRegularSeason20242025!$AA$3:$AA$1315,DataRegularSeason20242025!$B$3:$B$1315, "&lt;=" &amp; CN$1, DataRegularSeason20242025!$D$3:$D$1315, $A28)+SUMIFS(DataRegularSeason20242025!$AB$3:$AB$1315,DataRegularSeason20242025!$B$3:$B$1315, "&lt;=" &amp; CN$1, DataRegularSeason20242025!$E$3:$E$1315, $A28)</f>
        <v>28</v>
      </c>
      <c r="CO28">
        <f>SUMIFS(DataRegularSeason20242025!$AA$3:$AA$1315,DataRegularSeason20242025!$B$3:$B$1315, "&lt;=" &amp; CO$1, DataRegularSeason20242025!$D$3:$D$1315, $A28)+SUMIFS(DataRegularSeason20242025!$AB$3:$AB$1315,DataRegularSeason20242025!$B$3:$B$1315, "&lt;=" &amp; CO$1, DataRegularSeason20242025!$E$3:$E$1315, $A28)</f>
        <v>28</v>
      </c>
      <c r="CP28">
        <f>SUMIFS(DataRegularSeason20242025!$AA$3:$AA$1315,DataRegularSeason20242025!$B$3:$B$1315, "&lt;=" &amp; CP$1, DataRegularSeason20242025!$D$3:$D$1315, $A28)+SUMIFS(DataRegularSeason20242025!$AB$3:$AB$1315,DataRegularSeason20242025!$B$3:$B$1315, "&lt;=" &amp; CP$1, DataRegularSeason20242025!$E$3:$E$1315, $A28)</f>
        <v>28</v>
      </c>
      <c r="CQ28">
        <f>SUMIFS(DataRegularSeason20242025!$AA$3:$AA$1315,DataRegularSeason20242025!$B$3:$B$1315, "&lt;=" &amp; CQ$1, DataRegularSeason20242025!$D$3:$D$1315, $A28)+SUMIFS(DataRegularSeason20242025!$AB$3:$AB$1315,DataRegularSeason20242025!$B$3:$B$1315, "&lt;=" &amp; CQ$1, DataRegularSeason20242025!$E$3:$E$1315, $A28)</f>
        <v>28</v>
      </c>
      <c r="CR28">
        <f>SUMIFS(DataRegularSeason20242025!$AA$3:$AA$1315,DataRegularSeason20242025!$B$3:$B$1315, "&lt;=" &amp; CR$1, DataRegularSeason20242025!$D$3:$D$1315, $A28)+SUMIFS(DataRegularSeason20242025!$AB$3:$AB$1315,DataRegularSeason20242025!$B$3:$B$1315, "&lt;=" &amp; CR$1, DataRegularSeason20242025!$E$3:$E$1315, $A28)</f>
        <v>28</v>
      </c>
      <c r="CS28">
        <f>SUMIFS(DataRegularSeason20242025!$AA$3:$AA$1315,DataRegularSeason20242025!$B$3:$B$1315, "&lt;=" &amp; CS$1, DataRegularSeason20242025!$D$3:$D$1315, $A28)+SUMIFS(DataRegularSeason20242025!$AB$3:$AB$1315,DataRegularSeason20242025!$B$3:$B$1315, "&lt;=" &amp; CS$1, DataRegularSeason20242025!$E$3:$E$1315, $A28)</f>
        <v>28</v>
      </c>
      <c r="CT28">
        <f>SUMIFS(DataRegularSeason20242025!$AA$3:$AA$1315,DataRegularSeason20242025!$B$3:$B$1315, "&lt;=" &amp; CT$1, DataRegularSeason20242025!$D$3:$D$1315, $A28)+SUMIFS(DataRegularSeason20242025!$AB$3:$AB$1315,DataRegularSeason20242025!$B$3:$B$1315, "&lt;=" &amp; CT$1, DataRegularSeason20242025!$E$3:$E$1315, $A28)</f>
        <v>28</v>
      </c>
      <c r="CU28">
        <f>SUMIFS(DataRegularSeason20242025!$AA$3:$AA$1315,DataRegularSeason20242025!$B$3:$B$1315, "&lt;=" &amp; CU$1, DataRegularSeason20242025!$D$3:$D$1315, $A28)+SUMIFS(DataRegularSeason20242025!$AB$3:$AB$1315,DataRegularSeason20242025!$B$3:$B$1315, "&lt;=" &amp; CU$1, DataRegularSeason20242025!$E$3:$E$1315, $A28)</f>
        <v>28</v>
      </c>
      <c r="CV28">
        <f>SUMIFS(DataRegularSeason20242025!$AA$3:$AA$1315,DataRegularSeason20242025!$B$3:$B$1315, "&lt;=" &amp; CV$1, DataRegularSeason20242025!$D$3:$D$1315, $A28)+SUMIFS(DataRegularSeason20242025!$AB$3:$AB$1315,DataRegularSeason20242025!$B$3:$B$1315, "&lt;=" &amp; CV$1, DataRegularSeason20242025!$E$3:$E$1315, $A28)</f>
        <v>28</v>
      </c>
      <c r="CW28">
        <f>SUMIFS(DataRegularSeason20242025!$AA$3:$AA$1315,DataRegularSeason20242025!$B$3:$B$1315, "&lt;=" &amp; CW$1, DataRegularSeason20242025!$D$3:$D$1315, $A28)+SUMIFS(DataRegularSeason20242025!$AB$3:$AB$1315,DataRegularSeason20242025!$B$3:$B$1315, "&lt;=" &amp; CW$1, DataRegularSeason20242025!$E$3:$E$1315, $A28)</f>
        <v>28</v>
      </c>
      <c r="CX28">
        <f>SUMIFS(DataRegularSeason20242025!$AA$3:$AA$1315,DataRegularSeason20242025!$B$3:$B$1315, "&lt;=" &amp; CX$1, DataRegularSeason20242025!$D$3:$D$1315, $A28)+SUMIFS(DataRegularSeason20242025!$AB$3:$AB$1315,DataRegularSeason20242025!$B$3:$B$1315, "&lt;=" &amp; CX$1, DataRegularSeason20242025!$E$3:$E$1315, $A28)</f>
        <v>28</v>
      </c>
      <c r="CY28">
        <f>SUMIFS(DataRegularSeason20242025!$AA$3:$AA$1315,DataRegularSeason20242025!$B$3:$B$1315, "&lt;=" &amp; CY$1, DataRegularSeason20242025!$D$3:$D$1315, $A28)+SUMIFS(DataRegularSeason20242025!$AB$3:$AB$1315,DataRegularSeason20242025!$B$3:$B$1315, "&lt;=" &amp; CY$1, DataRegularSeason20242025!$E$3:$E$1315, $A28)</f>
        <v>28</v>
      </c>
      <c r="CZ28">
        <f>SUMIFS(DataRegularSeason20242025!$AA$3:$AA$1315,DataRegularSeason20242025!$B$3:$B$1315, "&lt;=" &amp; CZ$1, DataRegularSeason20242025!$D$3:$D$1315, $A28)+SUMIFS(DataRegularSeason20242025!$AB$3:$AB$1315,DataRegularSeason20242025!$B$3:$B$1315, "&lt;=" &amp; CZ$1, DataRegularSeason20242025!$E$3:$E$1315, $A28)</f>
        <v>28</v>
      </c>
      <c r="DA28">
        <f>SUMIFS(DataRegularSeason20242025!$AA$3:$AA$1315,DataRegularSeason20242025!$B$3:$B$1315, "&lt;=" &amp; DA$1, DataRegularSeason20242025!$D$3:$D$1315, $A28)+SUMIFS(DataRegularSeason20242025!$AB$3:$AB$1315,DataRegularSeason20242025!$B$3:$B$1315, "&lt;=" &amp; DA$1, DataRegularSeason20242025!$E$3:$E$1315, $A28)</f>
        <v>28</v>
      </c>
      <c r="DB28">
        <f>SUMIFS(DataRegularSeason20242025!$AA$3:$AA$1315,DataRegularSeason20242025!$B$3:$B$1315, "&lt;=" &amp; DB$1, DataRegularSeason20242025!$D$3:$D$1315, $A28)+SUMIFS(DataRegularSeason20242025!$AB$3:$AB$1315,DataRegularSeason20242025!$B$3:$B$1315, "&lt;=" &amp; DB$1, DataRegularSeason20242025!$E$3:$E$1315, $A28)</f>
        <v>28</v>
      </c>
      <c r="DC28">
        <f>SUMIFS(DataRegularSeason20242025!$AA$3:$AA$1315,DataRegularSeason20242025!$B$3:$B$1315, "&lt;=" &amp; DC$1, DataRegularSeason20242025!$D$3:$D$1315, $A28)+SUMIFS(DataRegularSeason20242025!$AB$3:$AB$1315,DataRegularSeason20242025!$B$3:$B$1315, "&lt;=" &amp; DC$1, DataRegularSeason20242025!$E$3:$E$1315, $A28)</f>
        <v>28</v>
      </c>
      <c r="DD28">
        <f>SUMIFS(DataRegularSeason20242025!$AA$3:$AA$1315,DataRegularSeason20242025!$B$3:$B$1315, "&lt;=" &amp; DD$1, DataRegularSeason20242025!$D$3:$D$1315, $A28)+SUMIFS(DataRegularSeason20242025!$AB$3:$AB$1315,DataRegularSeason20242025!$B$3:$B$1315, "&lt;=" &amp; DD$1, DataRegularSeason20242025!$E$3:$E$1315, $A28)</f>
        <v>28</v>
      </c>
      <c r="DE28">
        <f>SUMIFS(DataRegularSeason20242025!$AA$3:$AA$1315,DataRegularSeason20242025!$B$3:$B$1315, "&lt;=" &amp; DE$1, DataRegularSeason20242025!$D$3:$D$1315, $A28)+SUMIFS(DataRegularSeason20242025!$AB$3:$AB$1315,DataRegularSeason20242025!$B$3:$B$1315, "&lt;=" &amp; DE$1, DataRegularSeason20242025!$E$3:$E$1315, $A28)</f>
        <v>28</v>
      </c>
      <c r="DF28">
        <f>SUMIFS(DataRegularSeason20242025!$AA$3:$AA$1315,DataRegularSeason20242025!$B$3:$B$1315, "&lt;=" &amp; DF$1, DataRegularSeason20242025!$D$3:$D$1315, $A28)+SUMIFS(DataRegularSeason20242025!$AB$3:$AB$1315,DataRegularSeason20242025!$B$3:$B$1315, "&lt;=" &amp; DF$1, DataRegularSeason20242025!$E$3:$E$1315, $A28)</f>
        <v>28</v>
      </c>
      <c r="DG28">
        <f>SUMIFS(DataRegularSeason20242025!$AA$3:$AA$1315,DataRegularSeason20242025!$B$3:$B$1315, "&lt;=" &amp; DG$1, DataRegularSeason20242025!$D$3:$D$1315, $A28)+SUMIFS(DataRegularSeason20242025!$AB$3:$AB$1315,DataRegularSeason20242025!$B$3:$B$1315, "&lt;=" &amp; DG$1, DataRegularSeason20242025!$E$3:$E$1315, $A28)</f>
        <v>28</v>
      </c>
      <c r="DH28">
        <f>SUMIFS(DataRegularSeason20242025!$AA$3:$AA$1315,DataRegularSeason20242025!$B$3:$B$1315, "&lt;=" &amp; DH$1, DataRegularSeason20242025!$D$3:$D$1315, $A28)+SUMIFS(DataRegularSeason20242025!$AB$3:$AB$1315,DataRegularSeason20242025!$B$3:$B$1315, "&lt;=" &amp; DH$1, DataRegularSeason20242025!$E$3:$E$1315, $A28)</f>
        <v>28</v>
      </c>
      <c r="DI28">
        <f>SUMIFS(DataRegularSeason20242025!$AA$3:$AA$1315,DataRegularSeason20242025!$B$3:$B$1315, "&lt;=" &amp; DI$1, DataRegularSeason20242025!$D$3:$D$1315, $A28)+SUMIFS(DataRegularSeason20242025!$AB$3:$AB$1315,DataRegularSeason20242025!$B$3:$B$1315, "&lt;=" &amp; DI$1, DataRegularSeason20242025!$E$3:$E$1315, $A28)</f>
        <v>28</v>
      </c>
      <c r="DJ28">
        <f>SUMIFS(DataRegularSeason20242025!$AA$3:$AA$1315,DataRegularSeason20242025!$B$3:$B$1315, "&lt;=" &amp; DJ$1, DataRegularSeason20242025!$D$3:$D$1315, $A28)+SUMIFS(DataRegularSeason20242025!$AB$3:$AB$1315,DataRegularSeason20242025!$B$3:$B$1315, "&lt;=" &amp; DJ$1, DataRegularSeason20242025!$E$3:$E$1315, $A28)</f>
        <v>28</v>
      </c>
      <c r="DK28">
        <f>SUMIFS(DataRegularSeason20242025!$AA$3:$AA$1315,DataRegularSeason20242025!$B$3:$B$1315, "&lt;=" &amp; DK$1, DataRegularSeason20242025!$D$3:$D$1315, $A28)+SUMIFS(DataRegularSeason20242025!$AB$3:$AB$1315,DataRegularSeason20242025!$B$3:$B$1315, "&lt;=" &amp; DK$1, DataRegularSeason20242025!$E$3:$E$1315, $A28)</f>
        <v>28</v>
      </c>
      <c r="DL28">
        <f>SUMIFS(DataRegularSeason20242025!$AA$3:$AA$1315,DataRegularSeason20242025!$B$3:$B$1315, "&lt;=" &amp; DL$1, DataRegularSeason20242025!$D$3:$D$1315, $A28)+SUMIFS(DataRegularSeason20242025!$AB$3:$AB$1315,DataRegularSeason20242025!$B$3:$B$1315, "&lt;=" &amp; DL$1, DataRegularSeason20242025!$E$3:$E$1315, $A28)</f>
        <v>28</v>
      </c>
      <c r="DM28">
        <f>SUMIFS(DataRegularSeason20242025!$AA$3:$AA$1315,DataRegularSeason20242025!$B$3:$B$1315, "&lt;=" &amp; DM$1, DataRegularSeason20242025!$D$3:$D$1315, $A28)+SUMIFS(DataRegularSeason20242025!$AB$3:$AB$1315,DataRegularSeason20242025!$B$3:$B$1315, "&lt;=" &amp; DM$1, DataRegularSeason20242025!$E$3:$E$1315, $A28)</f>
        <v>28</v>
      </c>
      <c r="DN28">
        <f>SUMIFS(DataRegularSeason20242025!$AA$3:$AA$1315,DataRegularSeason20242025!$B$3:$B$1315, "&lt;=" &amp; DN$1, DataRegularSeason20242025!$D$3:$D$1315, $A28)+SUMIFS(DataRegularSeason20242025!$AB$3:$AB$1315,DataRegularSeason20242025!$B$3:$B$1315, "&lt;=" &amp; DN$1, DataRegularSeason20242025!$E$3:$E$1315, $A28)</f>
        <v>28</v>
      </c>
      <c r="DO28">
        <f>SUMIFS(DataRegularSeason20242025!$AA$3:$AA$1315,DataRegularSeason20242025!$B$3:$B$1315, "&lt;=" &amp; DO$1, DataRegularSeason20242025!$D$3:$D$1315, $A28)+SUMIFS(DataRegularSeason20242025!$AB$3:$AB$1315,DataRegularSeason20242025!$B$3:$B$1315, "&lt;=" &amp; DO$1, DataRegularSeason20242025!$E$3:$E$1315, $A28)</f>
        <v>28</v>
      </c>
      <c r="DP28">
        <f>SUMIFS(DataRegularSeason20242025!$AA$3:$AA$1315,DataRegularSeason20242025!$B$3:$B$1315, "&lt;=" &amp; DP$1, DataRegularSeason20242025!$D$3:$D$1315, $A28)+SUMIFS(DataRegularSeason20242025!$AB$3:$AB$1315,DataRegularSeason20242025!$B$3:$B$1315, "&lt;=" &amp; DP$1, DataRegularSeason20242025!$E$3:$E$1315, $A28)</f>
        <v>28</v>
      </c>
      <c r="DQ28">
        <f>SUMIFS(DataRegularSeason20242025!$AA$3:$AA$1315,DataRegularSeason20242025!$B$3:$B$1315, "&lt;=" &amp; DQ$1, DataRegularSeason20242025!$D$3:$D$1315, $A28)+SUMIFS(DataRegularSeason20242025!$AB$3:$AB$1315,DataRegularSeason20242025!$B$3:$B$1315, "&lt;=" &amp; DQ$1, DataRegularSeason20242025!$E$3:$E$1315, $A28)</f>
        <v>28</v>
      </c>
      <c r="DR28">
        <f>SUMIFS(DataRegularSeason20242025!$AA$3:$AA$1315,DataRegularSeason20242025!$B$3:$B$1315, "&lt;=" &amp; DR$1, DataRegularSeason20242025!$D$3:$D$1315, $A28)+SUMIFS(DataRegularSeason20242025!$AB$3:$AB$1315,DataRegularSeason20242025!$B$3:$B$1315, "&lt;=" &amp; DR$1, DataRegularSeason20242025!$E$3:$E$1315, $A28)</f>
        <v>28</v>
      </c>
      <c r="DS28">
        <f>SUMIFS(DataRegularSeason20242025!$AA$3:$AA$1315,DataRegularSeason20242025!$B$3:$B$1315, "&lt;=" &amp; DS$1, DataRegularSeason20242025!$D$3:$D$1315, $A28)+SUMIFS(DataRegularSeason20242025!$AB$3:$AB$1315,DataRegularSeason20242025!$B$3:$B$1315, "&lt;=" &amp; DS$1, DataRegularSeason20242025!$E$3:$E$1315, $A28)</f>
        <v>28</v>
      </c>
      <c r="DT28">
        <f>SUMIFS(DataRegularSeason20242025!$AA$3:$AA$1315,DataRegularSeason20242025!$B$3:$B$1315, "&lt;=" &amp; DT$1, DataRegularSeason20242025!$D$3:$D$1315, $A28)+SUMIFS(DataRegularSeason20242025!$AB$3:$AB$1315,DataRegularSeason20242025!$B$3:$B$1315, "&lt;=" &amp; DT$1, DataRegularSeason20242025!$E$3:$E$1315, $A28)</f>
        <v>28</v>
      </c>
      <c r="DU28">
        <f>SUMIFS(DataRegularSeason20242025!$AA$3:$AA$1315,DataRegularSeason20242025!$B$3:$B$1315, "&lt;=" &amp; DU$1, DataRegularSeason20242025!$D$3:$D$1315, $A28)+SUMIFS(DataRegularSeason20242025!$AB$3:$AB$1315,DataRegularSeason20242025!$B$3:$B$1315, "&lt;=" &amp; DU$1, DataRegularSeason20242025!$E$3:$E$1315, $A28)</f>
        <v>28</v>
      </c>
      <c r="DV28">
        <f>SUMIFS(DataRegularSeason20242025!$AA$3:$AA$1315,DataRegularSeason20242025!$B$3:$B$1315, "&lt;=" &amp; DV$1, DataRegularSeason20242025!$D$3:$D$1315, $A28)+SUMIFS(DataRegularSeason20242025!$AB$3:$AB$1315,DataRegularSeason20242025!$B$3:$B$1315, "&lt;=" &amp; DV$1, DataRegularSeason20242025!$E$3:$E$1315, $A28)</f>
        <v>28</v>
      </c>
      <c r="DW28">
        <f>SUMIFS(DataRegularSeason20242025!$AA$3:$AA$1315,DataRegularSeason20242025!$B$3:$B$1315, "&lt;=" &amp; DW$1, DataRegularSeason20242025!$D$3:$D$1315, $A28)+SUMIFS(DataRegularSeason20242025!$AB$3:$AB$1315,DataRegularSeason20242025!$B$3:$B$1315, "&lt;=" &amp; DW$1, DataRegularSeason20242025!$E$3:$E$1315, $A28)</f>
        <v>28</v>
      </c>
      <c r="DX28">
        <f>SUMIFS(DataRegularSeason20242025!$AA$3:$AA$1315,DataRegularSeason20242025!$B$3:$B$1315, "&lt;=" &amp; DX$1, DataRegularSeason20242025!$D$3:$D$1315, $A28)+SUMIFS(DataRegularSeason20242025!$AB$3:$AB$1315,DataRegularSeason20242025!$B$3:$B$1315, "&lt;=" &amp; DX$1, DataRegularSeason20242025!$E$3:$E$1315, $A28)</f>
        <v>28</v>
      </c>
      <c r="DY28">
        <f>SUMIFS(DataRegularSeason20242025!$AA$3:$AA$1315,DataRegularSeason20242025!$B$3:$B$1315, "&lt;=" &amp; DY$1, DataRegularSeason20242025!$D$3:$D$1315, $A28)+SUMIFS(DataRegularSeason20242025!$AB$3:$AB$1315,DataRegularSeason20242025!$B$3:$B$1315, "&lt;=" &amp; DY$1, DataRegularSeason20242025!$E$3:$E$1315, $A28)</f>
        <v>28</v>
      </c>
      <c r="DZ28">
        <f>SUMIFS(DataRegularSeason20242025!$AA$3:$AA$1315,DataRegularSeason20242025!$B$3:$B$1315, "&lt;=" &amp; DZ$1, DataRegularSeason20242025!$D$3:$D$1315, $A28)+SUMIFS(DataRegularSeason20242025!$AB$3:$AB$1315,DataRegularSeason20242025!$B$3:$B$1315, "&lt;=" &amp; DZ$1, DataRegularSeason20242025!$E$3:$E$1315, $A28)</f>
        <v>28</v>
      </c>
      <c r="EA28">
        <f>SUMIFS(DataRegularSeason20242025!$AA$3:$AA$1315,DataRegularSeason20242025!$B$3:$B$1315, "&lt;=" &amp; EA$1, DataRegularSeason20242025!$D$3:$D$1315, $A28)+SUMIFS(DataRegularSeason20242025!$AB$3:$AB$1315,DataRegularSeason20242025!$B$3:$B$1315, "&lt;=" &amp; EA$1, DataRegularSeason20242025!$E$3:$E$1315, $A28)</f>
        <v>28</v>
      </c>
      <c r="EB28">
        <f>SUMIFS(DataRegularSeason20242025!$AA$3:$AA$1315,DataRegularSeason20242025!$B$3:$B$1315, "&lt;=" &amp; EB$1, DataRegularSeason20242025!$D$3:$D$1315, $A28)+SUMIFS(DataRegularSeason20242025!$AB$3:$AB$1315,DataRegularSeason20242025!$B$3:$B$1315, "&lt;=" &amp; EB$1, DataRegularSeason20242025!$E$3:$E$1315, $A28)</f>
        <v>28</v>
      </c>
      <c r="EC28">
        <f>SUMIFS(DataRegularSeason20242025!$AA$3:$AA$1315,DataRegularSeason20242025!$B$3:$B$1315, "&lt;=" &amp; EC$1, DataRegularSeason20242025!$D$3:$D$1315, $A28)+SUMIFS(DataRegularSeason20242025!$AB$3:$AB$1315,DataRegularSeason20242025!$B$3:$B$1315, "&lt;=" &amp; EC$1, DataRegularSeason20242025!$E$3:$E$1315, $A28)</f>
        <v>28</v>
      </c>
      <c r="ED28">
        <f>SUMIFS(DataRegularSeason20242025!$AA$3:$AA$1315,DataRegularSeason20242025!$B$3:$B$1315, "&lt;=" &amp; ED$1, DataRegularSeason20242025!$D$3:$D$1315, $A28)+SUMIFS(DataRegularSeason20242025!$AB$3:$AB$1315,DataRegularSeason20242025!$B$3:$B$1315, "&lt;=" &amp; ED$1, DataRegularSeason20242025!$E$3:$E$1315, $A28)</f>
        <v>28</v>
      </c>
      <c r="EE28">
        <f>SUMIFS(DataRegularSeason20242025!$AA$3:$AA$1315,DataRegularSeason20242025!$B$3:$B$1315, "&lt;=" &amp; EE$1, DataRegularSeason20242025!$D$3:$D$1315, $A28)+SUMIFS(DataRegularSeason20242025!$AB$3:$AB$1315,DataRegularSeason20242025!$B$3:$B$1315, "&lt;=" &amp; EE$1, DataRegularSeason20242025!$E$3:$E$1315, $A28)</f>
        <v>28</v>
      </c>
      <c r="EF28">
        <f>SUMIFS(DataRegularSeason20242025!$AA$3:$AA$1315,DataRegularSeason20242025!$B$3:$B$1315, "&lt;=" &amp; EF$1, DataRegularSeason20242025!$D$3:$D$1315, $A28)+SUMIFS(DataRegularSeason20242025!$AB$3:$AB$1315,DataRegularSeason20242025!$B$3:$B$1315, "&lt;=" &amp; EF$1, DataRegularSeason20242025!$E$3:$E$1315, $A28)</f>
        <v>28</v>
      </c>
      <c r="EG28">
        <f>SUMIFS(DataRegularSeason20242025!$AA$3:$AA$1315,DataRegularSeason20242025!$B$3:$B$1315, "&lt;=" &amp; EG$1, DataRegularSeason20242025!$D$3:$D$1315, $A28)+SUMIFS(DataRegularSeason20242025!$AB$3:$AB$1315,DataRegularSeason20242025!$B$3:$B$1315, "&lt;=" &amp; EG$1, DataRegularSeason20242025!$E$3:$E$1315, $A28)</f>
        <v>28</v>
      </c>
      <c r="EH28">
        <f>SUMIFS(DataRegularSeason20242025!$AA$3:$AA$1315,DataRegularSeason20242025!$B$3:$B$1315, "&lt;=" &amp; EH$1, DataRegularSeason20242025!$D$3:$D$1315, $A28)+SUMIFS(DataRegularSeason20242025!$AB$3:$AB$1315,DataRegularSeason20242025!$B$3:$B$1315, "&lt;=" &amp; EH$1, DataRegularSeason20242025!$E$3:$E$1315, $A28)</f>
        <v>28</v>
      </c>
      <c r="EI28">
        <f>SUMIFS(DataRegularSeason20242025!$AA$3:$AA$1315,DataRegularSeason20242025!$B$3:$B$1315, "&lt;=" &amp; EI$1, DataRegularSeason20242025!$D$3:$D$1315, $A28)+SUMIFS(DataRegularSeason20242025!$AB$3:$AB$1315,DataRegularSeason20242025!$B$3:$B$1315, "&lt;=" &amp; EI$1, DataRegularSeason20242025!$E$3:$E$1315, $A28)</f>
        <v>28</v>
      </c>
      <c r="EJ28">
        <f>SUMIFS(DataRegularSeason20242025!$AA$3:$AA$1315,DataRegularSeason20242025!$B$3:$B$1315, "&lt;=" &amp; EJ$1, DataRegularSeason20242025!$D$3:$D$1315, $A28)+SUMIFS(DataRegularSeason20242025!$AB$3:$AB$1315,DataRegularSeason20242025!$B$3:$B$1315, "&lt;=" &amp; EJ$1, DataRegularSeason20242025!$E$3:$E$1315, $A28)</f>
        <v>28</v>
      </c>
      <c r="EK28">
        <f>SUMIFS(DataRegularSeason20242025!$AA$3:$AA$1315,DataRegularSeason20242025!$B$3:$B$1315, "&lt;=" &amp; EK$1, DataRegularSeason20242025!$D$3:$D$1315, $A28)+SUMIFS(DataRegularSeason20242025!$AB$3:$AB$1315,DataRegularSeason20242025!$B$3:$B$1315, "&lt;=" &amp; EK$1, DataRegularSeason20242025!$E$3:$E$1315, $A28)</f>
        <v>28</v>
      </c>
      <c r="EL28">
        <f>SUMIFS(DataRegularSeason20242025!$AA$3:$AA$1315,DataRegularSeason20242025!$B$3:$B$1315, "&lt;=" &amp; EL$1, DataRegularSeason20242025!$D$3:$D$1315, $A28)+SUMIFS(DataRegularSeason20242025!$AB$3:$AB$1315,DataRegularSeason20242025!$B$3:$B$1315, "&lt;=" &amp; EL$1, DataRegularSeason20242025!$E$3:$E$1315, $A28)</f>
        <v>28</v>
      </c>
      <c r="EM28">
        <f>SUMIFS(DataRegularSeason20242025!$AA$3:$AA$1315,DataRegularSeason20242025!$B$3:$B$1315, "&lt;=" &amp; EM$1, DataRegularSeason20242025!$D$3:$D$1315, $A28)+SUMIFS(DataRegularSeason20242025!$AB$3:$AB$1315,DataRegularSeason20242025!$B$3:$B$1315, "&lt;=" &amp; EM$1, DataRegularSeason20242025!$E$3:$E$1315, $A28)</f>
        <v>28</v>
      </c>
      <c r="EN28">
        <f>SUMIFS(DataRegularSeason20242025!$AA$3:$AA$1315,DataRegularSeason20242025!$B$3:$B$1315, "&lt;=" &amp; EN$1, DataRegularSeason20242025!$D$3:$D$1315, $A28)+SUMIFS(DataRegularSeason20242025!$AB$3:$AB$1315,DataRegularSeason20242025!$B$3:$B$1315, "&lt;=" &amp; EN$1, DataRegularSeason20242025!$E$3:$E$1315, $A28)</f>
        <v>28</v>
      </c>
      <c r="EO28">
        <f>SUMIFS(DataRegularSeason20242025!$AA$3:$AA$1315,DataRegularSeason20242025!$B$3:$B$1315, "&lt;=" &amp; EO$1, DataRegularSeason20242025!$D$3:$D$1315, $A28)+SUMIFS(DataRegularSeason20242025!$AB$3:$AB$1315,DataRegularSeason20242025!$B$3:$B$1315, "&lt;=" &amp; EO$1, DataRegularSeason20242025!$E$3:$E$1315, $A28)</f>
        <v>28</v>
      </c>
      <c r="EP28">
        <f>SUMIFS(DataRegularSeason20242025!$AA$3:$AA$1315,DataRegularSeason20242025!$B$3:$B$1315, "&lt;=" &amp; EP$1, DataRegularSeason20242025!$D$3:$D$1315, $A28)+SUMIFS(DataRegularSeason20242025!$AB$3:$AB$1315,DataRegularSeason20242025!$B$3:$B$1315, "&lt;=" &amp; EP$1, DataRegularSeason20242025!$E$3:$E$1315, $A28)</f>
        <v>28</v>
      </c>
      <c r="EQ28">
        <f>SUMIFS(DataRegularSeason20242025!$AA$3:$AA$1315,DataRegularSeason20242025!$B$3:$B$1315, "&lt;=" &amp; EQ$1, DataRegularSeason20242025!$D$3:$D$1315, $A28)+SUMIFS(DataRegularSeason20242025!$AB$3:$AB$1315,DataRegularSeason20242025!$B$3:$B$1315, "&lt;=" &amp; EQ$1, DataRegularSeason20242025!$E$3:$E$1315, $A28)</f>
        <v>28</v>
      </c>
      <c r="ER28">
        <f>SUMIFS(DataRegularSeason20242025!$AA$3:$AA$1315,DataRegularSeason20242025!$B$3:$B$1315, "&lt;=" &amp; ER$1, DataRegularSeason20242025!$D$3:$D$1315, $A28)+SUMIFS(DataRegularSeason20242025!$AB$3:$AB$1315,DataRegularSeason20242025!$B$3:$B$1315, "&lt;=" &amp; ER$1, DataRegularSeason20242025!$E$3:$E$1315, $A28)</f>
        <v>28</v>
      </c>
      <c r="ES28">
        <f>SUMIFS(DataRegularSeason20242025!$AA$3:$AA$1315,DataRegularSeason20242025!$B$3:$B$1315, "&lt;=" &amp; ES$1, DataRegularSeason20242025!$D$3:$D$1315, $A28)+SUMIFS(DataRegularSeason20242025!$AB$3:$AB$1315,DataRegularSeason20242025!$B$3:$B$1315, "&lt;=" &amp; ES$1, DataRegularSeason20242025!$E$3:$E$1315, $A28)</f>
        <v>28</v>
      </c>
      <c r="ET28">
        <f>SUMIFS(DataRegularSeason20242025!$AA$3:$AA$1315,DataRegularSeason20242025!$B$3:$B$1315, "&lt;=" &amp; ET$1, DataRegularSeason20242025!$D$3:$D$1315, $A28)+SUMIFS(DataRegularSeason20242025!$AB$3:$AB$1315,DataRegularSeason20242025!$B$3:$B$1315, "&lt;=" &amp; ET$1, DataRegularSeason20242025!$E$3:$E$1315, $A28)</f>
        <v>28</v>
      </c>
      <c r="EU28">
        <f>SUMIFS(DataRegularSeason20242025!$AA$3:$AA$1315,DataRegularSeason20242025!$B$3:$B$1315, "&lt;=" &amp; EU$1, DataRegularSeason20242025!$D$3:$D$1315, $A28)+SUMIFS(DataRegularSeason20242025!$AB$3:$AB$1315,DataRegularSeason20242025!$B$3:$B$1315, "&lt;=" &amp; EU$1, DataRegularSeason20242025!$E$3:$E$1315, $A28)</f>
        <v>28</v>
      </c>
      <c r="EV28">
        <f>SUMIFS(DataRegularSeason20242025!$AA$3:$AA$1315,DataRegularSeason20242025!$B$3:$B$1315, "&lt;=" &amp; EV$1, DataRegularSeason20242025!$D$3:$D$1315, $A28)+SUMIFS(DataRegularSeason20242025!$AB$3:$AB$1315,DataRegularSeason20242025!$B$3:$B$1315, "&lt;=" &amp; EV$1, DataRegularSeason20242025!$E$3:$E$1315, $A28)</f>
        <v>28</v>
      </c>
      <c r="EW28">
        <f>SUMIFS(DataRegularSeason20242025!$AA$3:$AA$1315,DataRegularSeason20242025!$B$3:$B$1315, "&lt;=" &amp; EW$1, DataRegularSeason20242025!$D$3:$D$1315, $A28)+SUMIFS(DataRegularSeason20242025!$AB$3:$AB$1315,DataRegularSeason20242025!$B$3:$B$1315, "&lt;=" &amp; EW$1, DataRegularSeason20242025!$E$3:$E$1315, $A28)</f>
        <v>28</v>
      </c>
      <c r="EX28">
        <f>SUMIFS(DataRegularSeason20242025!$AA$3:$AA$1315,DataRegularSeason20242025!$B$3:$B$1315, "&lt;=" &amp; EX$1, DataRegularSeason20242025!$D$3:$D$1315, $A28)+SUMIFS(DataRegularSeason20242025!$AB$3:$AB$1315,DataRegularSeason20242025!$B$3:$B$1315, "&lt;=" &amp; EX$1, DataRegularSeason20242025!$E$3:$E$1315, $A28)</f>
        <v>28</v>
      </c>
      <c r="EY28">
        <f>SUMIFS(DataRegularSeason20242025!$AA$3:$AA$1315,DataRegularSeason20242025!$B$3:$B$1315, "&lt;=" &amp; EY$1, DataRegularSeason20242025!$D$3:$D$1315, $A28)+SUMIFS(DataRegularSeason20242025!$AB$3:$AB$1315,DataRegularSeason20242025!$B$3:$B$1315, "&lt;=" &amp; EY$1, DataRegularSeason20242025!$E$3:$E$1315, $A28)</f>
        <v>28</v>
      </c>
      <c r="EZ28">
        <f>SUMIFS(DataRegularSeason20242025!$AA$3:$AA$1315,DataRegularSeason20242025!$B$3:$B$1315, "&lt;=" &amp; EZ$1, DataRegularSeason20242025!$D$3:$D$1315, $A28)+SUMIFS(DataRegularSeason20242025!$AB$3:$AB$1315,DataRegularSeason20242025!$B$3:$B$1315, "&lt;=" &amp; EZ$1, DataRegularSeason20242025!$E$3:$E$1315, $A28)</f>
        <v>28</v>
      </c>
      <c r="FA28">
        <f>SUMIFS(DataRegularSeason20242025!$AA$3:$AA$1315,DataRegularSeason20242025!$B$3:$B$1315, "&lt;=" &amp; FA$1, DataRegularSeason20242025!$D$3:$D$1315, $A28)+SUMIFS(DataRegularSeason20242025!$AB$3:$AB$1315,DataRegularSeason20242025!$B$3:$B$1315, "&lt;=" &amp; FA$1, DataRegularSeason20242025!$E$3:$E$1315, $A28)</f>
        <v>28</v>
      </c>
      <c r="FB28">
        <f>SUMIFS(DataRegularSeason20242025!$AA$3:$AA$1315,DataRegularSeason20242025!$B$3:$B$1315, "&lt;=" &amp; FB$1, DataRegularSeason20242025!$D$3:$D$1315, $A28)+SUMIFS(DataRegularSeason20242025!$AB$3:$AB$1315,DataRegularSeason20242025!$B$3:$B$1315, "&lt;=" &amp; FB$1, DataRegularSeason20242025!$E$3:$E$1315, $A28)</f>
        <v>28</v>
      </c>
      <c r="FC28">
        <f>SUMIFS(DataRegularSeason20242025!$AA$3:$AA$1315,DataRegularSeason20242025!$B$3:$B$1315, "&lt;=" &amp; FC$1, DataRegularSeason20242025!$D$3:$D$1315, $A28)+SUMIFS(DataRegularSeason20242025!$AB$3:$AB$1315,DataRegularSeason20242025!$B$3:$B$1315, "&lt;=" &amp; FC$1, DataRegularSeason20242025!$E$3:$E$1315, $A28)</f>
        <v>28</v>
      </c>
      <c r="FD28">
        <f>SUMIFS(DataRegularSeason20242025!$AA$3:$AA$1315,DataRegularSeason20242025!$B$3:$B$1315, "&lt;=" &amp; FD$1, DataRegularSeason20242025!$D$3:$D$1315, $A28)+SUMIFS(DataRegularSeason20242025!$AB$3:$AB$1315,DataRegularSeason20242025!$B$3:$B$1315, "&lt;=" &amp; FD$1, DataRegularSeason20242025!$E$3:$E$1315, $A28)</f>
        <v>28</v>
      </c>
      <c r="FE28">
        <f>SUMIFS(DataRegularSeason20242025!$AA$3:$AA$1315,DataRegularSeason20242025!$B$3:$B$1315, "&lt;=" &amp; FE$1, DataRegularSeason20242025!$D$3:$D$1315, $A28)+SUMIFS(DataRegularSeason20242025!$AB$3:$AB$1315,DataRegularSeason20242025!$B$3:$B$1315, "&lt;=" &amp; FE$1, DataRegularSeason20242025!$E$3:$E$1315, $A28)</f>
        <v>28</v>
      </c>
      <c r="FF28">
        <f>SUMIFS(DataRegularSeason20242025!$AA$3:$AA$1315,DataRegularSeason20242025!$B$3:$B$1315, "&lt;=" &amp; FF$1, DataRegularSeason20242025!$D$3:$D$1315, $A28)+SUMIFS(DataRegularSeason20242025!$AB$3:$AB$1315,DataRegularSeason20242025!$B$3:$B$1315, "&lt;=" &amp; FF$1, DataRegularSeason20242025!$E$3:$E$1315, $A28)</f>
        <v>28</v>
      </c>
      <c r="FG28">
        <f>SUMIFS(DataRegularSeason20242025!$AA$3:$AA$1315,DataRegularSeason20242025!$B$3:$B$1315, "&lt;=" &amp; FG$1, DataRegularSeason20242025!$D$3:$D$1315, $A28)+SUMIFS(DataRegularSeason20242025!$AB$3:$AB$1315,DataRegularSeason20242025!$B$3:$B$1315, "&lt;=" &amp; FG$1, DataRegularSeason20242025!$E$3:$E$1315, $A28)</f>
        <v>28</v>
      </c>
      <c r="FH28">
        <f>SUMIFS(DataRegularSeason20242025!$AA$3:$AA$1315,DataRegularSeason20242025!$B$3:$B$1315, "&lt;=" &amp; FH$1, DataRegularSeason20242025!$D$3:$D$1315, $A28)+SUMIFS(DataRegularSeason20242025!$AB$3:$AB$1315,DataRegularSeason20242025!$B$3:$B$1315, "&lt;=" &amp; FH$1, DataRegularSeason20242025!$E$3:$E$1315, $A28)</f>
        <v>28</v>
      </c>
      <c r="FI28">
        <f>SUMIFS(DataRegularSeason20242025!$AA$3:$AA$1315,DataRegularSeason20242025!$B$3:$B$1315, "&lt;=" &amp; FI$1, DataRegularSeason20242025!$D$3:$D$1315, $A28)+SUMIFS(DataRegularSeason20242025!$AB$3:$AB$1315,DataRegularSeason20242025!$B$3:$B$1315, "&lt;=" &amp; FI$1, DataRegularSeason20242025!$E$3:$E$1315, $A28)</f>
        <v>28</v>
      </c>
      <c r="FJ28">
        <f>SUMIFS(DataRegularSeason20242025!$AA$3:$AA$1315,DataRegularSeason20242025!$B$3:$B$1315, "&lt;=" &amp; FJ$1, DataRegularSeason20242025!$D$3:$D$1315, $A28)+SUMIFS(DataRegularSeason20242025!$AB$3:$AB$1315,DataRegularSeason20242025!$B$3:$B$1315, "&lt;=" &amp; FJ$1, DataRegularSeason20242025!$E$3:$E$1315, $A28)</f>
        <v>28</v>
      </c>
      <c r="FK28">
        <f>SUMIFS(DataRegularSeason20242025!$AA$3:$AA$1315,DataRegularSeason20242025!$B$3:$B$1315, "&lt;=" &amp; FK$1, DataRegularSeason20242025!$D$3:$D$1315, $A28)+SUMIFS(DataRegularSeason20242025!$AB$3:$AB$1315,DataRegularSeason20242025!$B$3:$B$1315, "&lt;=" &amp; FK$1, DataRegularSeason20242025!$E$3:$E$1315, $A28)</f>
        <v>28</v>
      </c>
      <c r="FL28">
        <f>SUMIFS(DataRegularSeason20242025!$AA$3:$AA$1315,DataRegularSeason20242025!$B$3:$B$1315, "&lt;=" &amp; FL$1, DataRegularSeason20242025!$D$3:$D$1315, $A28)+SUMIFS(DataRegularSeason20242025!$AB$3:$AB$1315,DataRegularSeason20242025!$B$3:$B$1315, "&lt;=" &amp; FL$1, DataRegularSeason20242025!$E$3:$E$1315, $A28)</f>
        <v>28</v>
      </c>
      <c r="FM28">
        <f>SUMIFS(DataRegularSeason20242025!$AA$3:$AA$1315,DataRegularSeason20242025!$B$3:$B$1315, "&lt;=" &amp; FM$1, DataRegularSeason20242025!$D$3:$D$1315, $A28)+SUMIFS(DataRegularSeason20242025!$AB$3:$AB$1315,DataRegularSeason20242025!$B$3:$B$1315, "&lt;=" &amp; FM$1, DataRegularSeason20242025!$E$3:$E$1315, $A28)</f>
        <v>28</v>
      </c>
      <c r="FN28">
        <f>SUMIFS(DataRegularSeason20242025!$AA$3:$AA$1315,DataRegularSeason20242025!$B$3:$B$1315, "&lt;=" &amp; FN$1, DataRegularSeason20242025!$D$3:$D$1315, $A28)+SUMIFS(DataRegularSeason20242025!$AB$3:$AB$1315,DataRegularSeason20242025!$B$3:$B$1315, "&lt;=" &amp; FN$1, DataRegularSeason20242025!$E$3:$E$1315, $A28)</f>
        <v>28</v>
      </c>
      <c r="FO28">
        <f>SUMIFS(DataRegularSeason20242025!$AA$3:$AA$1315,DataRegularSeason20242025!$B$3:$B$1315, "&lt;=" &amp; FO$1, DataRegularSeason20242025!$D$3:$D$1315, $A28)+SUMIFS(DataRegularSeason20242025!$AB$3:$AB$1315,DataRegularSeason20242025!$B$3:$B$1315, "&lt;=" &amp; FO$1, DataRegularSeason20242025!$E$3:$E$1315, $A28)</f>
        <v>28</v>
      </c>
      <c r="FP28">
        <f>SUMIFS(DataRegularSeason20242025!$AA$3:$AA$1315,DataRegularSeason20242025!$B$3:$B$1315, "&lt;=" &amp; FP$1, DataRegularSeason20242025!$D$3:$D$1315, $A28)+SUMIFS(DataRegularSeason20242025!$AB$3:$AB$1315,DataRegularSeason20242025!$B$3:$B$1315, "&lt;=" &amp; FP$1, DataRegularSeason20242025!$E$3:$E$1315, $A28)</f>
        <v>28</v>
      </c>
      <c r="FQ28">
        <f>SUMIFS(DataRegularSeason20242025!$AA$3:$AA$1315,DataRegularSeason20242025!$B$3:$B$1315, "&lt;=" &amp; FQ$1, DataRegularSeason20242025!$D$3:$D$1315, $A28)+SUMIFS(DataRegularSeason20242025!$AB$3:$AB$1315,DataRegularSeason20242025!$B$3:$B$1315, "&lt;=" &amp; FQ$1, DataRegularSeason20242025!$E$3:$E$1315, $A28)</f>
        <v>28</v>
      </c>
      <c r="FR28">
        <f>SUMIFS(DataRegularSeason20242025!$AA$3:$AA$1315,DataRegularSeason20242025!$B$3:$B$1315, "&lt;=" &amp; FR$1, DataRegularSeason20242025!$D$3:$D$1315, $A28)+SUMIFS(DataRegularSeason20242025!$AB$3:$AB$1315,DataRegularSeason20242025!$B$3:$B$1315, "&lt;=" &amp; FR$1, DataRegularSeason20242025!$E$3:$E$1315, $A28)</f>
        <v>28</v>
      </c>
      <c r="FS28">
        <f>SUMIFS(DataRegularSeason20242025!$AA$3:$AA$1315,DataRegularSeason20242025!$B$3:$B$1315, "&lt;=" &amp; FS$1, DataRegularSeason20242025!$D$3:$D$1315, $A28)+SUMIFS(DataRegularSeason20242025!$AB$3:$AB$1315,DataRegularSeason20242025!$B$3:$B$1315, "&lt;=" &amp; FS$1, DataRegularSeason20242025!$E$3:$E$1315, $A28)</f>
        <v>28</v>
      </c>
      <c r="FT28">
        <f>SUMIFS(DataRegularSeason20242025!$AA$3:$AA$1315,DataRegularSeason20242025!$B$3:$B$1315, "&lt;=" &amp; FT$1, DataRegularSeason20242025!$D$3:$D$1315, $A28)+SUMIFS(DataRegularSeason20242025!$AB$3:$AB$1315,DataRegularSeason20242025!$B$3:$B$1315, "&lt;=" &amp; FT$1, DataRegularSeason20242025!$E$3:$E$1315, $A28)</f>
        <v>28</v>
      </c>
      <c r="FU28">
        <f>SUMIFS(DataRegularSeason20242025!$AA$3:$AA$1315,DataRegularSeason20242025!$B$3:$B$1315, "&lt;=" &amp; FU$1, DataRegularSeason20242025!$D$3:$D$1315, $A28)+SUMIFS(DataRegularSeason20242025!$AB$3:$AB$1315,DataRegularSeason20242025!$B$3:$B$1315, "&lt;=" &amp; FU$1, DataRegularSeason20242025!$E$3:$E$1315, $A28)</f>
        <v>28</v>
      </c>
      <c r="FV28">
        <f>SUMIFS(DataRegularSeason20242025!$AA$3:$AA$1315,DataRegularSeason20242025!$B$3:$B$1315, "&lt;=" &amp; FV$1, DataRegularSeason20242025!$D$3:$D$1315, $A28)+SUMIFS(DataRegularSeason20242025!$AB$3:$AB$1315,DataRegularSeason20242025!$B$3:$B$1315, "&lt;=" &amp; FV$1, DataRegularSeason20242025!$E$3:$E$1315, $A28)</f>
        <v>28</v>
      </c>
      <c r="FW28">
        <f>SUMIFS(DataRegularSeason20242025!$AA$3:$AA$1315,DataRegularSeason20242025!$B$3:$B$1315, "&lt;=" &amp; FW$1, DataRegularSeason20242025!$D$3:$D$1315, $A28)+SUMIFS(DataRegularSeason20242025!$AB$3:$AB$1315,DataRegularSeason20242025!$B$3:$B$1315, "&lt;=" &amp; FW$1, DataRegularSeason20242025!$E$3:$E$1315, $A28)</f>
        <v>28</v>
      </c>
      <c r="FX28">
        <f>SUMIFS(DataRegularSeason20242025!$AA$3:$AA$1315,DataRegularSeason20242025!$B$3:$B$1315, "&lt;=" &amp; FX$1, DataRegularSeason20242025!$D$3:$D$1315, $A28)+SUMIFS(DataRegularSeason20242025!$AB$3:$AB$1315,DataRegularSeason20242025!$B$3:$B$1315, "&lt;=" &amp; FX$1, DataRegularSeason20242025!$E$3:$E$1315, $A28)</f>
        <v>28</v>
      </c>
      <c r="FY28">
        <f>SUMIFS(DataRegularSeason20242025!$AA$3:$AA$1315,DataRegularSeason20242025!$B$3:$B$1315, "&lt;=" &amp; FY$1, DataRegularSeason20242025!$D$3:$D$1315, $A28)+SUMIFS(DataRegularSeason20242025!$AB$3:$AB$1315,DataRegularSeason20242025!$B$3:$B$1315, "&lt;=" &amp; FY$1, DataRegularSeason20242025!$E$3:$E$1315, $A28)</f>
        <v>28</v>
      </c>
      <c r="FZ28">
        <f>SUMIFS(DataRegularSeason20242025!$AA$3:$AA$1315,DataRegularSeason20242025!$B$3:$B$1315, "&lt;=" &amp; FZ$1, DataRegularSeason20242025!$D$3:$D$1315, $A28)+SUMIFS(DataRegularSeason20242025!$AB$3:$AB$1315,DataRegularSeason20242025!$B$3:$B$1315, "&lt;=" &amp; FZ$1, DataRegularSeason20242025!$E$3:$E$1315, $A28)</f>
        <v>28</v>
      </c>
      <c r="GA28">
        <f>SUMIFS(DataRegularSeason20242025!$AA$3:$AA$1315,DataRegularSeason20242025!$B$3:$B$1315, "&lt;=" &amp; GA$1, DataRegularSeason20242025!$D$3:$D$1315, $A28)+SUMIFS(DataRegularSeason20242025!$AB$3:$AB$1315,DataRegularSeason20242025!$B$3:$B$1315, "&lt;=" &amp; GA$1, DataRegularSeason20242025!$E$3:$E$1315, $A28)</f>
        <v>28</v>
      </c>
      <c r="GB28">
        <f>SUMIFS(DataRegularSeason20242025!$AA$3:$AA$1315,DataRegularSeason20242025!$B$3:$B$1315, "&lt;=" &amp; GB$1, DataRegularSeason20242025!$D$3:$D$1315, $A28)+SUMIFS(DataRegularSeason20242025!$AB$3:$AB$1315,DataRegularSeason20242025!$B$3:$B$1315, "&lt;=" &amp; GB$1, DataRegularSeason20242025!$E$3:$E$1315, $A28)</f>
        <v>28</v>
      </c>
      <c r="GC28">
        <f>SUMIFS(DataRegularSeason20242025!$AA$3:$AA$1315,DataRegularSeason20242025!$B$3:$B$1315, "&lt;=" &amp; GC$1, DataRegularSeason20242025!$D$3:$D$1315, $A28)+SUMIFS(DataRegularSeason20242025!$AB$3:$AB$1315,DataRegularSeason20242025!$B$3:$B$1315, "&lt;=" &amp; GC$1, DataRegularSeason20242025!$E$3:$E$1315, $A28)</f>
        <v>28</v>
      </c>
      <c r="GD28">
        <f>SUMIFS(DataRegularSeason20242025!$AA$3:$AA$1315,DataRegularSeason20242025!$B$3:$B$1315, "&lt;=" &amp; GD$1, DataRegularSeason20242025!$D$3:$D$1315, $A28)+SUMIFS(DataRegularSeason20242025!$AB$3:$AB$1315,DataRegularSeason20242025!$B$3:$B$1315, "&lt;=" &amp; GD$1, DataRegularSeason20242025!$E$3:$E$1315, $A28)</f>
        <v>28</v>
      </c>
      <c r="GE28">
        <f>SUMIFS(DataRegularSeason20242025!$AA$3:$AA$1315,DataRegularSeason20242025!$B$3:$B$1315, "&lt;=" &amp; GE$1, DataRegularSeason20242025!$D$3:$D$1315, $A28)+SUMIFS(DataRegularSeason20242025!$AB$3:$AB$1315,DataRegularSeason20242025!$B$3:$B$1315, "&lt;=" &amp; GE$1, DataRegularSeason20242025!$E$3:$E$1315, $A28)</f>
        <v>28</v>
      </c>
      <c r="GF28">
        <f>SUMIFS(DataRegularSeason20242025!$AA$3:$AA$1315,DataRegularSeason20242025!$B$3:$B$1315, "&lt;=" &amp; GF$1, DataRegularSeason20242025!$D$3:$D$1315, $A28)+SUMIFS(DataRegularSeason20242025!$AB$3:$AB$1315,DataRegularSeason20242025!$B$3:$B$1315, "&lt;=" &amp; GF$1, DataRegularSeason20242025!$E$3:$E$1315, $A28)</f>
        <v>28</v>
      </c>
      <c r="GG28">
        <f>SUMIFS(DataRegularSeason20242025!$AA$3:$AA$1315,DataRegularSeason20242025!$B$3:$B$1315, "&lt;=" &amp; GG$1, DataRegularSeason20242025!$D$3:$D$1315, $A28)+SUMIFS(DataRegularSeason20242025!$AB$3:$AB$1315,DataRegularSeason20242025!$B$3:$B$1315, "&lt;=" &amp; GG$1, DataRegularSeason20242025!$E$3:$E$1315, $A28)</f>
        <v>28</v>
      </c>
      <c r="GH28">
        <f>SUMIFS(DataRegularSeason20242025!$AA$3:$AA$1315,DataRegularSeason20242025!$B$3:$B$1315, "&lt;=" &amp; GH$1, DataRegularSeason20242025!$D$3:$D$1315, $A28)+SUMIFS(DataRegularSeason20242025!$AB$3:$AB$1315,DataRegularSeason20242025!$B$3:$B$1315, "&lt;=" &amp; GH$1, DataRegularSeason20242025!$E$3:$E$1315, $A28)</f>
        <v>28</v>
      </c>
      <c r="GI28">
        <f>SUMIFS(DataRegularSeason20242025!$AA$3:$AA$1315,DataRegularSeason20242025!$B$3:$B$1315, "&lt;=" &amp; GI$1, DataRegularSeason20242025!$D$3:$D$1315, $A28)+SUMIFS(DataRegularSeason20242025!$AB$3:$AB$1315,DataRegularSeason20242025!$B$3:$B$1315, "&lt;=" &amp; GI$1, DataRegularSeason20242025!$E$3:$E$1315, $A28)</f>
        <v>28</v>
      </c>
      <c r="GJ28">
        <f>SUMIFS(DataRegularSeason20242025!$AA$3:$AA$1315,DataRegularSeason20242025!$B$3:$B$1315, "&lt;=" &amp; GJ$1, DataRegularSeason20242025!$D$3:$D$1315, $A28)+SUMIFS(DataRegularSeason20242025!$AB$3:$AB$1315,DataRegularSeason20242025!$B$3:$B$1315, "&lt;=" &amp; GJ$1, DataRegularSeason20242025!$E$3:$E$1315, $A28)</f>
        <v>28</v>
      </c>
      <c r="GK28">
        <f>SUMIFS(DataRegularSeason20242025!$AA$3:$AA$1315,DataRegularSeason20242025!$B$3:$B$1315, "&lt;=" &amp; GK$1, DataRegularSeason20242025!$D$3:$D$1315, $A28)+SUMIFS(DataRegularSeason20242025!$AB$3:$AB$1315,DataRegularSeason20242025!$B$3:$B$1315, "&lt;=" &amp; GK$1, DataRegularSeason20242025!$E$3:$E$1315, $A28)</f>
        <v>28</v>
      </c>
      <c r="GL28">
        <f>SUMIFS(DataRegularSeason20242025!$AA$3:$AA$1315,DataRegularSeason20242025!$B$3:$B$1315, "&lt;=" &amp; GL$1, DataRegularSeason20242025!$D$3:$D$1315, $A28)+SUMIFS(DataRegularSeason20242025!$AB$3:$AB$1315,DataRegularSeason20242025!$B$3:$B$1315, "&lt;=" &amp; GL$1, DataRegularSeason20242025!$E$3:$E$1315, $A28)</f>
        <v>28</v>
      </c>
      <c r="GM28">
        <f>SUMIFS(DataRegularSeason20242025!$AA$3:$AA$1315,DataRegularSeason20242025!$B$3:$B$1315, "&lt;=" &amp; GM$1, DataRegularSeason20242025!$D$3:$D$1315, $A28)+SUMIFS(DataRegularSeason20242025!$AB$3:$AB$1315,DataRegularSeason20242025!$B$3:$B$1315, "&lt;=" &amp; GM$1, DataRegularSeason20242025!$E$3:$E$1315, $A28)</f>
        <v>28</v>
      </c>
      <c r="GN28">
        <f>SUMIFS(DataRegularSeason20242025!$AA$3:$AA$1315,DataRegularSeason20242025!$B$3:$B$1315, "&lt;=" &amp; GN$1, DataRegularSeason20242025!$D$3:$D$1315, $A28)+SUMIFS(DataRegularSeason20242025!$AB$3:$AB$1315,DataRegularSeason20242025!$B$3:$B$1315, "&lt;=" &amp; GN$1, DataRegularSeason20242025!$E$3:$E$1315, $A28)</f>
        <v>28</v>
      </c>
      <c r="GO28">
        <f>SUMIFS(DataRegularSeason20242025!$AA$3:$AA$1315,DataRegularSeason20242025!$B$3:$B$1315, "&lt;=" &amp; GO$1, DataRegularSeason20242025!$D$3:$D$1315, $A28)+SUMIFS(DataRegularSeason20242025!$AB$3:$AB$1315,DataRegularSeason20242025!$B$3:$B$1315, "&lt;=" &amp; GO$1, DataRegularSeason20242025!$E$3:$E$1315, $A28)</f>
        <v>28</v>
      </c>
      <c r="GP28">
        <f>SUMIFS(DataRegularSeason20242025!$AA$3:$AA$1315,DataRegularSeason20242025!$B$3:$B$1315, "&lt;=" &amp; GP$1, DataRegularSeason20242025!$D$3:$D$1315, $A28)+SUMIFS(DataRegularSeason20242025!$AB$3:$AB$1315,DataRegularSeason20242025!$B$3:$B$1315, "&lt;=" &amp; GP$1, DataRegularSeason20242025!$E$3:$E$1315, $A28)</f>
        <v>28</v>
      </c>
      <c r="GQ28">
        <f>SUMIFS(DataRegularSeason20242025!$AA$3:$AA$1315,DataRegularSeason20242025!$B$3:$B$1315, "&lt;=" &amp; GQ$1, DataRegularSeason20242025!$D$3:$D$1315, $A28)+SUMIFS(DataRegularSeason20242025!$AB$3:$AB$1315,DataRegularSeason20242025!$B$3:$B$1315, "&lt;=" &amp; GQ$1, DataRegularSeason20242025!$E$3:$E$1315, $A28)</f>
        <v>28</v>
      </c>
      <c r="GR28">
        <f>SUMIFS(DataRegularSeason20242025!$AA$3:$AA$1315,DataRegularSeason20242025!$B$3:$B$1315, "&lt;=" &amp; GR$1, DataRegularSeason20242025!$D$3:$D$1315, $A28)+SUMIFS(DataRegularSeason20242025!$AB$3:$AB$1315,DataRegularSeason20242025!$B$3:$B$1315, "&lt;=" &amp; GR$1, DataRegularSeason20242025!$E$3:$E$1315, $A28)</f>
        <v>28</v>
      </c>
      <c r="GS28">
        <f>SUMIFS(DataRegularSeason20242025!$AA$3:$AA$1315,DataRegularSeason20242025!$B$3:$B$1315, "&lt;=" &amp; GS$1, DataRegularSeason20242025!$D$3:$D$1315, $A28)+SUMIFS(DataRegularSeason20242025!$AB$3:$AB$1315,DataRegularSeason20242025!$B$3:$B$1315, "&lt;=" &amp; GS$1, DataRegularSeason20242025!$E$3:$E$1315, $A28)</f>
        <v>28</v>
      </c>
      <c r="GT28">
        <f>SUMIFS(DataRegularSeason20242025!$AA$3:$AA$1315,DataRegularSeason20242025!$B$3:$B$1315, "&lt;=" &amp; GT$1, DataRegularSeason20242025!$D$3:$D$1315, $A28)+SUMIFS(DataRegularSeason20242025!$AB$3:$AB$1315,DataRegularSeason20242025!$B$3:$B$1315, "&lt;=" &amp; GT$1, DataRegularSeason20242025!$E$3:$E$1315, $A28)</f>
        <v>28</v>
      </c>
      <c r="GU28">
        <f>SUMIFS(DataRegularSeason20242025!$AA$3:$AA$1315,DataRegularSeason20242025!$B$3:$B$1315, "&lt;=" &amp; GU$1, DataRegularSeason20242025!$D$3:$D$1315, $A28)+SUMIFS(DataRegularSeason20242025!$AB$3:$AB$1315,DataRegularSeason20242025!$B$3:$B$1315, "&lt;=" &amp; GU$1, DataRegularSeason20242025!$E$3:$E$1315, $A28)</f>
        <v>28</v>
      </c>
    </row>
    <row r="29" spans="1:203" x14ac:dyDescent="0.25">
      <c r="A29" t="s">
        <v>28</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3</v>
      </c>
      <c r="N29">
        <f>SUMIFS(DataRegularSeason20242025!$AA$3:$AA$1315,DataRegularSeason20242025!$B$3:$B$1315, "&lt;=" &amp; N$1, DataRegularSeason20242025!$D$3:$D$1315, $A29)+SUMIFS(DataRegularSeason20242025!$AB$3:$AB$1315,DataRegularSeason20242025!$B$3:$B$1315, "&lt;=" &amp; N$1, DataRegularSeason20242025!$E$3:$E$1315, $A29)</f>
        <v>3</v>
      </c>
      <c r="O29">
        <f>SUMIFS(DataRegularSeason20242025!$AA$3:$AA$1315,DataRegularSeason20242025!$B$3:$B$1315, "&lt;=" &amp; O$1, DataRegularSeason20242025!$D$3:$D$1315, $A29)+SUMIFS(DataRegularSeason20242025!$AB$3:$AB$1315,DataRegularSeason20242025!$B$3:$B$1315, "&lt;=" &amp; O$1, DataRegularSeason20242025!$E$3:$E$1315, $A29)</f>
        <v>4</v>
      </c>
      <c r="P29">
        <f>SUMIFS(DataRegularSeason20242025!$AA$3:$AA$1315,DataRegularSeason20242025!$B$3:$B$1315, "&lt;=" &amp; P$1, DataRegularSeason20242025!$D$3:$D$1315, $A29)+SUMIFS(DataRegularSeason20242025!$AB$3:$AB$1315,DataRegularSeason20242025!$B$3:$B$1315, "&lt;=" &amp; P$1, DataRegularSeason20242025!$E$3:$E$1315, $A29)</f>
        <v>4</v>
      </c>
      <c r="Q29">
        <f>SUMIFS(DataRegularSeason20242025!$AA$3:$AA$1315,DataRegularSeason20242025!$B$3:$B$1315, "&lt;=" &amp; Q$1, DataRegularSeason20242025!$D$3:$D$1315, $A29)+SUMIFS(DataRegularSeason20242025!$AB$3:$AB$1315,DataRegularSeason20242025!$B$3:$B$1315, "&lt;=" &amp; Q$1, DataRegularSeason20242025!$E$3:$E$1315, $A29)</f>
        <v>4</v>
      </c>
      <c r="R29">
        <f>SUMIFS(DataRegularSeason20242025!$AA$3:$AA$1315,DataRegularSeason20242025!$B$3:$B$1315, "&lt;=" &amp; R$1, DataRegularSeason20242025!$D$3:$D$1315, $A29)+SUMIFS(DataRegularSeason20242025!$AB$3:$AB$1315,DataRegularSeason20242025!$B$3:$B$1315, "&lt;=" &amp; R$1, DataRegularSeason20242025!$E$3:$E$1315, $A29)</f>
        <v>6</v>
      </c>
      <c r="S29">
        <f>SUMIFS(DataRegularSeason20242025!$AA$3:$AA$1315,DataRegularSeason20242025!$B$3:$B$1315, "&lt;=" &amp; S$1, DataRegularSeason20242025!$D$3:$D$1315, $A29)+SUMIFS(DataRegularSeason20242025!$AB$3:$AB$1315,DataRegularSeason20242025!$B$3:$B$1315, "&lt;=" &amp; S$1, DataRegularSeason20242025!$E$3:$E$1315, $A29)</f>
        <v>6</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8</v>
      </c>
      <c r="V29">
        <f>SUMIFS(DataRegularSeason20242025!$AA$3:$AA$1315,DataRegularSeason20242025!$B$3:$B$1315, "&lt;=" &amp; V$1, DataRegularSeason20242025!$D$3:$D$1315, $A29)+SUMIFS(DataRegularSeason20242025!$AB$3:$AB$1315,DataRegularSeason20242025!$B$3:$B$1315, "&lt;=" &amp; V$1, DataRegularSeason20242025!$E$3:$E$1315, $A29)</f>
        <v>8</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10</v>
      </c>
      <c r="Z29">
        <f>SUMIFS(DataRegularSeason20242025!$AA$3:$AA$1315,DataRegularSeason20242025!$B$3:$B$1315, "&lt;=" &amp; Z$1, DataRegularSeason20242025!$D$3:$D$1315, $A29)+SUMIFS(DataRegularSeason20242025!$AB$3:$AB$1315,DataRegularSeason20242025!$B$3:$B$1315, "&lt;=" &amp; Z$1, DataRegularSeason20242025!$E$3:$E$1315, $A29)</f>
        <v>10</v>
      </c>
      <c r="AA29">
        <f>SUMIFS(DataRegularSeason20242025!$AA$3:$AA$1315,DataRegularSeason20242025!$B$3:$B$1315, "&lt;=" &amp; AA$1, DataRegularSeason20242025!$D$3:$D$1315, $A29)+SUMIFS(DataRegularSeason20242025!$AB$3:$AB$1315,DataRegularSeason20242025!$B$3:$B$1315, "&lt;=" &amp; AA$1, DataRegularSeason20242025!$E$3:$E$1315, $A29)</f>
        <v>12</v>
      </c>
      <c r="AB29">
        <f>SUMIFS(DataRegularSeason20242025!$AA$3:$AA$1315,DataRegularSeason20242025!$B$3:$B$1315, "&lt;=" &amp; AB$1, DataRegularSeason20242025!$D$3:$D$1315, $A29)+SUMIFS(DataRegularSeason20242025!$AB$3:$AB$1315,DataRegularSeason20242025!$B$3:$B$1315, "&lt;=" &amp; AB$1, DataRegularSeason20242025!$E$3:$E$1315, $A29)</f>
        <v>12</v>
      </c>
      <c r="AC29">
        <f>SUMIFS(DataRegularSeason20242025!$AA$3:$AA$1315,DataRegularSeason20242025!$B$3:$B$1315, "&lt;=" &amp; AC$1, DataRegularSeason20242025!$D$3:$D$1315, $A29)+SUMIFS(DataRegularSeason20242025!$AB$3:$AB$1315,DataRegularSeason20242025!$B$3:$B$1315, "&lt;=" &amp; AC$1, DataRegularSeason20242025!$E$3:$E$1315, $A29)</f>
        <v>12</v>
      </c>
      <c r="AD29">
        <f>SUMIFS(DataRegularSeason20242025!$AA$3:$AA$1315,DataRegularSeason20242025!$B$3:$B$1315, "&lt;=" &amp; AD$1, DataRegularSeason20242025!$D$3:$D$1315, $A29)+SUMIFS(DataRegularSeason20242025!$AB$3:$AB$1315,DataRegularSeason20242025!$B$3:$B$1315, "&lt;=" &amp; AD$1, DataRegularSeason20242025!$E$3:$E$1315, $A29)</f>
        <v>12</v>
      </c>
      <c r="AE29">
        <f>SUMIFS(DataRegularSeason20242025!$AA$3:$AA$1315,DataRegularSeason20242025!$B$3:$B$1315, "&lt;=" &amp; AE$1, DataRegularSeason20242025!$D$3:$D$1315, $A29)+SUMIFS(DataRegularSeason20242025!$AB$3:$AB$1315,DataRegularSeason20242025!$B$3:$B$1315, "&lt;=" &amp; AE$1, DataRegularSeason20242025!$E$3:$E$1315, $A29)</f>
        <v>14</v>
      </c>
      <c r="AF29">
        <f>SUMIFS(DataRegularSeason20242025!$AA$3:$AA$1315,DataRegularSeason20242025!$B$3:$B$1315, "&lt;=" &amp; AF$1, DataRegularSeason20242025!$D$3:$D$1315, $A29)+SUMIFS(DataRegularSeason20242025!$AB$3:$AB$1315,DataRegularSeason20242025!$B$3:$B$1315, "&lt;=" &amp; AF$1, DataRegularSeason20242025!$E$3:$E$1315, $A29)</f>
        <v>14</v>
      </c>
      <c r="AG29">
        <f>SUMIFS(DataRegularSeason20242025!$AA$3:$AA$1315,DataRegularSeason20242025!$B$3:$B$1315, "&lt;=" &amp; AG$1, DataRegularSeason20242025!$D$3:$D$1315, $A29)+SUMIFS(DataRegularSeason20242025!$AB$3:$AB$1315,DataRegularSeason20242025!$B$3:$B$1315, "&lt;=" &amp; AG$1, DataRegularSeason20242025!$E$3:$E$1315, $A29)</f>
        <v>14</v>
      </c>
      <c r="AH29">
        <f>SUMIFS(DataRegularSeason20242025!$AA$3:$AA$1315,DataRegularSeason20242025!$B$3:$B$1315, "&lt;=" &amp; AH$1, DataRegularSeason20242025!$D$3:$D$1315, $A29)+SUMIFS(DataRegularSeason20242025!$AB$3:$AB$1315,DataRegularSeason20242025!$B$3:$B$1315, "&lt;=" &amp; AH$1, DataRegularSeason20242025!$E$3:$E$1315, $A29)</f>
        <v>15</v>
      </c>
      <c r="AI29">
        <f>SUMIFS(DataRegularSeason20242025!$AA$3:$AA$1315,DataRegularSeason20242025!$B$3:$B$1315, "&lt;=" &amp; AI$1, DataRegularSeason20242025!$D$3:$D$1315, $A29)+SUMIFS(DataRegularSeason20242025!$AB$3:$AB$1315,DataRegularSeason20242025!$B$3:$B$1315, "&lt;=" &amp; AI$1, DataRegularSeason20242025!$E$3:$E$1315, $A29)</f>
        <v>15</v>
      </c>
      <c r="AJ29">
        <f>SUMIFS(DataRegularSeason20242025!$AA$3:$AA$1315,DataRegularSeason20242025!$B$3:$B$1315, "&lt;=" &amp; AJ$1, DataRegularSeason20242025!$D$3:$D$1315, $A29)+SUMIFS(DataRegularSeason20242025!$AB$3:$AB$1315,DataRegularSeason20242025!$B$3:$B$1315, "&lt;=" &amp; AJ$1, DataRegularSeason20242025!$E$3:$E$1315, $A29)</f>
        <v>17</v>
      </c>
      <c r="AK29">
        <f>SUMIFS(DataRegularSeason20242025!$AA$3:$AA$1315,DataRegularSeason20242025!$B$3:$B$1315, "&lt;=" &amp; AK$1, DataRegularSeason20242025!$D$3:$D$1315, $A29)+SUMIFS(DataRegularSeason20242025!$AB$3:$AB$1315,DataRegularSeason20242025!$B$3:$B$1315, "&lt;=" &amp; AK$1, DataRegularSeason20242025!$E$3:$E$1315, $A29)</f>
        <v>19</v>
      </c>
      <c r="AL29">
        <f>SUMIFS(DataRegularSeason20242025!$AA$3:$AA$1315,DataRegularSeason20242025!$B$3:$B$1315, "&lt;=" &amp; AL$1, DataRegularSeason20242025!$D$3:$D$1315, $A29)+SUMIFS(DataRegularSeason20242025!$AB$3:$AB$1315,DataRegularSeason20242025!$B$3:$B$1315, "&lt;=" &amp; AL$1, DataRegularSeason20242025!$E$3:$E$1315, $A29)</f>
        <v>19</v>
      </c>
      <c r="AM29">
        <f>SUMIFS(DataRegularSeason20242025!$AA$3:$AA$1315,DataRegularSeason20242025!$B$3:$B$1315, "&lt;=" &amp; AM$1, DataRegularSeason20242025!$D$3:$D$1315, $A29)+SUMIFS(DataRegularSeason20242025!$AB$3:$AB$1315,DataRegularSeason20242025!$B$3:$B$1315, "&lt;=" &amp; AM$1, DataRegularSeason20242025!$E$3:$E$1315, $A29)</f>
        <v>19</v>
      </c>
      <c r="AN29">
        <f>SUMIFS(DataRegularSeason20242025!$AA$3:$AA$1315,DataRegularSeason20242025!$B$3:$B$1315, "&lt;=" &amp; AN$1, DataRegularSeason20242025!$D$3:$D$1315, $A29)+SUMIFS(DataRegularSeason20242025!$AB$3:$AB$1315,DataRegularSeason20242025!$B$3:$B$1315, "&lt;=" &amp; AN$1, DataRegularSeason20242025!$E$3:$E$1315, $A29)</f>
        <v>19</v>
      </c>
      <c r="AO29">
        <f>SUMIFS(DataRegularSeason20242025!$AA$3:$AA$1315,DataRegularSeason20242025!$B$3:$B$1315, "&lt;=" &amp; AO$1, DataRegularSeason20242025!$D$3:$D$1315, $A29)+SUMIFS(DataRegularSeason20242025!$AB$3:$AB$1315,DataRegularSeason20242025!$B$3:$B$1315, "&lt;=" &amp; AO$1, DataRegularSeason20242025!$E$3:$E$1315, $A29)</f>
        <v>21</v>
      </c>
      <c r="AP29">
        <f>SUMIFS(DataRegularSeason20242025!$AA$3:$AA$1315,DataRegularSeason20242025!$B$3:$B$1315, "&lt;=" &amp; AP$1, DataRegularSeason20242025!$D$3:$D$1315, $A29)+SUMIFS(DataRegularSeason20242025!$AB$3:$AB$1315,DataRegularSeason20242025!$B$3:$B$1315, "&lt;=" &amp; AP$1, DataRegularSeason20242025!$E$3:$E$1315, $A29)</f>
        <v>21</v>
      </c>
      <c r="AQ29">
        <f>SUMIFS(DataRegularSeason20242025!$AA$3:$AA$1315,DataRegularSeason20242025!$B$3:$B$1315, "&lt;=" &amp; AQ$1, DataRegularSeason20242025!$D$3:$D$1315, $A29)+SUMIFS(DataRegularSeason20242025!$AB$3:$AB$1315,DataRegularSeason20242025!$B$3:$B$1315, "&lt;=" &amp; AQ$1, DataRegularSeason20242025!$E$3:$E$1315, $A29)</f>
        <v>21</v>
      </c>
      <c r="AR29">
        <f>SUMIFS(DataRegularSeason20242025!$AA$3:$AA$1315,DataRegularSeason20242025!$B$3:$B$1315, "&lt;=" &amp; AR$1, DataRegularSeason20242025!$D$3:$D$1315, $A29)+SUMIFS(DataRegularSeason20242025!$AB$3:$AB$1315,DataRegularSeason20242025!$B$3:$B$1315, "&lt;=" &amp; AR$1, DataRegularSeason20242025!$E$3:$E$1315, $A29)</f>
        <v>21</v>
      </c>
      <c r="AS29">
        <f>SUMIFS(DataRegularSeason20242025!$AA$3:$AA$1315,DataRegularSeason20242025!$B$3:$B$1315, "&lt;=" &amp; AS$1, DataRegularSeason20242025!$D$3:$D$1315, $A29)+SUMIFS(DataRegularSeason20242025!$AB$3:$AB$1315,DataRegularSeason20242025!$B$3:$B$1315, "&lt;=" &amp; AS$1, DataRegularSeason20242025!$E$3:$E$1315, $A29)</f>
        <v>21</v>
      </c>
      <c r="AT29">
        <f>SUMIFS(DataRegularSeason20242025!$AA$3:$AA$1315,DataRegularSeason20242025!$B$3:$B$1315, "&lt;=" &amp; AT$1, DataRegularSeason20242025!$D$3:$D$1315, $A29)+SUMIFS(DataRegularSeason20242025!$AB$3:$AB$1315,DataRegularSeason20242025!$B$3:$B$1315, "&lt;=" &amp; AT$1, DataRegularSeason20242025!$E$3:$E$1315, $A29)</f>
        <v>21</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23</v>
      </c>
      <c r="AW29">
        <f>SUMIFS(DataRegularSeason20242025!$AA$3:$AA$1315,DataRegularSeason20242025!$B$3:$B$1315, "&lt;=" &amp; AW$1, DataRegularSeason20242025!$D$3:$D$1315, $A29)+SUMIFS(DataRegularSeason20242025!$AB$3:$AB$1315,DataRegularSeason20242025!$B$3:$B$1315, "&lt;=" &amp; AW$1, DataRegularSeason20242025!$E$3:$E$1315, $A29)</f>
        <v>23</v>
      </c>
      <c r="AX29">
        <f>SUMIFS(DataRegularSeason20242025!$AA$3:$AA$1315,DataRegularSeason20242025!$B$3:$B$1315, "&lt;=" &amp; AX$1, DataRegularSeason20242025!$D$3:$D$1315, $A29)+SUMIFS(DataRegularSeason20242025!$AB$3:$AB$1315,DataRegularSeason20242025!$B$3:$B$1315, "&lt;=" &amp; AX$1, DataRegularSeason20242025!$E$3:$E$1315, $A29)</f>
        <v>23</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23</v>
      </c>
      <c r="BB29">
        <f>SUMIFS(DataRegularSeason20242025!$AA$3:$AA$1315,DataRegularSeason20242025!$B$3:$B$1315, "&lt;=" &amp; BB$1, DataRegularSeason20242025!$D$3:$D$1315, $A29)+SUMIFS(DataRegularSeason20242025!$AB$3:$AB$1315,DataRegularSeason20242025!$B$3:$B$1315, "&lt;=" &amp; BB$1, DataRegularSeason20242025!$E$3:$E$1315, $A29)</f>
        <v>23</v>
      </c>
      <c r="BC29">
        <f>SUMIFS(DataRegularSeason20242025!$AA$3:$AA$1315,DataRegularSeason20242025!$B$3:$B$1315, "&lt;=" &amp; BC$1, DataRegularSeason20242025!$D$3:$D$1315, $A29)+SUMIFS(DataRegularSeason20242025!$AB$3:$AB$1315,DataRegularSeason20242025!$B$3:$B$1315, "&lt;=" &amp; BC$1, DataRegularSeason20242025!$E$3:$E$1315, $A29)</f>
        <v>25</v>
      </c>
      <c r="BD29">
        <f>SUMIFS(DataRegularSeason20242025!$AA$3:$AA$1315,DataRegularSeason20242025!$B$3:$B$1315, "&lt;=" &amp; BD$1, DataRegularSeason20242025!$D$3:$D$1315, $A29)+SUMIFS(DataRegularSeason20242025!$AB$3:$AB$1315,DataRegularSeason20242025!$B$3:$B$1315, "&lt;=" &amp; BD$1, DataRegularSeason20242025!$E$3:$E$1315, $A29)</f>
        <v>25</v>
      </c>
      <c r="BE29">
        <f>SUMIFS(DataRegularSeason20242025!$AA$3:$AA$1315,DataRegularSeason20242025!$B$3:$B$1315, "&lt;=" &amp; BE$1, DataRegularSeason20242025!$D$3:$D$1315, $A29)+SUMIFS(DataRegularSeason20242025!$AB$3:$AB$1315,DataRegularSeason20242025!$B$3:$B$1315, "&lt;=" &amp; BE$1, DataRegularSeason20242025!$E$3:$E$1315, $A29)</f>
        <v>25</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27</v>
      </c>
      <c r="BH29">
        <f>SUMIFS(DataRegularSeason20242025!$AA$3:$AA$1315,DataRegularSeason20242025!$B$3:$B$1315, "&lt;=" &amp; BH$1, DataRegularSeason20242025!$D$3:$D$1315, $A29)+SUMIFS(DataRegularSeason20242025!$AB$3:$AB$1315,DataRegularSeason20242025!$B$3:$B$1315, "&lt;=" &amp; BH$1, DataRegularSeason20242025!$E$3:$E$1315, $A29)</f>
        <v>27</v>
      </c>
      <c r="BI29">
        <f>SUMIFS(DataRegularSeason20242025!$AA$3:$AA$1315,DataRegularSeason20242025!$B$3:$B$1315, "&lt;=" &amp; BI$1, DataRegularSeason20242025!$D$3:$D$1315, $A29)+SUMIFS(DataRegularSeason20242025!$AB$3:$AB$1315,DataRegularSeason20242025!$B$3:$B$1315, "&lt;=" &amp; BI$1, DataRegularSeason20242025!$E$3:$E$1315, $A29)</f>
        <v>29</v>
      </c>
      <c r="BJ29">
        <f>SUMIFS(DataRegularSeason20242025!$AA$3:$AA$1315,DataRegularSeason20242025!$B$3:$B$1315, "&lt;=" &amp; BJ$1, DataRegularSeason20242025!$D$3:$D$1315, $A29)+SUMIFS(DataRegularSeason20242025!$AB$3:$AB$1315,DataRegularSeason20242025!$B$3:$B$1315, "&lt;=" &amp; BJ$1, DataRegularSeason20242025!$E$3:$E$1315, $A29)</f>
        <v>31</v>
      </c>
      <c r="BK29">
        <f>SUMIFS(DataRegularSeason20242025!$AA$3:$AA$1315,DataRegularSeason20242025!$B$3:$B$1315, "&lt;=" &amp; BK$1, DataRegularSeason20242025!$D$3:$D$1315, $A29)+SUMIFS(DataRegularSeason20242025!$AB$3:$AB$1315,DataRegularSeason20242025!$B$3:$B$1315, "&lt;=" &amp; BK$1, DataRegularSeason20242025!$E$3:$E$1315, $A29)</f>
        <v>31</v>
      </c>
      <c r="BL29">
        <f>SUMIFS(DataRegularSeason20242025!$AA$3:$AA$1315,DataRegularSeason20242025!$B$3:$B$1315, "&lt;=" &amp; BL$1, DataRegularSeason20242025!$D$3:$D$1315, $A29)+SUMIFS(DataRegularSeason20242025!$AB$3:$AB$1315,DataRegularSeason20242025!$B$3:$B$1315, "&lt;=" &amp; BL$1, DataRegularSeason20242025!$E$3:$E$1315, $A29)</f>
        <v>31</v>
      </c>
      <c r="BM29">
        <f>SUMIFS(DataRegularSeason20242025!$AA$3:$AA$1315,DataRegularSeason20242025!$B$3:$B$1315, "&lt;=" &amp; BM$1, DataRegularSeason20242025!$D$3:$D$1315, $A29)+SUMIFS(DataRegularSeason20242025!$AB$3:$AB$1315,DataRegularSeason20242025!$B$3:$B$1315, "&lt;=" &amp; BM$1, DataRegularSeason20242025!$E$3:$E$1315, $A29)</f>
        <v>31</v>
      </c>
      <c r="BN29">
        <f>SUMIFS(DataRegularSeason20242025!$AA$3:$AA$1315,DataRegularSeason20242025!$B$3:$B$1315, "&lt;=" &amp; BN$1, DataRegularSeason20242025!$D$3:$D$1315, $A29)+SUMIFS(DataRegularSeason20242025!$AB$3:$AB$1315,DataRegularSeason20242025!$B$3:$B$1315, "&lt;=" &amp; BN$1, DataRegularSeason20242025!$E$3:$E$1315, $A29)</f>
        <v>33</v>
      </c>
      <c r="BO29">
        <f>SUMIFS(DataRegularSeason20242025!$AA$3:$AA$1315,DataRegularSeason20242025!$B$3:$B$1315, "&lt;=" &amp; BO$1, DataRegularSeason20242025!$D$3:$D$1315, $A29)+SUMIFS(DataRegularSeason20242025!$AB$3:$AB$1315,DataRegularSeason20242025!$B$3:$B$1315, "&lt;=" &amp; BO$1, DataRegularSeason20242025!$E$3:$E$1315, $A29)</f>
        <v>33</v>
      </c>
      <c r="BP29">
        <f>SUMIFS(DataRegularSeason20242025!$AA$3:$AA$1315,DataRegularSeason20242025!$B$3:$B$1315, "&lt;=" &amp; BP$1, DataRegularSeason20242025!$D$3:$D$1315, $A29)+SUMIFS(DataRegularSeason20242025!$AB$3:$AB$1315,DataRegularSeason20242025!$B$3:$B$1315, "&lt;=" &amp; BP$1, DataRegularSeason20242025!$E$3:$E$1315, $A29)</f>
        <v>33</v>
      </c>
      <c r="BQ29">
        <f>SUMIFS(DataRegularSeason20242025!$AA$3:$AA$1315,DataRegularSeason20242025!$B$3:$B$1315, "&lt;=" &amp; BQ$1, DataRegularSeason20242025!$D$3:$D$1315, $A29)+SUMIFS(DataRegularSeason20242025!$AB$3:$AB$1315,DataRegularSeason20242025!$B$3:$B$1315, "&lt;=" &amp; BQ$1, DataRegularSeason20242025!$E$3:$E$1315, $A29)</f>
        <v>33</v>
      </c>
      <c r="BR29">
        <f>SUMIFS(DataRegularSeason20242025!$AA$3:$AA$1315,DataRegularSeason20242025!$B$3:$B$1315, "&lt;=" &amp; BR$1, DataRegularSeason20242025!$D$3:$D$1315, $A29)+SUMIFS(DataRegularSeason20242025!$AB$3:$AB$1315,DataRegularSeason20242025!$B$3:$B$1315, "&lt;=" &amp; BR$1, DataRegularSeason20242025!$E$3:$E$1315, $A29)</f>
        <v>33</v>
      </c>
      <c r="BS29">
        <f>SUMIFS(DataRegularSeason20242025!$AA$3:$AA$1315,DataRegularSeason20242025!$B$3:$B$1315, "&lt;=" &amp; BS$1, DataRegularSeason20242025!$D$3:$D$1315, $A29)+SUMIFS(DataRegularSeason20242025!$AB$3:$AB$1315,DataRegularSeason20242025!$B$3:$B$1315, "&lt;=" &amp; BS$1, DataRegularSeason20242025!$E$3:$E$1315, $A29)</f>
        <v>33</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33</v>
      </c>
      <c r="BY29">
        <f>SUMIFS(DataRegularSeason20242025!$AA$3:$AA$1315,DataRegularSeason20242025!$B$3:$B$1315, "&lt;=" &amp; BY$1, DataRegularSeason20242025!$D$3:$D$1315, $A29)+SUMIFS(DataRegularSeason20242025!$AB$3:$AB$1315,DataRegularSeason20242025!$B$3:$B$1315, "&lt;=" &amp; BY$1, DataRegularSeason20242025!$E$3:$E$1315, $A29)</f>
        <v>33</v>
      </c>
      <c r="BZ29">
        <f>SUMIFS(DataRegularSeason20242025!$AA$3:$AA$1315,DataRegularSeason20242025!$B$3:$B$1315, "&lt;=" &amp; BZ$1, DataRegularSeason20242025!$D$3:$D$1315, $A29)+SUMIFS(DataRegularSeason20242025!$AB$3:$AB$1315,DataRegularSeason20242025!$B$3:$B$1315, "&lt;=" &amp; BZ$1, DataRegularSeason20242025!$E$3:$E$1315, $A29)</f>
        <v>33</v>
      </c>
      <c r="CA29">
        <f>SUMIFS(DataRegularSeason20242025!$AA$3:$AA$1315,DataRegularSeason20242025!$B$3:$B$1315, "&lt;=" &amp; CA$1, DataRegularSeason20242025!$D$3:$D$1315, $A29)+SUMIFS(DataRegularSeason20242025!$AB$3:$AB$1315,DataRegularSeason20242025!$B$3:$B$1315, "&lt;=" &amp; CA$1, DataRegularSeason20242025!$E$3:$E$1315, $A29)</f>
        <v>33</v>
      </c>
      <c r="CB29">
        <f>SUMIFS(DataRegularSeason20242025!$AA$3:$AA$1315,DataRegularSeason20242025!$B$3:$B$1315, "&lt;=" &amp; CB$1, DataRegularSeason20242025!$D$3:$D$1315, $A29)+SUMIFS(DataRegularSeason20242025!$AB$3:$AB$1315,DataRegularSeason20242025!$B$3:$B$1315, "&lt;=" &amp; CB$1, DataRegularSeason20242025!$E$3:$E$1315, $A29)</f>
        <v>33</v>
      </c>
      <c r="CC29">
        <f>SUMIFS(DataRegularSeason20242025!$AA$3:$AA$1315,DataRegularSeason20242025!$B$3:$B$1315, "&lt;=" &amp; CC$1, DataRegularSeason20242025!$D$3:$D$1315, $A29)+SUMIFS(DataRegularSeason20242025!$AB$3:$AB$1315,DataRegularSeason20242025!$B$3:$B$1315, "&lt;=" &amp; CC$1, DataRegularSeason20242025!$E$3:$E$1315, $A29)</f>
        <v>33</v>
      </c>
      <c r="CD29">
        <f>SUMIFS(DataRegularSeason20242025!$AA$3:$AA$1315,DataRegularSeason20242025!$B$3:$B$1315, "&lt;=" &amp; CD$1, DataRegularSeason20242025!$D$3:$D$1315, $A29)+SUMIFS(DataRegularSeason20242025!$AB$3:$AB$1315,DataRegularSeason20242025!$B$3:$B$1315, "&lt;=" &amp; CD$1, DataRegularSeason20242025!$E$3:$E$1315, $A29)</f>
        <v>33</v>
      </c>
      <c r="CE29">
        <f>SUMIFS(DataRegularSeason20242025!$AA$3:$AA$1315,DataRegularSeason20242025!$B$3:$B$1315, "&lt;=" &amp; CE$1, DataRegularSeason20242025!$D$3:$D$1315, $A29)+SUMIFS(DataRegularSeason20242025!$AB$3:$AB$1315,DataRegularSeason20242025!$B$3:$B$1315, "&lt;=" &amp; CE$1, DataRegularSeason20242025!$E$3:$E$1315, $A29)</f>
        <v>33</v>
      </c>
      <c r="CF29">
        <f>SUMIFS(DataRegularSeason20242025!$AA$3:$AA$1315,DataRegularSeason20242025!$B$3:$B$1315, "&lt;=" &amp; CF$1, DataRegularSeason20242025!$D$3:$D$1315, $A29)+SUMIFS(DataRegularSeason20242025!$AB$3:$AB$1315,DataRegularSeason20242025!$B$3:$B$1315, "&lt;=" &amp; CF$1, DataRegularSeason20242025!$E$3:$E$1315, $A29)</f>
        <v>33</v>
      </c>
      <c r="CG29">
        <f>SUMIFS(DataRegularSeason20242025!$AA$3:$AA$1315,DataRegularSeason20242025!$B$3:$B$1315, "&lt;=" &amp; CG$1, DataRegularSeason20242025!$D$3:$D$1315, $A29)+SUMIFS(DataRegularSeason20242025!$AB$3:$AB$1315,DataRegularSeason20242025!$B$3:$B$1315, "&lt;=" &amp; CG$1, DataRegularSeason20242025!$E$3:$E$1315, $A29)</f>
        <v>33</v>
      </c>
      <c r="CH29">
        <f>SUMIFS(DataRegularSeason20242025!$AA$3:$AA$1315,DataRegularSeason20242025!$B$3:$B$1315, "&lt;=" &amp; CH$1, DataRegularSeason20242025!$D$3:$D$1315, $A29)+SUMIFS(DataRegularSeason20242025!$AB$3:$AB$1315,DataRegularSeason20242025!$B$3:$B$1315, "&lt;=" &amp; CH$1, DataRegularSeason20242025!$E$3:$E$1315, $A29)</f>
        <v>33</v>
      </c>
      <c r="CI29">
        <f>SUMIFS(DataRegularSeason20242025!$AA$3:$AA$1315,DataRegularSeason20242025!$B$3:$B$1315, "&lt;=" &amp; CI$1, DataRegularSeason20242025!$D$3:$D$1315, $A29)+SUMIFS(DataRegularSeason20242025!$AB$3:$AB$1315,DataRegularSeason20242025!$B$3:$B$1315, "&lt;=" &amp; CI$1, DataRegularSeason20242025!$E$3:$E$1315, $A29)</f>
        <v>33</v>
      </c>
      <c r="CJ29">
        <f>SUMIFS(DataRegularSeason20242025!$AA$3:$AA$1315,DataRegularSeason20242025!$B$3:$B$1315, "&lt;=" &amp; CJ$1, DataRegularSeason20242025!$D$3:$D$1315, $A29)+SUMIFS(DataRegularSeason20242025!$AB$3:$AB$1315,DataRegularSeason20242025!$B$3:$B$1315, "&lt;=" &amp; CJ$1, DataRegularSeason20242025!$E$3:$E$1315, $A29)</f>
        <v>33</v>
      </c>
      <c r="CK29">
        <f>SUMIFS(DataRegularSeason20242025!$AA$3:$AA$1315,DataRegularSeason20242025!$B$3:$B$1315, "&lt;=" &amp; CK$1, DataRegularSeason20242025!$D$3:$D$1315, $A29)+SUMIFS(DataRegularSeason20242025!$AB$3:$AB$1315,DataRegularSeason20242025!$B$3:$B$1315, "&lt;=" &amp; CK$1, DataRegularSeason20242025!$E$3:$E$1315, $A29)</f>
        <v>33</v>
      </c>
      <c r="CL29">
        <f>SUMIFS(DataRegularSeason20242025!$AA$3:$AA$1315,DataRegularSeason20242025!$B$3:$B$1315, "&lt;=" &amp; CL$1, DataRegularSeason20242025!$D$3:$D$1315, $A29)+SUMIFS(DataRegularSeason20242025!$AB$3:$AB$1315,DataRegularSeason20242025!$B$3:$B$1315, "&lt;=" &amp; CL$1, DataRegularSeason20242025!$E$3:$E$1315, $A29)</f>
        <v>33</v>
      </c>
      <c r="CM29">
        <f>SUMIFS(DataRegularSeason20242025!$AA$3:$AA$1315,DataRegularSeason20242025!$B$3:$B$1315, "&lt;=" &amp; CM$1, DataRegularSeason20242025!$D$3:$D$1315, $A29)+SUMIFS(DataRegularSeason20242025!$AB$3:$AB$1315,DataRegularSeason20242025!$B$3:$B$1315, "&lt;=" &amp; CM$1, DataRegularSeason20242025!$E$3:$E$1315, $A29)</f>
        <v>33</v>
      </c>
      <c r="CN29">
        <f>SUMIFS(DataRegularSeason20242025!$AA$3:$AA$1315,DataRegularSeason20242025!$B$3:$B$1315, "&lt;=" &amp; CN$1, DataRegularSeason20242025!$D$3:$D$1315, $A29)+SUMIFS(DataRegularSeason20242025!$AB$3:$AB$1315,DataRegularSeason20242025!$B$3:$B$1315, "&lt;=" &amp; CN$1, DataRegularSeason20242025!$E$3:$E$1315, $A29)</f>
        <v>33</v>
      </c>
      <c r="CO29">
        <f>SUMIFS(DataRegularSeason20242025!$AA$3:$AA$1315,DataRegularSeason20242025!$B$3:$B$1315, "&lt;=" &amp; CO$1, DataRegularSeason20242025!$D$3:$D$1315, $A29)+SUMIFS(DataRegularSeason20242025!$AB$3:$AB$1315,DataRegularSeason20242025!$B$3:$B$1315, "&lt;=" &amp; CO$1, DataRegularSeason20242025!$E$3:$E$1315, $A29)</f>
        <v>33</v>
      </c>
      <c r="CP29">
        <f>SUMIFS(DataRegularSeason20242025!$AA$3:$AA$1315,DataRegularSeason20242025!$B$3:$B$1315, "&lt;=" &amp; CP$1, DataRegularSeason20242025!$D$3:$D$1315, $A29)+SUMIFS(DataRegularSeason20242025!$AB$3:$AB$1315,DataRegularSeason20242025!$B$3:$B$1315, "&lt;=" &amp; CP$1, DataRegularSeason20242025!$E$3:$E$1315, $A29)</f>
        <v>33</v>
      </c>
      <c r="CQ29">
        <f>SUMIFS(DataRegularSeason20242025!$AA$3:$AA$1315,DataRegularSeason20242025!$B$3:$B$1315, "&lt;=" &amp; CQ$1, DataRegularSeason20242025!$D$3:$D$1315, $A29)+SUMIFS(DataRegularSeason20242025!$AB$3:$AB$1315,DataRegularSeason20242025!$B$3:$B$1315, "&lt;=" &amp; CQ$1, DataRegularSeason20242025!$E$3:$E$1315, $A29)</f>
        <v>33</v>
      </c>
      <c r="CR29">
        <f>SUMIFS(DataRegularSeason20242025!$AA$3:$AA$1315,DataRegularSeason20242025!$B$3:$B$1315, "&lt;=" &amp; CR$1, DataRegularSeason20242025!$D$3:$D$1315, $A29)+SUMIFS(DataRegularSeason20242025!$AB$3:$AB$1315,DataRegularSeason20242025!$B$3:$B$1315, "&lt;=" &amp; CR$1, DataRegularSeason20242025!$E$3:$E$1315, $A29)</f>
        <v>33</v>
      </c>
      <c r="CS29">
        <f>SUMIFS(DataRegularSeason20242025!$AA$3:$AA$1315,DataRegularSeason20242025!$B$3:$B$1315, "&lt;=" &amp; CS$1, DataRegularSeason20242025!$D$3:$D$1315, $A29)+SUMIFS(DataRegularSeason20242025!$AB$3:$AB$1315,DataRegularSeason20242025!$B$3:$B$1315, "&lt;=" &amp; CS$1, DataRegularSeason20242025!$E$3:$E$1315, $A29)</f>
        <v>33</v>
      </c>
      <c r="CT29">
        <f>SUMIFS(DataRegularSeason20242025!$AA$3:$AA$1315,DataRegularSeason20242025!$B$3:$B$1315, "&lt;=" &amp; CT$1, DataRegularSeason20242025!$D$3:$D$1315, $A29)+SUMIFS(DataRegularSeason20242025!$AB$3:$AB$1315,DataRegularSeason20242025!$B$3:$B$1315, "&lt;=" &amp; CT$1, DataRegularSeason20242025!$E$3:$E$1315, $A29)</f>
        <v>33</v>
      </c>
      <c r="CU29">
        <f>SUMIFS(DataRegularSeason20242025!$AA$3:$AA$1315,DataRegularSeason20242025!$B$3:$B$1315, "&lt;=" &amp; CU$1, DataRegularSeason20242025!$D$3:$D$1315, $A29)+SUMIFS(DataRegularSeason20242025!$AB$3:$AB$1315,DataRegularSeason20242025!$B$3:$B$1315, "&lt;=" &amp; CU$1, DataRegularSeason20242025!$E$3:$E$1315, $A29)</f>
        <v>33</v>
      </c>
      <c r="CV29">
        <f>SUMIFS(DataRegularSeason20242025!$AA$3:$AA$1315,DataRegularSeason20242025!$B$3:$B$1315, "&lt;=" &amp; CV$1, DataRegularSeason20242025!$D$3:$D$1315, $A29)+SUMIFS(DataRegularSeason20242025!$AB$3:$AB$1315,DataRegularSeason20242025!$B$3:$B$1315, "&lt;=" &amp; CV$1, DataRegularSeason20242025!$E$3:$E$1315, $A29)</f>
        <v>33</v>
      </c>
      <c r="CW29">
        <f>SUMIFS(DataRegularSeason20242025!$AA$3:$AA$1315,DataRegularSeason20242025!$B$3:$B$1315, "&lt;=" &amp; CW$1, DataRegularSeason20242025!$D$3:$D$1315, $A29)+SUMIFS(DataRegularSeason20242025!$AB$3:$AB$1315,DataRegularSeason20242025!$B$3:$B$1315, "&lt;=" &amp; CW$1, DataRegularSeason20242025!$E$3:$E$1315, $A29)</f>
        <v>33</v>
      </c>
      <c r="CX29">
        <f>SUMIFS(DataRegularSeason20242025!$AA$3:$AA$1315,DataRegularSeason20242025!$B$3:$B$1315, "&lt;=" &amp; CX$1, DataRegularSeason20242025!$D$3:$D$1315, $A29)+SUMIFS(DataRegularSeason20242025!$AB$3:$AB$1315,DataRegularSeason20242025!$B$3:$B$1315, "&lt;=" &amp; CX$1, DataRegularSeason20242025!$E$3:$E$1315, $A29)</f>
        <v>33</v>
      </c>
      <c r="CY29">
        <f>SUMIFS(DataRegularSeason20242025!$AA$3:$AA$1315,DataRegularSeason20242025!$B$3:$B$1315, "&lt;=" &amp; CY$1, DataRegularSeason20242025!$D$3:$D$1315, $A29)+SUMIFS(DataRegularSeason20242025!$AB$3:$AB$1315,DataRegularSeason20242025!$B$3:$B$1315, "&lt;=" &amp; CY$1, DataRegularSeason20242025!$E$3:$E$1315, $A29)</f>
        <v>33</v>
      </c>
      <c r="CZ29">
        <f>SUMIFS(DataRegularSeason20242025!$AA$3:$AA$1315,DataRegularSeason20242025!$B$3:$B$1315, "&lt;=" &amp; CZ$1, DataRegularSeason20242025!$D$3:$D$1315, $A29)+SUMIFS(DataRegularSeason20242025!$AB$3:$AB$1315,DataRegularSeason20242025!$B$3:$B$1315, "&lt;=" &amp; CZ$1, DataRegularSeason20242025!$E$3:$E$1315, $A29)</f>
        <v>33</v>
      </c>
      <c r="DA29">
        <f>SUMIFS(DataRegularSeason20242025!$AA$3:$AA$1315,DataRegularSeason20242025!$B$3:$B$1315, "&lt;=" &amp; DA$1, DataRegularSeason20242025!$D$3:$D$1315, $A29)+SUMIFS(DataRegularSeason20242025!$AB$3:$AB$1315,DataRegularSeason20242025!$B$3:$B$1315, "&lt;=" &amp; DA$1, DataRegularSeason20242025!$E$3:$E$1315, $A29)</f>
        <v>33</v>
      </c>
      <c r="DB29">
        <f>SUMIFS(DataRegularSeason20242025!$AA$3:$AA$1315,DataRegularSeason20242025!$B$3:$B$1315, "&lt;=" &amp; DB$1, DataRegularSeason20242025!$D$3:$D$1315, $A29)+SUMIFS(DataRegularSeason20242025!$AB$3:$AB$1315,DataRegularSeason20242025!$B$3:$B$1315, "&lt;=" &amp; DB$1, DataRegularSeason20242025!$E$3:$E$1315, $A29)</f>
        <v>33</v>
      </c>
      <c r="DC29">
        <f>SUMIFS(DataRegularSeason20242025!$AA$3:$AA$1315,DataRegularSeason20242025!$B$3:$B$1315, "&lt;=" &amp; DC$1, DataRegularSeason20242025!$D$3:$D$1315, $A29)+SUMIFS(DataRegularSeason20242025!$AB$3:$AB$1315,DataRegularSeason20242025!$B$3:$B$1315, "&lt;=" &amp; DC$1, DataRegularSeason20242025!$E$3:$E$1315, $A29)</f>
        <v>33</v>
      </c>
      <c r="DD29">
        <f>SUMIFS(DataRegularSeason20242025!$AA$3:$AA$1315,DataRegularSeason20242025!$B$3:$B$1315, "&lt;=" &amp; DD$1, DataRegularSeason20242025!$D$3:$D$1315, $A29)+SUMIFS(DataRegularSeason20242025!$AB$3:$AB$1315,DataRegularSeason20242025!$B$3:$B$1315, "&lt;=" &amp; DD$1, DataRegularSeason20242025!$E$3:$E$1315, $A29)</f>
        <v>33</v>
      </c>
      <c r="DE29">
        <f>SUMIFS(DataRegularSeason20242025!$AA$3:$AA$1315,DataRegularSeason20242025!$B$3:$B$1315, "&lt;=" &amp; DE$1, DataRegularSeason20242025!$D$3:$D$1315, $A29)+SUMIFS(DataRegularSeason20242025!$AB$3:$AB$1315,DataRegularSeason20242025!$B$3:$B$1315, "&lt;=" &amp; DE$1, DataRegularSeason20242025!$E$3:$E$1315, $A29)</f>
        <v>33</v>
      </c>
      <c r="DF29">
        <f>SUMIFS(DataRegularSeason20242025!$AA$3:$AA$1315,DataRegularSeason20242025!$B$3:$B$1315, "&lt;=" &amp; DF$1, DataRegularSeason20242025!$D$3:$D$1315, $A29)+SUMIFS(DataRegularSeason20242025!$AB$3:$AB$1315,DataRegularSeason20242025!$B$3:$B$1315, "&lt;=" &amp; DF$1, DataRegularSeason20242025!$E$3:$E$1315, $A29)</f>
        <v>33</v>
      </c>
      <c r="DG29">
        <f>SUMIFS(DataRegularSeason20242025!$AA$3:$AA$1315,DataRegularSeason20242025!$B$3:$B$1315, "&lt;=" &amp; DG$1, DataRegularSeason20242025!$D$3:$D$1315, $A29)+SUMIFS(DataRegularSeason20242025!$AB$3:$AB$1315,DataRegularSeason20242025!$B$3:$B$1315, "&lt;=" &amp; DG$1, DataRegularSeason20242025!$E$3:$E$1315, $A29)</f>
        <v>33</v>
      </c>
      <c r="DH29">
        <f>SUMIFS(DataRegularSeason20242025!$AA$3:$AA$1315,DataRegularSeason20242025!$B$3:$B$1315, "&lt;=" &amp; DH$1, DataRegularSeason20242025!$D$3:$D$1315, $A29)+SUMIFS(DataRegularSeason20242025!$AB$3:$AB$1315,DataRegularSeason20242025!$B$3:$B$1315, "&lt;=" &amp; DH$1, DataRegularSeason20242025!$E$3:$E$1315, $A29)</f>
        <v>33</v>
      </c>
      <c r="DI29">
        <f>SUMIFS(DataRegularSeason20242025!$AA$3:$AA$1315,DataRegularSeason20242025!$B$3:$B$1315, "&lt;=" &amp; DI$1, DataRegularSeason20242025!$D$3:$D$1315, $A29)+SUMIFS(DataRegularSeason20242025!$AB$3:$AB$1315,DataRegularSeason20242025!$B$3:$B$1315, "&lt;=" &amp; DI$1, DataRegularSeason20242025!$E$3:$E$1315, $A29)</f>
        <v>33</v>
      </c>
      <c r="DJ29">
        <f>SUMIFS(DataRegularSeason20242025!$AA$3:$AA$1315,DataRegularSeason20242025!$B$3:$B$1315, "&lt;=" &amp; DJ$1, DataRegularSeason20242025!$D$3:$D$1315, $A29)+SUMIFS(DataRegularSeason20242025!$AB$3:$AB$1315,DataRegularSeason20242025!$B$3:$B$1315, "&lt;=" &amp; DJ$1, DataRegularSeason20242025!$E$3:$E$1315, $A29)</f>
        <v>33</v>
      </c>
      <c r="DK29">
        <f>SUMIFS(DataRegularSeason20242025!$AA$3:$AA$1315,DataRegularSeason20242025!$B$3:$B$1315, "&lt;=" &amp; DK$1, DataRegularSeason20242025!$D$3:$D$1315, $A29)+SUMIFS(DataRegularSeason20242025!$AB$3:$AB$1315,DataRegularSeason20242025!$B$3:$B$1315, "&lt;=" &amp; DK$1, DataRegularSeason20242025!$E$3:$E$1315, $A29)</f>
        <v>33</v>
      </c>
      <c r="DL29">
        <f>SUMIFS(DataRegularSeason20242025!$AA$3:$AA$1315,DataRegularSeason20242025!$B$3:$B$1315, "&lt;=" &amp; DL$1, DataRegularSeason20242025!$D$3:$D$1315, $A29)+SUMIFS(DataRegularSeason20242025!$AB$3:$AB$1315,DataRegularSeason20242025!$B$3:$B$1315, "&lt;=" &amp; DL$1, DataRegularSeason20242025!$E$3:$E$1315, $A29)</f>
        <v>33</v>
      </c>
      <c r="DM29">
        <f>SUMIFS(DataRegularSeason20242025!$AA$3:$AA$1315,DataRegularSeason20242025!$B$3:$B$1315, "&lt;=" &amp; DM$1, DataRegularSeason20242025!$D$3:$D$1315, $A29)+SUMIFS(DataRegularSeason20242025!$AB$3:$AB$1315,DataRegularSeason20242025!$B$3:$B$1315, "&lt;=" &amp; DM$1, DataRegularSeason20242025!$E$3:$E$1315, $A29)</f>
        <v>33</v>
      </c>
      <c r="DN29">
        <f>SUMIFS(DataRegularSeason20242025!$AA$3:$AA$1315,DataRegularSeason20242025!$B$3:$B$1315, "&lt;=" &amp; DN$1, DataRegularSeason20242025!$D$3:$D$1315, $A29)+SUMIFS(DataRegularSeason20242025!$AB$3:$AB$1315,DataRegularSeason20242025!$B$3:$B$1315, "&lt;=" &amp; DN$1, DataRegularSeason20242025!$E$3:$E$1315, $A29)</f>
        <v>33</v>
      </c>
      <c r="DO29">
        <f>SUMIFS(DataRegularSeason20242025!$AA$3:$AA$1315,DataRegularSeason20242025!$B$3:$B$1315, "&lt;=" &amp; DO$1, DataRegularSeason20242025!$D$3:$D$1315, $A29)+SUMIFS(DataRegularSeason20242025!$AB$3:$AB$1315,DataRegularSeason20242025!$B$3:$B$1315, "&lt;=" &amp; DO$1, DataRegularSeason20242025!$E$3:$E$1315, $A29)</f>
        <v>33</v>
      </c>
      <c r="DP29">
        <f>SUMIFS(DataRegularSeason20242025!$AA$3:$AA$1315,DataRegularSeason20242025!$B$3:$B$1315, "&lt;=" &amp; DP$1, DataRegularSeason20242025!$D$3:$D$1315, $A29)+SUMIFS(DataRegularSeason20242025!$AB$3:$AB$1315,DataRegularSeason20242025!$B$3:$B$1315, "&lt;=" &amp; DP$1, DataRegularSeason20242025!$E$3:$E$1315, $A29)</f>
        <v>33</v>
      </c>
      <c r="DQ29">
        <f>SUMIFS(DataRegularSeason20242025!$AA$3:$AA$1315,DataRegularSeason20242025!$B$3:$B$1315, "&lt;=" &amp; DQ$1, DataRegularSeason20242025!$D$3:$D$1315, $A29)+SUMIFS(DataRegularSeason20242025!$AB$3:$AB$1315,DataRegularSeason20242025!$B$3:$B$1315, "&lt;=" &amp; DQ$1, DataRegularSeason20242025!$E$3:$E$1315, $A29)</f>
        <v>33</v>
      </c>
      <c r="DR29">
        <f>SUMIFS(DataRegularSeason20242025!$AA$3:$AA$1315,DataRegularSeason20242025!$B$3:$B$1315, "&lt;=" &amp; DR$1, DataRegularSeason20242025!$D$3:$D$1315, $A29)+SUMIFS(DataRegularSeason20242025!$AB$3:$AB$1315,DataRegularSeason20242025!$B$3:$B$1315, "&lt;=" &amp; DR$1, DataRegularSeason20242025!$E$3:$E$1315, $A29)</f>
        <v>33</v>
      </c>
      <c r="DS29">
        <f>SUMIFS(DataRegularSeason20242025!$AA$3:$AA$1315,DataRegularSeason20242025!$B$3:$B$1315, "&lt;=" &amp; DS$1, DataRegularSeason20242025!$D$3:$D$1315, $A29)+SUMIFS(DataRegularSeason20242025!$AB$3:$AB$1315,DataRegularSeason20242025!$B$3:$B$1315, "&lt;=" &amp; DS$1, DataRegularSeason20242025!$E$3:$E$1315, $A29)</f>
        <v>33</v>
      </c>
      <c r="DT29">
        <f>SUMIFS(DataRegularSeason20242025!$AA$3:$AA$1315,DataRegularSeason20242025!$B$3:$B$1315, "&lt;=" &amp; DT$1, DataRegularSeason20242025!$D$3:$D$1315, $A29)+SUMIFS(DataRegularSeason20242025!$AB$3:$AB$1315,DataRegularSeason20242025!$B$3:$B$1315, "&lt;=" &amp; DT$1, DataRegularSeason20242025!$E$3:$E$1315, $A29)</f>
        <v>33</v>
      </c>
      <c r="DU29">
        <f>SUMIFS(DataRegularSeason20242025!$AA$3:$AA$1315,DataRegularSeason20242025!$B$3:$B$1315, "&lt;=" &amp; DU$1, DataRegularSeason20242025!$D$3:$D$1315, $A29)+SUMIFS(DataRegularSeason20242025!$AB$3:$AB$1315,DataRegularSeason20242025!$B$3:$B$1315, "&lt;=" &amp; DU$1, DataRegularSeason20242025!$E$3:$E$1315, $A29)</f>
        <v>33</v>
      </c>
      <c r="DV29">
        <f>SUMIFS(DataRegularSeason20242025!$AA$3:$AA$1315,DataRegularSeason20242025!$B$3:$B$1315, "&lt;=" &amp; DV$1, DataRegularSeason20242025!$D$3:$D$1315, $A29)+SUMIFS(DataRegularSeason20242025!$AB$3:$AB$1315,DataRegularSeason20242025!$B$3:$B$1315, "&lt;=" &amp; DV$1, DataRegularSeason20242025!$E$3:$E$1315, $A29)</f>
        <v>33</v>
      </c>
      <c r="DW29">
        <f>SUMIFS(DataRegularSeason20242025!$AA$3:$AA$1315,DataRegularSeason20242025!$B$3:$B$1315, "&lt;=" &amp; DW$1, DataRegularSeason20242025!$D$3:$D$1315, $A29)+SUMIFS(DataRegularSeason20242025!$AB$3:$AB$1315,DataRegularSeason20242025!$B$3:$B$1315, "&lt;=" &amp; DW$1, DataRegularSeason20242025!$E$3:$E$1315, $A29)</f>
        <v>33</v>
      </c>
      <c r="DX29">
        <f>SUMIFS(DataRegularSeason20242025!$AA$3:$AA$1315,DataRegularSeason20242025!$B$3:$B$1315, "&lt;=" &amp; DX$1, DataRegularSeason20242025!$D$3:$D$1315, $A29)+SUMIFS(DataRegularSeason20242025!$AB$3:$AB$1315,DataRegularSeason20242025!$B$3:$B$1315, "&lt;=" &amp; DX$1, DataRegularSeason20242025!$E$3:$E$1315, $A29)</f>
        <v>33</v>
      </c>
      <c r="DY29">
        <f>SUMIFS(DataRegularSeason20242025!$AA$3:$AA$1315,DataRegularSeason20242025!$B$3:$B$1315, "&lt;=" &amp; DY$1, DataRegularSeason20242025!$D$3:$D$1315, $A29)+SUMIFS(DataRegularSeason20242025!$AB$3:$AB$1315,DataRegularSeason20242025!$B$3:$B$1315, "&lt;=" &amp; DY$1, DataRegularSeason20242025!$E$3:$E$1315, $A29)</f>
        <v>33</v>
      </c>
      <c r="DZ29">
        <f>SUMIFS(DataRegularSeason20242025!$AA$3:$AA$1315,DataRegularSeason20242025!$B$3:$B$1315, "&lt;=" &amp; DZ$1, DataRegularSeason20242025!$D$3:$D$1315, $A29)+SUMIFS(DataRegularSeason20242025!$AB$3:$AB$1315,DataRegularSeason20242025!$B$3:$B$1315, "&lt;=" &amp; DZ$1, DataRegularSeason20242025!$E$3:$E$1315, $A29)</f>
        <v>33</v>
      </c>
      <c r="EA29">
        <f>SUMIFS(DataRegularSeason20242025!$AA$3:$AA$1315,DataRegularSeason20242025!$B$3:$B$1315, "&lt;=" &amp; EA$1, DataRegularSeason20242025!$D$3:$D$1315, $A29)+SUMIFS(DataRegularSeason20242025!$AB$3:$AB$1315,DataRegularSeason20242025!$B$3:$B$1315, "&lt;=" &amp; EA$1, DataRegularSeason20242025!$E$3:$E$1315, $A29)</f>
        <v>33</v>
      </c>
      <c r="EB29">
        <f>SUMIFS(DataRegularSeason20242025!$AA$3:$AA$1315,DataRegularSeason20242025!$B$3:$B$1315, "&lt;=" &amp; EB$1, DataRegularSeason20242025!$D$3:$D$1315, $A29)+SUMIFS(DataRegularSeason20242025!$AB$3:$AB$1315,DataRegularSeason20242025!$B$3:$B$1315, "&lt;=" &amp; EB$1, DataRegularSeason20242025!$E$3:$E$1315, $A29)</f>
        <v>33</v>
      </c>
      <c r="EC29">
        <f>SUMIFS(DataRegularSeason20242025!$AA$3:$AA$1315,DataRegularSeason20242025!$B$3:$B$1315, "&lt;=" &amp; EC$1, DataRegularSeason20242025!$D$3:$D$1315, $A29)+SUMIFS(DataRegularSeason20242025!$AB$3:$AB$1315,DataRegularSeason20242025!$B$3:$B$1315, "&lt;=" &amp; EC$1, DataRegularSeason20242025!$E$3:$E$1315, $A29)</f>
        <v>33</v>
      </c>
      <c r="ED29">
        <f>SUMIFS(DataRegularSeason20242025!$AA$3:$AA$1315,DataRegularSeason20242025!$B$3:$B$1315, "&lt;=" &amp; ED$1, DataRegularSeason20242025!$D$3:$D$1315, $A29)+SUMIFS(DataRegularSeason20242025!$AB$3:$AB$1315,DataRegularSeason20242025!$B$3:$B$1315, "&lt;=" &amp; ED$1, DataRegularSeason20242025!$E$3:$E$1315, $A29)</f>
        <v>33</v>
      </c>
      <c r="EE29">
        <f>SUMIFS(DataRegularSeason20242025!$AA$3:$AA$1315,DataRegularSeason20242025!$B$3:$B$1315, "&lt;=" &amp; EE$1, DataRegularSeason20242025!$D$3:$D$1315, $A29)+SUMIFS(DataRegularSeason20242025!$AB$3:$AB$1315,DataRegularSeason20242025!$B$3:$B$1315, "&lt;=" &amp; EE$1, DataRegularSeason20242025!$E$3:$E$1315, $A29)</f>
        <v>33</v>
      </c>
      <c r="EF29">
        <f>SUMIFS(DataRegularSeason20242025!$AA$3:$AA$1315,DataRegularSeason20242025!$B$3:$B$1315, "&lt;=" &amp; EF$1, DataRegularSeason20242025!$D$3:$D$1315, $A29)+SUMIFS(DataRegularSeason20242025!$AB$3:$AB$1315,DataRegularSeason20242025!$B$3:$B$1315, "&lt;=" &amp; EF$1, DataRegularSeason20242025!$E$3:$E$1315, $A29)</f>
        <v>33</v>
      </c>
      <c r="EG29">
        <f>SUMIFS(DataRegularSeason20242025!$AA$3:$AA$1315,DataRegularSeason20242025!$B$3:$B$1315, "&lt;=" &amp; EG$1, DataRegularSeason20242025!$D$3:$D$1315, $A29)+SUMIFS(DataRegularSeason20242025!$AB$3:$AB$1315,DataRegularSeason20242025!$B$3:$B$1315, "&lt;=" &amp; EG$1, DataRegularSeason20242025!$E$3:$E$1315, $A29)</f>
        <v>33</v>
      </c>
      <c r="EH29">
        <f>SUMIFS(DataRegularSeason20242025!$AA$3:$AA$1315,DataRegularSeason20242025!$B$3:$B$1315, "&lt;=" &amp; EH$1, DataRegularSeason20242025!$D$3:$D$1315, $A29)+SUMIFS(DataRegularSeason20242025!$AB$3:$AB$1315,DataRegularSeason20242025!$B$3:$B$1315, "&lt;=" &amp; EH$1, DataRegularSeason20242025!$E$3:$E$1315, $A29)</f>
        <v>33</v>
      </c>
      <c r="EI29">
        <f>SUMIFS(DataRegularSeason20242025!$AA$3:$AA$1315,DataRegularSeason20242025!$B$3:$B$1315, "&lt;=" &amp; EI$1, DataRegularSeason20242025!$D$3:$D$1315, $A29)+SUMIFS(DataRegularSeason20242025!$AB$3:$AB$1315,DataRegularSeason20242025!$B$3:$B$1315, "&lt;=" &amp; EI$1, DataRegularSeason20242025!$E$3:$E$1315, $A29)</f>
        <v>33</v>
      </c>
      <c r="EJ29">
        <f>SUMIFS(DataRegularSeason20242025!$AA$3:$AA$1315,DataRegularSeason20242025!$B$3:$B$1315, "&lt;=" &amp; EJ$1, DataRegularSeason20242025!$D$3:$D$1315, $A29)+SUMIFS(DataRegularSeason20242025!$AB$3:$AB$1315,DataRegularSeason20242025!$B$3:$B$1315, "&lt;=" &amp; EJ$1, DataRegularSeason20242025!$E$3:$E$1315, $A29)</f>
        <v>33</v>
      </c>
      <c r="EK29">
        <f>SUMIFS(DataRegularSeason20242025!$AA$3:$AA$1315,DataRegularSeason20242025!$B$3:$B$1315, "&lt;=" &amp; EK$1, DataRegularSeason20242025!$D$3:$D$1315, $A29)+SUMIFS(DataRegularSeason20242025!$AB$3:$AB$1315,DataRegularSeason20242025!$B$3:$B$1315, "&lt;=" &amp; EK$1, DataRegularSeason20242025!$E$3:$E$1315, $A29)</f>
        <v>33</v>
      </c>
      <c r="EL29">
        <f>SUMIFS(DataRegularSeason20242025!$AA$3:$AA$1315,DataRegularSeason20242025!$B$3:$B$1315, "&lt;=" &amp; EL$1, DataRegularSeason20242025!$D$3:$D$1315, $A29)+SUMIFS(DataRegularSeason20242025!$AB$3:$AB$1315,DataRegularSeason20242025!$B$3:$B$1315, "&lt;=" &amp; EL$1, DataRegularSeason20242025!$E$3:$E$1315, $A29)</f>
        <v>33</v>
      </c>
      <c r="EM29">
        <f>SUMIFS(DataRegularSeason20242025!$AA$3:$AA$1315,DataRegularSeason20242025!$B$3:$B$1315, "&lt;=" &amp; EM$1, DataRegularSeason20242025!$D$3:$D$1315, $A29)+SUMIFS(DataRegularSeason20242025!$AB$3:$AB$1315,DataRegularSeason20242025!$B$3:$B$1315, "&lt;=" &amp; EM$1, DataRegularSeason20242025!$E$3:$E$1315, $A29)</f>
        <v>33</v>
      </c>
      <c r="EN29">
        <f>SUMIFS(DataRegularSeason20242025!$AA$3:$AA$1315,DataRegularSeason20242025!$B$3:$B$1315, "&lt;=" &amp; EN$1, DataRegularSeason20242025!$D$3:$D$1315, $A29)+SUMIFS(DataRegularSeason20242025!$AB$3:$AB$1315,DataRegularSeason20242025!$B$3:$B$1315, "&lt;=" &amp; EN$1, DataRegularSeason20242025!$E$3:$E$1315, $A29)</f>
        <v>33</v>
      </c>
      <c r="EO29">
        <f>SUMIFS(DataRegularSeason20242025!$AA$3:$AA$1315,DataRegularSeason20242025!$B$3:$B$1315, "&lt;=" &amp; EO$1, DataRegularSeason20242025!$D$3:$D$1315, $A29)+SUMIFS(DataRegularSeason20242025!$AB$3:$AB$1315,DataRegularSeason20242025!$B$3:$B$1315, "&lt;=" &amp; EO$1, DataRegularSeason20242025!$E$3:$E$1315, $A29)</f>
        <v>33</v>
      </c>
      <c r="EP29">
        <f>SUMIFS(DataRegularSeason20242025!$AA$3:$AA$1315,DataRegularSeason20242025!$B$3:$B$1315, "&lt;=" &amp; EP$1, DataRegularSeason20242025!$D$3:$D$1315, $A29)+SUMIFS(DataRegularSeason20242025!$AB$3:$AB$1315,DataRegularSeason20242025!$B$3:$B$1315, "&lt;=" &amp; EP$1, DataRegularSeason20242025!$E$3:$E$1315, $A29)</f>
        <v>33</v>
      </c>
      <c r="EQ29">
        <f>SUMIFS(DataRegularSeason20242025!$AA$3:$AA$1315,DataRegularSeason20242025!$B$3:$B$1315, "&lt;=" &amp; EQ$1, DataRegularSeason20242025!$D$3:$D$1315, $A29)+SUMIFS(DataRegularSeason20242025!$AB$3:$AB$1315,DataRegularSeason20242025!$B$3:$B$1315, "&lt;=" &amp; EQ$1, DataRegularSeason20242025!$E$3:$E$1315, $A29)</f>
        <v>33</v>
      </c>
      <c r="ER29">
        <f>SUMIFS(DataRegularSeason20242025!$AA$3:$AA$1315,DataRegularSeason20242025!$B$3:$B$1315, "&lt;=" &amp; ER$1, DataRegularSeason20242025!$D$3:$D$1315, $A29)+SUMIFS(DataRegularSeason20242025!$AB$3:$AB$1315,DataRegularSeason20242025!$B$3:$B$1315, "&lt;=" &amp; ER$1, DataRegularSeason20242025!$E$3:$E$1315, $A29)</f>
        <v>33</v>
      </c>
      <c r="ES29">
        <f>SUMIFS(DataRegularSeason20242025!$AA$3:$AA$1315,DataRegularSeason20242025!$B$3:$B$1315, "&lt;=" &amp; ES$1, DataRegularSeason20242025!$D$3:$D$1315, $A29)+SUMIFS(DataRegularSeason20242025!$AB$3:$AB$1315,DataRegularSeason20242025!$B$3:$B$1315, "&lt;=" &amp; ES$1, DataRegularSeason20242025!$E$3:$E$1315, $A29)</f>
        <v>33</v>
      </c>
      <c r="ET29">
        <f>SUMIFS(DataRegularSeason20242025!$AA$3:$AA$1315,DataRegularSeason20242025!$B$3:$B$1315, "&lt;=" &amp; ET$1, DataRegularSeason20242025!$D$3:$D$1315, $A29)+SUMIFS(DataRegularSeason20242025!$AB$3:$AB$1315,DataRegularSeason20242025!$B$3:$B$1315, "&lt;=" &amp; ET$1, DataRegularSeason20242025!$E$3:$E$1315, $A29)</f>
        <v>33</v>
      </c>
      <c r="EU29">
        <f>SUMIFS(DataRegularSeason20242025!$AA$3:$AA$1315,DataRegularSeason20242025!$B$3:$B$1315, "&lt;=" &amp; EU$1, DataRegularSeason20242025!$D$3:$D$1315, $A29)+SUMIFS(DataRegularSeason20242025!$AB$3:$AB$1315,DataRegularSeason20242025!$B$3:$B$1315, "&lt;=" &amp; EU$1, DataRegularSeason20242025!$E$3:$E$1315, $A29)</f>
        <v>33</v>
      </c>
      <c r="EV29">
        <f>SUMIFS(DataRegularSeason20242025!$AA$3:$AA$1315,DataRegularSeason20242025!$B$3:$B$1315, "&lt;=" &amp; EV$1, DataRegularSeason20242025!$D$3:$D$1315, $A29)+SUMIFS(DataRegularSeason20242025!$AB$3:$AB$1315,DataRegularSeason20242025!$B$3:$B$1315, "&lt;=" &amp; EV$1, DataRegularSeason20242025!$E$3:$E$1315, $A29)</f>
        <v>33</v>
      </c>
      <c r="EW29">
        <f>SUMIFS(DataRegularSeason20242025!$AA$3:$AA$1315,DataRegularSeason20242025!$B$3:$B$1315, "&lt;=" &amp; EW$1, DataRegularSeason20242025!$D$3:$D$1315, $A29)+SUMIFS(DataRegularSeason20242025!$AB$3:$AB$1315,DataRegularSeason20242025!$B$3:$B$1315, "&lt;=" &amp; EW$1, DataRegularSeason20242025!$E$3:$E$1315, $A29)</f>
        <v>33</v>
      </c>
      <c r="EX29">
        <f>SUMIFS(DataRegularSeason20242025!$AA$3:$AA$1315,DataRegularSeason20242025!$B$3:$B$1315, "&lt;=" &amp; EX$1, DataRegularSeason20242025!$D$3:$D$1315, $A29)+SUMIFS(DataRegularSeason20242025!$AB$3:$AB$1315,DataRegularSeason20242025!$B$3:$B$1315, "&lt;=" &amp; EX$1, DataRegularSeason20242025!$E$3:$E$1315, $A29)</f>
        <v>33</v>
      </c>
      <c r="EY29">
        <f>SUMIFS(DataRegularSeason20242025!$AA$3:$AA$1315,DataRegularSeason20242025!$B$3:$B$1315, "&lt;=" &amp; EY$1, DataRegularSeason20242025!$D$3:$D$1315, $A29)+SUMIFS(DataRegularSeason20242025!$AB$3:$AB$1315,DataRegularSeason20242025!$B$3:$B$1315, "&lt;=" &amp; EY$1, DataRegularSeason20242025!$E$3:$E$1315, $A29)</f>
        <v>33</v>
      </c>
      <c r="EZ29">
        <f>SUMIFS(DataRegularSeason20242025!$AA$3:$AA$1315,DataRegularSeason20242025!$B$3:$B$1315, "&lt;=" &amp; EZ$1, DataRegularSeason20242025!$D$3:$D$1315, $A29)+SUMIFS(DataRegularSeason20242025!$AB$3:$AB$1315,DataRegularSeason20242025!$B$3:$B$1315, "&lt;=" &amp; EZ$1, DataRegularSeason20242025!$E$3:$E$1315, $A29)</f>
        <v>33</v>
      </c>
      <c r="FA29">
        <f>SUMIFS(DataRegularSeason20242025!$AA$3:$AA$1315,DataRegularSeason20242025!$B$3:$B$1315, "&lt;=" &amp; FA$1, DataRegularSeason20242025!$D$3:$D$1315, $A29)+SUMIFS(DataRegularSeason20242025!$AB$3:$AB$1315,DataRegularSeason20242025!$B$3:$B$1315, "&lt;=" &amp; FA$1, DataRegularSeason20242025!$E$3:$E$1315, $A29)</f>
        <v>33</v>
      </c>
      <c r="FB29">
        <f>SUMIFS(DataRegularSeason20242025!$AA$3:$AA$1315,DataRegularSeason20242025!$B$3:$B$1315, "&lt;=" &amp; FB$1, DataRegularSeason20242025!$D$3:$D$1315, $A29)+SUMIFS(DataRegularSeason20242025!$AB$3:$AB$1315,DataRegularSeason20242025!$B$3:$B$1315, "&lt;=" &amp; FB$1, DataRegularSeason20242025!$E$3:$E$1315, $A29)</f>
        <v>33</v>
      </c>
      <c r="FC29">
        <f>SUMIFS(DataRegularSeason20242025!$AA$3:$AA$1315,DataRegularSeason20242025!$B$3:$B$1315, "&lt;=" &amp; FC$1, DataRegularSeason20242025!$D$3:$D$1315, $A29)+SUMIFS(DataRegularSeason20242025!$AB$3:$AB$1315,DataRegularSeason20242025!$B$3:$B$1315, "&lt;=" &amp; FC$1, DataRegularSeason20242025!$E$3:$E$1315, $A29)</f>
        <v>33</v>
      </c>
      <c r="FD29">
        <f>SUMIFS(DataRegularSeason20242025!$AA$3:$AA$1315,DataRegularSeason20242025!$B$3:$B$1315, "&lt;=" &amp; FD$1, DataRegularSeason20242025!$D$3:$D$1315, $A29)+SUMIFS(DataRegularSeason20242025!$AB$3:$AB$1315,DataRegularSeason20242025!$B$3:$B$1315, "&lt;=" &amp; FD$1, DataRegularSeason20242025!$E$3:$E$1315, $A29)</f>
        <v>33</v>
      </c>
      <c r="FE29">
        <f>SUMIFS(DataRegularSeason20242025!$AA$3:$AA$1315,DataRegularSeason20242025!$B$3:$B$1315, "&lt;=" &amp; FE$1, DataRegularSeason20242025!$D$3:$D$1315, $A29)+SUMIFS(DataRegularSeason20242025!$AB$3:$AB$1315,DataRegularSeason20242025!$B$3:$B$1315, "&lt;=" &amp; FE$1, DataRegularSeason20242025!$E$3:$E$1315, $A29)</f>
        <v>33</v>
      </c>
      <c r="FF29">
        <f>SUMIFS(DataRegularSeason20242025!$AA$3:$AA$1315,DataRegularSeason20242025!$B$3:$B$1315, "&lt;=" &amp; FF$1, DataRegularSeason20242025!$D$3:$D$1315, $A29)+SUMIFS(DataRegularSeason20242025!$AB$3:$AB$1315,DataRegularSeason20242025!$B$3:$B$1315, "&lt;=" &amp; FF$1, DataRegularSeason20242025!$E$3:$E$1315, $A29)</f>
        <v>33</v>
      </c>
      <c r="FG29">
        <f>SUMIFS(DataRegularSeason20242025!$AA$3:$AA$1315,DataRegularSeason20242025!$B$3:$B$1315, "&lt;=" &amp; FG$1, DataRegularSeason20242025!$D$3:$D$1315, $A29)+SUMIFS(DataRegularSeason20242025!$AB$3:$AB$1315,DataRegularSeason20242025!$B$3:$B$1315, "&lt;=" &amp; FG$1, DataRegularSeason20242025!$E$3:$E$1315, $A29)</f>
        <v>33</v>
      </c>
      <c r="FH29">
        <f>SUMIFS(DataRegularSeason20242025!$AA$3:$AA$1315,DataRegularSeason20242025!$B$3:$B$1315, "&lt;=" &amp; FH$1, DataRegularSeason20242025!$D$3:$D$1315, $A29)+SUMIFS(DataRegularSeason20242025!$AB$3:$AB$1315,DataRegularSeason20242025!$B$3:$B$1315, "&lt;=" &amp; FH$1, DataRegularSeason20242025!$E$3:$E$1315, $A29)</f>
        <v>33</v>
      </c>
      <c r="FI29">
        <f>SUMIFS(DataRegularSeason20242025!$AA$3:$AA$1315,DataRegularSeason20242025!$B$3:$B$1315, "&lt;=" &amp; FI$1, DataRegularSeason20242025!$D$3:$D$1315, $A29)+SUMIFS(DataRegularSeason20242025!$AB$3:$AB$1315,DataRegularSeason20242025!$B$3:$B$1315, "&lt;=" &amp; FI$1, DataRegularSeason20242025!$E$3:$E$1315, $A29)</f>
        <v>33</v>
      </c>
      <c r="FJ29">
        <f>SUMIFS(DataRegularSeason20242025!$AA$3:$AA$1315,DataRegularSeason20242025!$B$3:$B$1315, "&lt;=" &amp; FJ$1, DataRegularSeason20242025!$D$3:$D$1315, $A29)+SUMIFS(DataRegularSeason20242025!$AB$3:$AB$1315,DataRegularSeason20242025!$B$3:$B$1315, "&lt;=" &amp; FJ$1, DataRegularSeason20242025!$E$3:$E$1315, $A29)</f>
        <v>33</v>
      </c>
      <c r="FK29">
        <f>SUMIFS(DataRegularSeason20242025!$AA$3:$AA$1315,DataRegularSeason20242025!$B$3:$B$1315, "&lt;=" &amp; FK$1, DataRegularSeason20242025!$D$3:$D$1315, $A29)+SUMIFS(DataRegularSeason20242025!$AB$3:$AB$1315,DataRegularSeason20242025!$B$3:$B$1315, "&lt;=" &amp; FK$1, DataRegularSeason20242025!$E$3:$E$1315, $A29)</f>
        <v>33</v>
      </c>
      <c r="FL29">
        <f>SUMIFS(DataRegularSeason20242025!$AA$3:$AA$1315,DataRegularSeason20242025!$B$3:$B$1315, "&lt;=" &amp; FL$1, DataRegularSeason20242025!$D$3:$D$1315, $A29)+SUMIFS(DataRegularSeason20242025!$AB$3:$AB$1315,DataRegularSeason20242025!$B$3:$B$1315, "&lt;=" &amp; FL$1, DataRegularSeason20242025!$E$3:$E$1315, $A29)</f>
        <v>33</v>
      </c>
      <c r="FM29">
        <f>SUMIFS(DataRegularSeason20242025!$AA$3:$AA$1315,DataRegularSeason20242025!$B$3:$B$1315, "&lt;=" &amp; FM$1, DataRegularSeason20242025!$D$3:$D$1315, $A29)+SUMIFS(DataRegularSeason20242025!$AB$3:$AB$1315,DataRegularSeason20242025!$B$3:$B$1315, "&lt;=" &amp; FM$1, DataRegularSeason20242025!$E$3:$E$1315, $A29)</f>
        <v>33</v>
      </c>
      <c r="FN29">
        <f>SUMIFS(DataRegularSeason20242025!$AA$3:$AA$1315,DataRegularSeason20242025!$B$3:$B$1315, "&lt;=" &amp; FN$1, DataRegularSeason20242025!$D$3:$D$1315, $A29)+SUMIFS(DataRegularSeason20242025!$AB$3:$AB$1315,DataRegularSeason20242025!$B$3:$B$1315, "&lt;=" &amp; FN$1, DataRegularSeason20242025!$E$3:$E$1315, $A29)</f>
        <v>33</v>
      </c>
      <c r="FO29">
        <f>SUMIFS(DataRegularSeason20242025!$AA$3:$AA$1315,DataRegularSeason20242025!$B$3:$B$1315, "&lt;=" &amp; FO$1, DataRegularSeason20242025!$D$3:$D$1315, $A29)+SUMIFS(DataRegularSeason20242025!$AB$3:$AB$1315,DataRegularSeason20242025!$B$3:$B$1315, "&lt;=" &amp; FO$1, DataRegularSeason20242025!$E$3:$E$1315, $A29)</f>
        <v>33</v>
      </c>
      <c r="FP29">
        <f>SUMIFS(DataRegularSeason20242025!$AA$3:$AA$1315,DataRegularSeason20242025!$B$3:$B$1315, "&lt;=" &amp; FP$1, DataRegularSeason20242025!$D$3:$D$1315, $A29)+SUMIFS(DataRegularSeason20242025!$AB$3:$AB$1315,DataRegularSeason20242025!$B$3:$B$1315, "&lt;=" &amp; FP$1, DataRegularSeason20242025!$E$3:$E$1315, $A29)</f>
        <v>33</v>
      </c>
      <c r="FQ29">
        <f>SUMIFS(DataRegularSeason20242025!$AA$3:$AA$1315,DataRegularSeason20242025!$B$3:$B$1315, "&lt;=" &amp; FQ$1, DataRegularSeason20242025!$D$3:$D$1315, $A29)+SUMIFS(DataRegularSeason20242025!$AB$3:$AB$1315,DataRegularSeason20242025!$B$3:$B$1315, "&lt;=" &amp; FQ$1, DataRegularSeason20242025!$E$3:$E$1315, $A29)</f>
        <v>33</v>
      </c>
      <c r="FR29">
        <f>SUMIFS(DataRegularSeason20242025!$AA$3:$AA$1315,DataRegularSeason20242025!$B$3:$B$1315, "&lt;=" &amp; FR$1, DataRegularSeason20242025!$D$3:$D$1315, $A29)+SUMIFS(DataRegularSeason20242025!$AB$3:$AB$1315,DataRegularSeason20242025!$B$3:$B$1315, "&lt;=" &amp; FR$1, DataRegularSeason20242025!$E$3:$E$1315, $A29)</f>
        <v>33</v>
      </c>
      <c r="FS29">
        <f>SUMIFS(DataRegularSeason20242025!$AA$3:$AA$1315,DataRegularSeason20242025!$B$3:$B$1315, "&lt;=" &amp; FS$1, DataRegularSeason20242025!$D$3:$D$1315, $A29)+SUMIFS(DataRegularSeason20242025!$AB$3:$AB$1315,DataRegularSeason20242025!$B$3:$B$1315, "&lt;=" &amp; FS$1, DataRegularSeason20242025!$E$3:$E$1315, $A29)</f>
        <v>33</v>
      </c>
      <c r="FT29">
        <f>SUMIFS(DataRegularSeason20242025!$AA$3:$AA$1315,DataRegularSeason20242025!$B$3:$B$1315, "&lt;=" &amp; FT$1, DataRegularSeason20242025!$D$3:$D$1315, $A29)+SUMIFS(DataRegularSeason20242025!$AB$3:$AB$1315,DataRegularSeason20242025!$B$3:$B$1315, "&lt;=" &amp; FT$1, DataRegularSeason20242025!$E$3:$E$1315, $A29)</f>
        <v>33</v>
      </c>
      <c r="FU29">
        <f>SUMIFS(DataRegularSeason20242025!$AA$3:$AA$1315,DataRegularSeason20242025!$B$3:$B$1315, "&lt;=" &amp; FU$1, DataRegularSeason20242025!$D$3:$D$1315, $A29)+SUMIFS(DataRegularSeason20242025!$AB$3:$AB$1315,DataRegularSeason20242025!$B$3:$B$1315, "&lt;=" &amp; FU$1, DataRegularSeason20242025!$E$3:$E$1315, $A29)</f>
        <v>33</v>
      </c>
      <c r="FV29">
        <f>SUMIFS(DataRegularSeason20242025!$AA$3:$AA$1315,DataRegularSeason20242025!$B$3:$B$1315, "&lt;=" &amp; FV$1, DataRegularSeason20242025!$D$3:$D$1315, $A29)+SUMIFS(DataRegularSeason20242025!$AB$3:$AB$1315,DataRegularSeason20242025!$B$3:$B$1315, "&lt;=" &amp; FV$1, DataRegularSeason20242025!$E$3:$E$1315, $A29)</f>
        <v>33</v>
      </c>
      <c r="FW29">
        <f>SUMIFS(DataRegularSeason20242025!$AA$3:$AA$1315,DataRegularSeason20242025!$B$3:$B$1315, "&lt;=" &amp; FW$1, DataRegularSeason20242025!$D$3:$D$1315, $A29)+SUMIFS(DataRegularSeason20242025!$AB$3:$AB$1315,DataRegularSeason20242025!$B$3:$B$1315, "&lt;=" &amp; FW$1, DataRegularSeason20242025!$E$3:$E$1315, $A29)</f>
        <v>33</v>
      </c>
      <c r="FX29">
        <f>SUMIFS(DataRegularSeason20242025!$AA$3:$AA$1315,DataRegularSeason20242025!$B$3:$B$1315, "&lt;=" &amp; FX$1, DataRegularSeason20242025!$D$3:$D$1315, $A29)+SUMIFS(DataRegularSeason20242025!$AB$3:$AB$1315,DataRegularSeason20242025!$B$3:$B$1315, "&lt;=" &amp; FX$1, DataRegularSeason20242025!$E$3:$E$1315, $A29)</f>
        <v>33</v>
      </c>
      <c r="FY29">
        <f>SUMIFS(DataRegularSeason20242025!$AA$3:$AA$1315,DataRegularSeason20242025!$B$3:$B$1315, "&lt;=" &amp; FY$1, DataRegularSeason20242025!$D$3:$D$1315, $A29)+SUMIFS(DataRegularSeason20242025!$AB$3:$AB$1315,DataRegularSeason20242025!$B$3:$B$1315, "&lt;=" &amp; FY$1, DataRegularSeason20242025!$E$3:$E$1315, $A29)</f>
        <v>33</v>
      </c>
      <c r="FZ29">
        <f>SUMIFS(DataRegularSeason20242025!$AA$3:$AA$1315,DataRegularSeason20242025!$B$3:$B$1315, "&lt;=" &amp; FZ$1, DataRegularSeason20242025!$D$3:$D$1315, $A29)+SUMIFS(DataRegularSeason20242025!$AB$3:$AB$1315,DataRegularSeason20242025!$B$3:$B$1315, "&lt;=" &amp; FZ$1, DataRegularSeason20242025!$E$3:$E$1315, $A29)</f>
        <v>33</v>
      </c>
      <c r="GA29">
        <f>SUMIFS(DataRegularSeason20242025!$AA$3:$AA$1315,DataRegularSeason20242025!$B$3:$B$1315, "&lt;=" &amp; GA$1, DataRegularSeason20242025!$D$3:$D$1315, $A29)+SUMIFS(DataRegularSeason20242025!$AB$3:$AB$1315,DataRegularSeason20242025!$B$3:$B$1315, "&lt;=" &amp; GA$1, DataRegularSeason20242025!$E$3:$E$1315, $A29)</f>
        <v>33</v>
      </c>
      <c r="GB29">
        <f>SUMIFS(DataRegularSeason20242025!$AA$3:$AA$1315,DataRegularSeason20242025!$B$3:$B$1315, "&lt;=" &amp; GB$1, DataRegularSeason20242025!$D$3:$D$1315, $A29)+SUMIFS(DataRegularSeason20242025!$AB$3:$AB$1315,DataRegularSeason20242025!$B$3:$B$1315, "&lt;=" &amp; GB$1, DataRegularSeason20242025!$E$3:$E$1315, $A29)</f>
        <v>33</v>
      </c>
      <c r="GC29">
        <f>SUMIFS(DataRegularSeason20242025!$AA$3:$AA$1315,DataRegularSeason20242025!$B$3:$B$1315, "&lt;=" &amp; GC$1, DataRegularSeason20242025!$D$3:$D$1315, $A29)+SUMIFS(DataRegularSeason20242025!$AB$3:$AB$1315,DataRegularSeason20242025!$B$3:$B$1315, "&lt;=" &amp; GC$1, DataRegularSeason20242025!$E$3:$E$1315, $A29)</f>
        <v>33</v>
      </c>
      <c r="GD29">
        <f>SUMIFS(DataRegularSeason20242025!$AA$3:$AA$1315,DataRegularSeason20242025!$B$3:$B$1315, "&lt;=" &amp; GD$1, DataRegularSeason20242025!$D$3:$D$1315, $A29)+SUMIFS(DataRegularSeason20242025!$AB$3:$AB$1315,DataRegularSeason20242025!$B$3:$B$1315, "&lt;=" &amp; GD$1, DataRegularSeason20242025!$E$3:$E$1315, $A29)</f>
        <v>33</v>
      </c>
      <c r="GE29">
        <f>SUMIFS(DataRegularSeason20242025!$AA$3:$AA$1315,DataRegularSeason20242025!$B$3:$B$1315, "&lt;=" &amp; GE$1, DataRegularSeason20242025!$D$3:$D$1315, $A29)+SUMIFS(DataRegularSeason20242025!$AB$3:$AB$1315,DataRegularSeason20242025!$B$3:$B$1315, "&lt;=" &amp; GE$1, DataRegularSeason20242025!$E$3:$E$1315, $A29)</f>
        <v>33</v>
      </c>
      <c r="GF29">
        <f>SUMIFS(DataRegularSeason20242025!$AA$3:$AA$1315,DataRegularSeason20242025!$B$3:$B$1315, "&lt;=" &amp; GF$1, DataRegularSeason20242025!$D$3:$D$1315, $A29)+SUMIFS(DataRegularSeason20242025!$AB$3:$AB$1315,DataRegularSeason20242025!$B$3:$B$1315, "&lt;=" &amp; GF$1, DataRegularSeason20242025!$E$3:$E$1315, $A29)</f>
        <v>33</v>
      </c>
      <c r="GG29">
        <f>SUMIFS(DataRegularSeason20242025!$AA$3:$AA$1315,DataRegularSeason20242025!$B$3:$B$1315, "&lt;=" &amp; GG$1, DataRegularSeason20242025!$D$3:$D$1315, $A29)+SUMIFS(DataRegularSeason20242025!$AB$3:$AB$1315,DataRegularSeason20242025!$B$3:$B$1315, "&lt;=" &amp; GG$1, DataRegularSeason20242025!$E$3:$E$1315, $A29)</f>
        <v>33</v>
      </c>
      <c r="GH29">
        <f>SUMIFS(DataRegularSeason20242025!$AA$3:$AA$1315,DataRegularSeason20242025!$B$3:$B$1315, "&lt;=" &amp; GH$1, DataRegularSeason20242025!$D$3:$D$1315, $A29)+SUMIFS(DataRegularSeason20242025!$AB$3:$AB$1315,DataRegularSeason20242025!$B$3:$B$1315, "&lt;=" &amp; GH$1, DataRegularSeason20242025!$E$3:$E$1315, $A29)</f>
        <v>33</v>
      </c>
      <c r="GI29">
        <f>SUMIFS(DataRegularSeason20242025!$AA$3:$AA$1315,DataRegularSeason20242025!$B$3:$B$1315, "&lt;=" &amp; GI$1, DataRegularSeason20242025!$D$3:$D$1315, $A29)+SUMIFS(DataRegularSeason20242025!$AB$3:$AB$1315,DataRegularSeason20242025!$B$3:$B$1315, "&lt;=" &amp; GI$1, DataRegularSeason20242025!$E$3:$E$1315, $A29)</f>
        <v>33</v>
      </c>
      <c r="GJ29">
        <f>SUMIFS(DataRegularSeason20242025!$AA$3:$AA$1315,DataRegularSeason20242025!$B$3:$B$1315, "&lt;=" &amp; GJ$1, DataRegularSeason20242025!$D$3:$D$1315, $A29)+SUMIFS(DataRegularSeason20242025!$AB$3:$AB$1315,DataRegularSeason20242025!$B$3:$B$1315, "&lt;=" &amp; GJ$1, DataRegularSeason20242025!$E$3:$E$1315, $A29)</f>
        <v>33</v>
      </c>
      <c r="GK29">
        <f>SUMIFS(DataRegularSeason20242025!$AA$3:$AA$1315,DataRegularSeason20242025!$B$3:$B$1315, "&lt;=" &amp; GK$1, DataRegularSeason20242025!$D$3:$D$1315, $A29)+SUMIFS(DataRegularSeason20242025!$AB$3:$AB$1315,DataRegularSeason20242025!$B$3:$B$1315, "&lt;=" &amp; GK$1, DataRegularSeason20242025!$E$3:$E$1315, $A29)</f>
        <v>33</v>
      </c>
      <c r="GL29">
        <f>SUMIFS(DataRegularSeason20242025!$AA$3:$AA$1315,DataRegularSeason20242025!$B$3:$B$1315, "&lt;=" &amp; GL$1, DataRegularSeason20242025!$D$3:$D$1315, $A29)+SUMIFS(DataRegularSeason20242025!$AB$3:$AB$1315,DataRegularSeason20242025!$B$3:$B$1315, "&lt;=" &amp; GL$1, DataRegularSeason20242025!$E$3:$E$1315, $A29)</f>
        <v>33</v>
      </c>
      <c r="GM29">
        <f>SUMIFS(DataRegularSeason20242025!$AA$3:$AA$1315,DataRegularSeason20242025!$B$3:$B$1315, "&lt;=" &amp; GM$1, DataRegularSeason20242025!$D$3:$D$1315, $A29)+SUMIFS(DataRegularSeason20242025!$AB$3:$AB$1315,DataRegularSeason20242025!$B$3:$B$1315, "&lt;=" &amp; GM$1, DataRegularSeason20242025!$E$3:$E$1315, $A29)</f>
        <v>33</v>
      </c>
      <c r="GN29">
        <f>SUMIFS(DataRegularSeason20242025!$AA$3:$AA$1315,DataRegularSeason20242025!$B$3:$B$1315, "&lt;=" &amp; GN$1, DataRegularSeason20242025!$D$3:$D$1315, $A29)+SUMIFS(DataRegularSeason20242025!$AB$3:$AB$1315,DataRegularSeason20242025!$B$3:$B$1315, "&lt;=" &amp; GN$1, DataRegularSeason20242025!$E$3:$E$1315, $A29)</f>
        <v>33</v>
      </c>
      <c r="GO29">
        <f>SUMIFS(DataRegularSeason20242025!$AA$3:$AA$1315,DataRegularSeason20242025!$B$3:$B$1315, "&lt;=" &amp; GO$1, DataRegularSeason20242025!$D$3:$D$1315, $A29)+SUMIFS(DataRegularSeason20242025!$AB$3:$AB$1315,DataRegularSeason20242025!$B$3:$B$1315, "&lt;=" &amp; GO$1, DataRegularSeason20242025!$E$3:$E$1315, $A29)</f>
        <v>33</v>
      </c>
      <c r="GP29">
        <f>SUMIFS(DataRegularSeason20242025!$AA$3:$AA$1315,DataRegularSeason20242025!$B$3:$B$1315, "&lt;=" &amp; GP$1, DataRegularSeason20242025!$D$3:$D$1315, $A29)+SUMIFS(DataRegularSeason20242025!$AB$3:$AB$1315,DataRegularSeason20242025!$B$3:$B$1315, "&lt;=" &amp; GP$1, DataRegularSeason20242025!$E$3:$E$1315, $A29)</f>
        <v>33</v>
      </c>
      <c r="GQ29">
        <f>SUMIFS(DataRegularSeason20242025!$AA$3:$AA$1315,DataRegularSeason20242025!$B$3:$B$1315, "&lt;=" &amp; GQ$1, DataRegularSeason20242025!$D$3:$D$1315, $A29)+SUMIFS(DataRegularSeason20242025!$AB$3:$AB$1315,DataRegularSeason20242025!$B$3:$B$1315, "&lt;=" &amp; GQ$1, DataRegularSeason20242025!$E$3:$E$1315, $A29)</f>
        <v>33</v>
      </c>
      <c r="GR29">
        <f>SUMIFS(DataRegularSeason20242025!$AA$3:$AA$1315,DataRegularSeason20242025!$B$3:$B$1315, "&lt;=" &amp; GR$1, DataRegularSeason20242025!$D$3:$D$1315, $A29)+SUMIFS(DataRegularSeason20242025!$AB$3:$AB$1315,DataRegularSeason20242025!$B$3:$B$1315, "&lt;=" &amp; GR$1, DataRegularSeason20242025!$E$3:$E$1315, $A29)</f>
        <v>33</v>
      </c>
      <c r="GS29">
        <f>SUMIFS(DataRegularSeason20242025!$AA$3:$AA$1315,DataRegularSeason20242025!$B$3:$B$1315, "&lt;=" &amp; GS$1, DataRegularSeason20242025!$D$3:$D$1315, $A29)+SUMIFS(DataRegularSeason20242025!$AB$3:$AB$1315,DataRegularSeason20242025!$B$3:$B$1315, "&lt;=" &amp; GS$1, DataRegularSeason20242025!$E$3:$E$1315, $A29)</f>
        <v>33</v>
      </c>
      <c r="GT29">
        <f>SUMIFS(DataRegularSeason20242025!$AA$3:$AA$1315,DataRegularSeason20242025!$B$3:$B$1315, "&lt;=" &amp; GT$1, DataRegularSeason20242025!$D$3:$D$1315, $A29)+SUMIFS(DataRegularSeason20242025!$AB$3:$AB$1315,DataRegularSeason20242025!$B$3:$B$1315, "&lt;=" &amp; GT$1, DataRegularSeason20242025!$E$3:$E$1315, $A29)</f>
        <v>33</v>
      </c>
      <c r="GU29">
        <f>SUMIFS(DataRegularSeason20242025!$AA$3:$AA$1315,DataRegularSeason20242025!$B$3:$B$1315, "&lt;=" &amp; GU$1, DataRegularSeason20242025!$D$3:$D$1315, $A29)+SUMIFS(DataRegularSeason20242025!$AB$3:$AB$1315,DataRegularSeason20242025!$B$3:$B$1315, "&lt;=" &amp; GU$1, DataRegularSeason20242025!$E$3:$E$1315, $A29)</f>
        <v>33</v>
      </c>
    </row>
    <row r="30" spans="1:203" x14ac:dyDescent="0.25">
      <c r="A30" t="s">
        <v>12</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4</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6</v>
      </c>
      <c r="S30">
        <f>SUMIFS(DataRegularSeason20242025!$AA$3:$AA$1315,DataRegularSeason20242025!$B$3:$B$1315, "&lt;=" &amp; S$1, DataRegularSeason20242025!$D$3:$D$1315, $A30)+SUMIFS(DataRegularSeason20242025!$AB$3:$AB$1315,DataRegularSeason20242025!$B$3:$B$1315, "&lt;=" &amp; S$1, DataRegularSeason20242025!$E$3:$E$1315, $A30)</f>
        <v>6</v>
      </c>
      <c r="T30">
        <f>SUMIFS(DataRegularSeason20242025!$AA$3:$AA$1315,DataRegularSeason20242025!$B$3:$B$1315, "&lt;=" &amp; T$1, DataRegularSeason20242025!$D$3:$D$1315, $A30)+SUMIFS(DataRegularSeason20242025!$AB$3:$AB$1315,DataRegularSeason20242025!$B$3:$B$1315, "&lt;=" &amp; T$1, DataRegularSeason20242025!$E$3:$E$1315, $A30)</f>
        <v>8</v>
      </c>
      <c r="U30">
        <f>SUMIFS(DataRegularSeason20242025!$AA$3:$AA$1315,DataRegularSeason20242025!$B$3:$B$1315, "&lt;=" &amp; U$1, DataRegularSeason20242025!$D$3:$D$1315, $A30)+SUMIFS(DataRegularSeason20242025!$AB$3:$AB$1315,DataRegularSeason20242025!$B$3:$B$1315, "&lt;=" &amp; U$1, DataRegularSeason20242025!$E$3:$E$1315, $A30)</f>
        <v>8</v>
      </c>
      <c r="V30">
        <f>SUMIFS(DataRegularSeason20242025!$AA$3:$AA$1315,DataRegularSeason20242025!$B$3:$B$1315, "&lt;=" &amp; V$1, DataRegularSeason20242025!$D$3:$D$1315, $A30)+SUMIFS(DataRegularSeason20242025!$AB$3:$AB$1315,DataRegularSeason20242025!$B$3:$B$1315, "&lt;=" &amp; V$1, DataRegularSeason20242025!$E$3:$E$1315, $A30)</f>
        <v>8</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9</v>
      </c>
      <c r="Z30">
        <f>SUMIFS(DataRegularSeason20242025!$AA$3:$AA$1315,DataRegularSeason20242025!$B$3:$B$1315, "&lt;=" &amp; Z$1, DataRegularSeason20242025!$D$3:$D$1315, $A30)+SUMIFS(DataRegularSeason20242025!$AB$3:$AB$1315,DataRegularSeason20242025!$B$3:$B$1315, "&lt;=" &amp; Z$1, DataRegularSeason20242025!$E$3:$E$1315, $A30)</f>
        <v>9</v>
      </c>
      <c r="AA30">
        <f>SUMIFS(DataRegularSeason20242025!$AA$3:$AA$1315,DataRegularSeason20242025!$B$3:$B$1315, "&lt;=" &amp; AA$1, DataRegularSeason20242025!$D$3:$D$1315, $A30)+SUMIFS(DataRegularSeason20242025!$AB$3:$AB$1315,DataRegularSeason20242025!$B$3:$B$1315, "&lt;=" &amp; AA$1, DataRegularSeason20242025!$E$3:$E$1315, $A30)</f>
        <v>9</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11</v>
      </c>
      <c r="AJ30">
        <f>SUMIFS(DataRegularSeason20242025!$AA$3:$AA$1315,DataRegularSeason20242025!$B$3:$B$1315, "&lt;=" &amp; AJ$1, DataRegularSeason20242025!$D$3:$D$1315, $A30)+SUMIFS(DataRegularSeason20242025!$AB$3:$AB$1315,DataRegularSeason20242025!$B$3:$B$1315, "&lt;=" &amp; AJ$1, DataRegularSeason20242025!$E$3:$E$1315, $A30)</f>
        <v>11</v>
      </c>
      <c r="AK30">
        <f>SUMIFS(DataRegularSeason20242025!$AA$3:$AA$1315,DataRegularSeason20242025!$B$3:$B$1315, "&lt;=" &amp; AK$1, DataRegularSeason20242025!$D$3:$D$1315, $A30)+SUMIFS(DataRegularSeason20242025!$AB$3:$AB$1315,DataRegularSeason20242025!$B$3:$B$1315, "&lt;=" &amp; AK$1, DataRegularSeason20242025!$E$3:$E$1315, $A30)</f>
        <v>11</v>
      </c>
      <c r="AL30">
        <f>SUMIFS(DataRegularSeason20242025!$AA$3:$AA$1315,DataRegularSeason20242025!$B$3:$B$1315, "&lt;=" &amp; AL$1, DataRegularSeason20242025!$D$3:$D$1315, $A30)+SUMIFS(DataRegularSeason20242025!$AB$3:$AB$1315,DataRegularSeason20242025!$B$3:$B$1315, "&lt;=" &amp; AL$1, DataRegularSeason20242025!$E$3:$E$1315, $A30)</f>
        <v>11</v>
      </c>
      <c r="AM30">
        <f>SUMIFS(DataRegularSeason20242025!$AA$3:$AA$1315,DataRegularSeason20242025!$B$3:$B$1315, "&lt;=" &amp; AM$1, DataRegularSeason20242025!$D$3:$D$1315, $A30)+SUMIFS(DataRegularSeason20242025!$AB$3:$AB$1315,DataRegularSeason20242025!$B$3:$B$1315, "&lt;=" &amp; AM$1, DataRegularSeason20242025!$E$3:$E$1315, $A30)</f>
        <v>11</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15</v>
      </c>
      <c r="AS30">
        <f>SUMIFS(DataRegularSeason20242025!$AA$3:$AA$1315,DataRegularSeason20242025!$B$3:$B$1315, "&lt;=" &amp; AS$1, DataRegularSeason20242025!$D$3:$D$1315, $A30)+SUMIFS(DataRegularSeason20242025!$AB$3:$AB$1315,DataRegularSeason20242025!$B$3:$B$1315, "&lt;=" &amp; AS$1, DataRegularSeason20242025!$E$3:$E$1315, $A30)</f>
        <v>15</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19</v>
      </c>
      <c r="AW30">
        <f>SUMIFS(DataRegularSeason20242025!$AA$3:$AA$1315,DataRegularSeason20242025!$B$3:$B$1315, "&lt;=" &amp; AW$1, DataRegularSeason20242025!$D$3:$D$1315, $A30)+SUMIFS(DataRegularSeason20242025!$AB$3:$AB$1315,DataRegularSeason20242025!$B$3:$B$1315, "&lt;=" &amp; AW$1, DataRegularSeason20242025!$E$3:$E$1315, $A30)</f>
        <v>19</v>
      </c>
      <c r="AX30">
        <f>SUMIFS(DataRegularSeason20242025!$AA$3:$AA$1315,DataRegularSeason20242025!$B$3:$B$1315, "&lt;=" &amp; AX$1, DataRegularSeason20242025!$D$3:$D$1315, $A30)+SUMIFS(DataRegularSeason20242025!$AB$3:$AB$1315,DataRegularSeason20242025!$B$3:$B$1315, "&lt;=" &amp; AX$1, DataRegularSeason20242025!$E$3:$E$1315, $A30)</f>
        <v>19</v>
      </c>
      <c r="AY30">
        <f>SUMIFS(DataRegularSeason20242025!$AA$3:$AA$1315,DataRegularSeason20242025!$B$3:$B$1315, "&lt;=" &amp; AY$1, DataRegularSeason20242025!$D$3:$D$1315, $A30)+SUMIFS(DataRegularSeason20242025!$AB$3:$AB$1315,DataRegularSeason20242025!$B$3:$B$1315, "&lt;=" &amp; AY$1, DataRegularSeason20242025!$E$3:$E$1315, $A30)</f>
        <v>19</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25</v>
      </c>
      <c r="BN30">
        <f>SUMIFS(DataRegularSeason20242025!$AA$3:$AA$1315,DataRegularSeason20242025!$B$3:$B$1315, "&lt;=" &amp; BN$1, DataRegularSeason20242025!$D$3:$D$1315, $A30)+SUMIFS(DataRegularSeason20242025!$AB$3:$AB$1315,DataRegularSeason20242025!$B$3:$B$1315, "&lt;=" &amp; BN$1, DataRegularSeason20242025!$E$3:$E$1315, $A30)</f>
        <v>25</v>
      </c>
      <c r="BO30">
        <f>SUMIFS(DataRegularSeason20242025!$AA$3:$AA$1315,DataRegularSeason20242025!$B$3:$B$1315, "&lt;=" &amp; BO$1, DataRegularSeason20242025!$D$3:$D$1315, $A30)+SUMIFS(DataRegularSeason20242025!$AB$3:$AB$1315,DataRegularSeason20242025!$B$3:$B$1315, "&lt;=" &amp; BO$1, DataRegularSeason20242025!$E$3:$E$1315, $A30)</f>
        <v>25</v>
      </c>
      <c r="BP30">
        <f>SUMIFS(DataRegularSeason20242025!$AA$3:$AA$1315,DataRegularSeason20242025!$B$3:$B$1315, "&lt;=" &amp; BP$1, DataRegularSeason20242025!$D$3:$D$1315, $A30)+SUMIFS(DataRegularSeason20242025!$AB$3:$AB$1315,DataRegularSeason20242025!$B$3:$B$1315, "&lt;=" &amp; BP$1, DataRegularSeason20242025!$E$3:$E$1315, $A30)</f>
        <v>25</v>
      </c>
      <c r="BQ30">
        <f>SUMIFS(DataRegularSeason20242025!$AA$3:$AA$1315,DataRegularSeason20242025!$B$3:$B$1315, "&lt;=" &amp; BQ$1, DataRegularSeason20242025!$D$3:$D$1315, $A30)+SUMIFS(DataRegularSeason20242025!$AB$3:$AB$1315,DataRegularSeason20242025!$B$3:$B$1315, "&lt;=" &amp; BQ$1, DataRegularSeason20242025!$E$3:$E$1315, $A30)</f>
        <v>25</v>
      </c>
      <c r="BR30">
        <f>SUMIFS(DataRegularSeason20242025!$AA$3:$AA$1315,DataRegularSeason20242025!$B$3:$B$1315, "&lt;=" &amp; BR$1, DataRegularSeason20242025!$D$3:$D$1315, $A30)+SUMIFS(DataRegularSeason20242025!$AB$3:$AB$1315,DataRegularSeason20242025!$B$3:$B$1315, "&lt;=" &amp; BR$1, DataRegularSeason20242025!$E$3:$E$1315, $A30)</f>
        <v>25</v>
      </c>
      <c r="BS30">
        <f>SUMIFS(DataRegularSeason20242025!$AA$3:$AA$1315,DataRegularSeason20242025!$B$3:$B$1315, "&lt;=" &amp; BS$1, DataRegularSeason20242025!$D$3:$D$1315, $A30)+SUMIFS(DataRegularSeason20242025!$AB$3:$AB$1315,DataRegularSeason20242025!$B$3:$B$1315, "&lt;=" &amp; BS$1, DataRegularSeason20242025!$E$3:$E$1315, $A30)</f>
        <v>25</v>
      </c>
      <c r="BT30">
        <f>SUMIFS(DataRegularSeason20242025!$AA$3:$AA$1315,DataRegularSeason20242025!$B$3:$B$1315, "&lt;=" &amp; BT$1, DataRegularSeason20242025!$D$3:$D$1315, $A30)+SUMIFS(DataRegularSeason20242025!$AB$3:$AB$1315,DataRegularSeason20242025!$B$3:$B$1315, "&lt;=" &amp; BT$1, DataRegularSeason20242025!$E$3:$E$1315, $A30)</f>
        <v>25</v>
      </c>
      <c r="BU30">
        <f>SUMIFS(DataRegularSeason20242025!$AA$3:$AA$1315,DataRegularSeason20242025!$B$3:$B$1315, "&lt;=" &amp; BU$1, DataRegularSeason20242025!$D$3:$D$1315, $A30)+SUMIFS(DataRegularSeason20242025!$AB$3:$AB$1315,DataRegularSeason20242025!$B$3:$B$1315, "&lt;=" &amp; BU$1, DataRegularSeason20242025!$E$3:$E$1315, $A30)</f>
        <v>25</v>
      </c>
      <c r="BV30">
        <f>SUMIFS(DataRegularSeason20242025!$AA$3:$AA$1315,DataRegularSeason20242025!$B$3:$B$1315, "&lt;=" &amp; BV$1, DataRegularSeason20242025!$D$3:$D$1315, $A30)+SUMIFS(DataRegularSeason20242025!$AB$3:$AB$1315,DataRegularSeason20242025!$B$3:$B$1315, "&lt;=" &amp; BV$1, DataRegularSeason20242025!$E$3:$E$1315, $A30)</f>
        <v>25</v>
      </c>
      <c r="BW30">
        <f>SUMIFS(DataRegularSeason20242025!$AA$3:$AA$1315,DataRegularSeason20242025!$B$3:$B$1315, "&lt;=" &amp; BW$1, DataRegularSeason20242025!$D$3:$D$1315, $A30)+SUMIFS(DataRegularSeason20242025!$AB$3:$AB$1315,DataRegularSeason20242025!$B$3:$B$1315, "&lt;=" &amp; BW$1, DataRegularSeason20242025!$E$3:$E$1315, $A30)</f>
        <v>25</v>
      </c>
      <c r="BX30">
        <f>SUMIFS(DataRegularSeason20242025!$AA$3:$AA$1315,DataRegularSeason20242025!$B$3:$B$1315, "&lt;=" &amp; BX$1, DataRegularSeason20242025!$D$3:$D$1315, $A30)+SUMIFS(DataRegularSeason20242025!$AB$3:$AB$1315,DataRegularSeason20242025!$B$3:$B$1315, "&lt;=" &amp; BX$1, DataRegularSeason20242025!$E$3:$E$1315, $A30)</f>
        <v>25</v>
      </c>
      <c r="BY30">
        <f>SUMIFS(DataRegularSeason20242025!$AA$3:$AA$1315,DataRegularSeason20242025!$B$3:$B$1315, "&lt;=" &amp; BY$1, DataRegularSeason20242025!$D$3:$D$1315, $A30)+SUMIFS(DataRegularSeason20242025!$AB$3:$AB$1315,DataRegularSeason20242025!$B$3:$B$1315, "&lt;=" &amp; BY$1, DataRegularSeason20242025!$E$3:$E$1315, $A30)</f>
        <v>25</v>
      </c>
      <c r="BZ30">
        <f>SUMIFS(DataRegularSeason20242025!$AA$3:$AA$1315,DataRegularSeason20242025!$B$3:$B$1315, "&lt;=" &amp; BZ$1, DataRegularSeason20242025!$D$3:$D$1315, $A30)+SUMIFS(DataRegularSeason20242025!$AB$3:$AB$1315,DataRegularSeason20242025!$B$3:$B$1315, "&lt;=" &amp; BZ$1, DataRegularSeason20242025!$E$3:$E$1315, $A30)</f>
        <v>25</v>
      </c>
      <c r="CA30">
        <f>SUMIFS(DataRegularSeason20242025!$AA$3:$AA$1315,DataRegularSeason20242025!$B$3:$B$1315, "&lt;=" &amp; CA$1, DataRegularSeason20242025!$D$3:$D$1315, $A30)+SUMIFS(DataRegularSeason20242025!$AB$3:$AB$1315,DataRegularSeason20242025!$B$3:$B$1315, "&lt;=" &amp; CA$1, DataRegularSeason20242025!$E$3:$E$1315, $A30)</f>
        <v>25</v>
      </c>
      <c r="CB30">
        <f>SUMIFS(DataRegularSeason20242025!$AA$3:$AA$1315,DataRegularSeason20242025!$B$3:$B$1315, "&lt;=" &amp; CB$1, DataRegularSeason20242025!$D$3:$D$1315, $A30)+SUMIFS(DataRegularSeason20242025!$AB$3:$AB$1315,DataRegularSeason20242025!$B$3:$B$1315, "&lt;=" &amp; CB$1, DataRegularSeason20242025!$E$3:$E$1315, $A30)</f>
        <v>25</v>
      </c>
      <c r="CC30">
        <f>SUMIFS(DataRegularSeason20242025!$AA$3:$AA$1315,DataRegularSeason20242025!$B$3:$B$1315, "&lt;=" &amp; CC$1, DataRegularSeason20242025!$D$3:$D$1315, $A30)+SUMIFS(DataRegularSeason20242025!$AB$3:$AB$1315,DataRegularSeason20242025!$B$3:$B$1315, "&lt;=" &amp; CC$1, DataRegularSeason20242025!$E$3:$E$1315, $A30)</f>
        <v>25</v>
      </c>
      <c r="CD30">
        <f>SUMIFS(DataRegularSeason20242025!$AA$3:$AA$1315,DataRegularSeason20242025!$B$3:$B$1315, "&lt;=" &amp; CD$1, DataRegularSeason20242025!$D$3:$D$1315, $A30)+SUMIFS(DataRegularSeason20242025!$AB$3:$AB$1315,DataRegularSeason20242025!$B$3:$B$1315, "&lt;=" &amp; CD$1, DataRegularSeason20242025!$E$3:$E$1315, $A30)</f>
        <v>25</v>
      </c>
      <c r="CE30">
        <f>SUMIFS(DataRegularSeason20242025!$AA$3:$AA$1315,DataRegularSeason20242025!$B$3:$B$1315, "&lt;=" &amp; CE$1, DataRegularSeason20242025!$D$3:$D$1315, $A30)+SUMIFS(DataRegularSeason20242025!$AB$3:$AB$1315,DataRegularSeason20242025!$B$3:$B$1315, "&lt;=" &amp; CE$1, DataRegularSeason20242025!$E$3:$E$1315, $A30)</f>
        <v>25</v>
      </c>
      <c r="CF30">
        <f>SUMIFS(DataRegularSeason20242025!$AA$3:$AA$1315,DataRegularSeason20242025!$B$3:$B$1315, "&lt;=" &amp; CF$1, DataRegularSeason20242025!$D$3:$D$1315, $A30)+SUMIFS(DataRegularSeason20242025!$AB$3:$AB$1315,DataRegularSeason20242025!$B$3:$B$1315, "&lt;=" &amp; CF$1, DataRegularSeason20242025!$E$3:$E$1315, $A30)</f>
        <v>25</v>
      </c>
      <c r="CG30">
        <f>SUMIFS(DataRegularSeason20242025!$AA$3:$AA$1315,DataRegularSeason20242025!$B$3:$B$1315, "&lt;=" &amp; CG$1, DataRegularSeason20242025!$D$3:$D$1315, $A30)+SUMIFS(DataRegularSeason20242025!$AB$3:$AB$1315,DataRegularSeason20242025!$B$3:$B$1315, "&lt;=" &amp; CG$1, DataRegularSeason20242025!$E$3:$E$1315, $A30)</f>
        <v>25</v>
      </c>
      <c r="CH30">
        <f>SUMIFS(DataRegularSeason20242025!$AA$3:$AA$1315,DataRegularSeason20242025!$B$3:$B$1315, "&lt;=" &amp; CH$1, DataRegularSeason20242025!$D$3:$D$1315, $A30)+SUMIFS(DataRegularSeason20242025!$AB$3:$AB$1315,DataRegularSeason20242025!$B$3:$B$1315, "&lt;=" &amp; CH$1, DataRegularSeason20242025!$E$3:$E$1315, $A30)</f>
        <v>25</v>
      </c>
      <c r="CI30">
        <f>SUMIFS(DataRegularSeason20242025!$AA$3:$AA$1315,DataRegularSeason20242025!$B$3:$B$1315, "&lt;=" &amp; CI$1, DataRegularSeason20242025!$D$3:$D$1315, $A30)+SUMIFS(DataRegularSeason20242025!$AB$3:$AB$1315,DataRegularSeason20242025!$B$3:$B$1315, "&lt;=" &amp; CI$1, DataRegularSeason20242025!$E$3:$E$1315, $A30)</f>
        <v>25</v>
      </c>
      <c r="CJ30">
        <f>SUMIFS(DataRegularSeason20242025!$AA$3:$AA$1315,DataRegularSeason20242025!$B$3:$B$1315, "&lt;=" &amp; CJ$1, DataRegularSeason20242025!$D$3:$D$1315, $A30)+SUMIFS(DataRegularSeason20242025!$AB$3:$AB$1315,DataRegularSeason20242025!$B$3:$B$1315, "&lt;=" &amp; CJ$1, DataRegularSeason20242025!$E$3:$E$1315, $A30)</f>
        <v>25</v>
      </c>
      <c r="CK30">
        <f>SUMIFS(DataRegularSeason20242025!$AA$3:$AA$1315,DataRegularSeason20242025!$B$3:$B$1315, "&lt;=" &amp; CK$1, DataRegularSeason20242025!$D$3:$D$1315, $A30)+SUMIFS(DataRegularSeason20242025!$AB$3:$AB$1315,DataRegularSeason20242025!$B$3:$B$1315, "&lt;=" &amp; CK$1, DataRegularSeason20242025!$E$3:$E$1315, $A30)</f>
        <v>25</v>
      </c>
      <c r="CL30">
        <f>SUMIFS(DataRegularSeason20242025!$AA$3:$AA$1315,DataRegularSeason20242025!$B$3:$B$1315, "&lt;=" &amp; CL$1, DataRegularSeason20242025!$D$3:$D$1315, $A30)+SUMIFS(DataRegularSeason20242025!$AB$3:$AB$1315,DataRegularSeason20242025!$B$3:$B$1315, "&lt;=" &amp; CL$1, DataRegularSeason20242025!$E$3:$E$1315, $A30)</f>
        <v>25</v>
      </c>
      <c r="CM30">
        <f>SUMIFS(DataRegularSeason20242025!$AA$3:$AA$1315,DataRegularSeason20242025!$B$3:$B$1315, "&lt;=" &amp; CM$1, DataRegularSeason20242025!$D$3:$D$1315, $A30)+SUMIFS(DataRegularSeason20242025!$AB$3:$AB$1315,DataRegularSeason20242025!$B$3:$B$1315, "&lt;=" &amp; CM$1, DataRegularSeason20242025!$E$3:$E$1315, $A30)</f>
        <v>25</v>
      </c>
      <c r="CN30">
        <f>SUMIFS(DataRegularSeason20242025!$AA$3:$AA$1315,DataRegularSeason20242025!$B$3:$B$1315, "&lt;=" &amp; CN$1, DataRegularSeason20242025!$D$3:$D$1315, $A30)+SUMIFS(DataRegularSeason20242025!$AB$3:$AB$1315,DataRegularSeason20242025!$B$3:$B$1315, "&lt;=" &amp; CN$1, DataRegularSeason20242025!$E$3:$E$1315, $A30)</f>
        <v>25</v>
      </c>
      <c r="CO30">
        <f>SUMIFS(DataRegularSeason20242025!$AA$3:$AA$1315,DataRegularSeason20242025!$B$3:$B$1315, "&lt;=" &amp; CO$1, DataRegularSeason20242025!$D$3:$D$1315, $A30)+SUMIFS(DataRegularSeason20242025!$AB$3:$AB$1315,DataRegularSeason20242025!$B$3:$B$1315, "&lt;=" &amp; CO$1, DataRegularSeason20242025!$E$3:$E$1315, $A30)</f>
        <v>25</v>
      </c>
      <c r="CP30">
        <f>SUMIFS(DataRegularSeason20242025!$AA$3:$AA$1315,DataRegularSeason20242025!$B$3:$B$1315, "&lt;=" &amp; CP$1, DataRegularSeason20242025!$D$3:$D$1315, $A30)+SUMIFS(DataRegularSeason20242025!$AB$3:$AB$1315,DataRegularSeason20242025!$B$3:$B$1315, "&lt;=" &amp; CP$1, DataRegularSeason20242025!$E$3:$E$1315, $A30)</f>
        <v>25</v>
      </c>
      <c r="CQ30">
        <f>SUMIFS(DataRegularSeason20242025!$AA$3:$AA$1315,DataRegularSeason20242025!$B$3:$B$1315, "&lt;=" &amp; CQ$1, DataRegularSeason20242025!$D$3:$D$1315, $A30)+SUMIFS(DataRegularSeason20242025!$AB$3:$AB$1315,DataRegularSeason20242025!$B$3:$B$1315, "&lt;=" &amp; CQ$1, DataRegularSeason20242025!$E$3:$E$1315, $A30)</f>
        <v>25</v>
      </c>
      <c r="CR30">
        <f>SUMIFS(DataRegularSeason20242025!$AA$3:$AA$1315,DataRegularSeason20242025!$B$3:$B$1315, "&lt;=" &amp; CR$1, DataRegularSeason20242025!$D$3:$D$1315, $A30)+SUMIFS(DataRegularSeason20242025!$AB$3:$AB$1315,DataRegularSeason20242025!$B$3:$B$1315, "&lt;=" &amp; CR$1, DataRegularSeason20242025!$E$3:$E$1315, $A30)</f>
        <v>25</v>
      </c>
      <c r="CS30">
        <f>SUMIFS(DataRegularSeason20242025!$AA$3:$AA$1315,DataRegularSeason20242025!$B$3:$B$1315, "&lt;=" &amp; CS$1, DataRegularSeason20242025!$D$3:$D$1315, $A30)+SUMIFS(DataRegularSeason20242025!$AB$3:$AB$1315,DataRegularSeason20242025!$B$3:$B$1315, "&lt;=" &amp; CS$1, DataRegularSeason20242025!$E$3:$E$1315, $A30)</f>
        <v>25</v>
      </c>
      <c r="CT30">
        <f>SUMIFS(DataRegularSeason20242025!$AA$3:$AA$1315,DataRegularSeason20242025!$B$3:$B$1315, "&lt;=" &amp; CT$1, DataRegularSeason20242025!$D$3:$D$1315, $A30)+SUMIFS(DataRegularSeason20242025!$AB$3:$AB$1315,DataRegularSeason20242025!$B$3:$B$1315, "&lt;=" &amp; CT$1, DataRegularSeason20242025!$E$3:$E$1315, $A30)</f>
        <v>25</v>
      </c>
      <c r="CU30">
        <f>SUMIFS(DataRegularSeason20242025!$AA$3:$AA$1315,DataRegularSeason20242025!$B$3:$B$1315, "&lt;=" &amp; CU$1, DataRegularSeason20242025!$D$3:$D$1315, $A30)+SUMIFS(DataRegularSeason20242025!$AB$3:$AB$1315,DataRegularSeason20242025!$B$3:$B$1315, "&lt;=" &amp; CU$1, DataRegularSeason20242025!$E$3:$E$1315, $A30)</f>
        <v>25</v>
      </c>
      <c r="CV30">
        <f>SUMIFS(DataRegularSeason20242025!$AA$3:$AA$1315,DataRegularSeason20242025!$B$3:$B$1315, "&lt;=" &amp; CV$1, DataRegularSeason20242025!$D$3:$D$1315, $A30)+SUMIFS(DataRegularSeason20242025!$AB$3:$AB$1315,DataRegularSeason20242025!$B$3:$B$1315, "&lt;=" &amp; CV$1, DataRegularSeason20242025!$E$3:$E$1315, $A30)</f>
        <v>25</v>
      </c>
      <c r="CW30">
        <f>SUMIFS(DataRegularSeason20242025!$AA$3:$AA$1315,DataRegularSeason20242025!$B$3:$B$1315, "&lt;=" &amp; CW$1, DataRegularSeason20242025!$D$3:$D$1315, $A30)+SUMIFS(DataRegularSeason20242025!$AB$3:$AB$1315,DataRegularSeason20242025!$B$3:$B$1315, "&lt;=" &amp; CW$1, DataRegularSeason20242025!$E$3:$E$1315, $A30)</f>
        <v>25</v>
      </c>
      <c r="CX30">
        <f>SUMIFS(DataRegularSeason20242025!$AA$3:$AA$1315,DataRegularSeason20242025!$B$3:$B$1315, "&lt;=" &amp; CX$1, DataRegularSeason20242025!$D$3:$D$1315, $A30)+SUMIFS(DataRegularSeason20242025!$AB$3:$AB$1315,DataRegularSeason20242025!$B$3:$B$1315, "&lt;=" &amp; CX$1, DataRegularSeason20242025!$E$3:$E$1315, $A30)</f>
        <v>25</v>
      </c>
      <c r="CY30">
        <f>SUMIFS(DataRegularSeason20242025!$AA$3:$AA$1315,DataRegularSeason20242025!$B$3:$B$1315, "&lt;=" &amp; CY$1, DataRegularSeason20242025!$D$3:$D$1315, $A30)+SUMIFS(DataRegularSeason20242025!$AB$3:$AB$1315,DataRegularSeason20242025!$B$3:$B$1315, "&lt;=" &amp; CY$1, DataRegularSeason20242025!$E$3:$E$1315, $A30)</f>
        <v>25</v>
      </c>
      <c r="CZ30">
        <f>SUMIFS(DataRegularSeason20242025!$AA$3:$AA$1315,DataRegularSeason20242025!$B$3:$B$1315, "&lt;=" &amp; CZ$1, DataRegularSeason20242025!$D$3:$D$1315, $A30)+SUMIFS(DataRegularSeason20242025!$AB$3:$AB$1315,DataRegularSeason20242025!$B$3:$B$1315, "&lt;=" &amp; CZ$1, DataRegularSeason20242025!$E$3:$E$1315, $A30)</f>
        <v>25</v>
      </c>
      <c r="DA30">
        <f>SUMIFS(DataRegularSeason20242025!$AA$3:$AA$1315,DataRegularSeason20242025!$B$3:$B$1315, "&lt;=" &amp; DA$1, DataRegularSeason20242025!$D$3:$D$1315, $A30)+SUMIFS(DataRegularSeason20242025!$AB$3:$AB$1315,DataRegularSeason20242025!$B$3:$B$1315, "&lt;=" &amp; DA$1, DataRegularSeason20242025!$E$3:$E$1315, $A30)</f>
        <v>25</v>
      </c>
      <c r="DB30">
        <f>SUMIFS(DataRegularSeason20242025!$AA$3:$AA$1315,DataRegularSeason20242025!$B$3:$B$1315, "&lt;=" &amp; DB$1, DataRegularSeason20242025!$D$3:$D$1315, $A30)+SUMIFS(DataRegularSeason20242025!$AB$3:$AB$1315,DataRegularSeason20242025!$B$3:$B$1315, "&lt;=" &amp; DB$1, DataRegularSeason20242025!$E$3:$E$1315, $A30)</f>
        <v>25</v>
      </c>
      <c r="DC30">
        <f>SUMIFS(DataRegularSeason20242025!$AA$3:$AA$1315,DataRegularSeason20242025!$B$3:$B$1315, "&lt;=" &amp; DC$1, DataRegularSeason20242025!$D$3:$D$1315, $A30)+SUMIFS(DataRegularSeason20242025!$AB$3:$AB$1315,DataRegularSeason20242025!$B$3:$B$1315, "&lt;=" &amp; DC$1, DataRegularSeason20242025!$E$3:$E$1315, $A30)</f>
        <v>25</v>
      </c>
      <c r="DD30">
        <f>SUMIFS(DataRegularSeason20242025!$AA$3:$AA$1315,DataRegularSeason20242025!$B$3:$B$1315, "&lt;=" &amp; DD$1, DataRegularSeason20242025!$D$3:$D$1315, $A30)+SUMIFS(DataRegularSeason20242025!$AB$3:$AB$1315,DataRegularSeason20242025!$B$3:$B$1315, "&lt;=" &amp; DD$1, DataRegularSeason20242025!$E$3:$E$1315, $A30)</f>
        <v>25</v>
      </c>
      <c r="DE30">
        <f>SUMIFS(DataRegularSeason20242025!$AA$3:$AA$1315,DataRegularSeason20242025!$B$3:$B$1315, "&lt;=" &amp; DE$1, DataRegularSeason20242025!$D$3:$D$1315, $A30)+SUMIFS(DataRegularSeason20242025!$AB$3:$AB$1315,DataRegularSeason20242025!$B$3:$B$1315, "&lt;=" &amp; DE$1, DataRegularSeason20242025!$E$3:$E$1315, $A30)</f>
        <v>25</v>
      </c>
      <c r="DF30">
        <f>SUMIFS(DataRegularSeason20242025!$AA$3:$AA$1315,DataRegularSeason20242025!$B$3:$B$1315, "&lt;=" &amp; DF$1, DataRegularSeason20242025!$D$3:$D$1315, $A30)+SUMIFS(DataRegularSeason20242025!$AB$3:$AB$1315,DataRegularSeason20242025!$B$3:$B$1315, "&lt;=" &amp; DF$1, DataRegularSeason20242025!$E$3:$E$1315, $A30)</f>
        <v>25</v>
      </c>
      <c r="DG30">
        <f>SUMIFS(DataRegularSeason20242025!$AA$3:$AA$1315,DataRegularSeason20242025!$B$3:$B$1315, "&lt;=" &amp; DG$1, DataRegularSeason20242025!$D$3:$D$1315, $A30)+SUMIFS(DataRegularSeason20242025!$AB$3:$AB$1315,DataRegularSeason20242025!$B$3:$B$1315, "&lt;=" &amp; DG$1, DataRegularSeason20242025!$E$3:$E$1315, $A30)</f>
        <v>25</v>
      </c>
      <c r="DH30">
        <f>SUMIFS(DataRegularSeason20242025!$AA$3:$AA$1315,DataRegularSeason20242025!$B$3:$B$1315, "&lt;=" &amp; DH$1, DataRegularSeason20242025!$D$3:$D$1315, $A30)+SUMIFS(DataRegularSeason20242025!$AB$3:$AB$1315,DataRegularSeason20242025!$B$3:$B$1315, "&lt;=" &amp; DH$1, DataRegularSeason20242025!$E$3:$E$1315, $A30)</f>
        <v>25</v>
      </c>
      <c r="DI30">
        <f>SUMIFS(DataRegularSeason20242025!$AA$3:$AA$1315,DataRegularSeason20242025!$B$3:$B$1315, "&lt;=" &amp; DI$1, DataRegularSeason20242025!$D$3:$D$1315, $A30)+SUMIFS(DataRegularSeason20242025!$AB$3:$AB$1315,DataRegularSeason20242025!$B$3:$B$1315, "&lt;=" &amp; DI$1, DataRegularSeason20242025!$E$3:$E$1315, $A30)</f>
        <v>25</v>
      </c>
      <c r="DJ30">
        <f>SUMIFS(DataRegularSeason20242025!$AA$3:$AA$1315,DataRegularSeason20242025!$B$3:$B$1315, "&lt;=" &amp; DJ$1, DataRegularSeason20242025!$D$3:$D$1315, $A30)+SUMIFS(DataRegularSeason20242025!$AB$3:$AB$1315,DataRegularSeason20242025!$B$3:$B$1315, "&lt;=" &amp; DJ$1, DataRegularSeason20242025!$E$3:$E$1315, $A30)</f>
        <v>25</v>
      </c>
      <c r="DK30">
        <f>SUMIFS(DataRegularSeason20242025!$AA$3:$AA$1315,DataRegularSeason20242025!$B$3:$B$1315, "&lt;=" &amp; DK$1, DataRegularSeason20242025!$D$3:$D$1315, $A30)+SUMIFS(DataRegularSeason20242025!$AB$3:$AB$1315,DataRegularSeason20242025!$B$3:$B$1315, "&lt;=" &amp; DK$1, DataRegularSeason20242025!$E$3:$E$1315, $A30)</f>
        <v>25</v>
      </c>
      <c r="DL30">
        <f>SUMIFS(DataRegularSeason20242025!$AA$3:$AA$1315,DataRegularSeason20242025!$B$3:$B$1315, "&lt;=" &amp; DL$1, DataRegularSeason20242025!$D$3:$D$1315, $A30)+SUMIFS(DataRegularSeason20242025!$AB$3:$AB$1315,DataRegularSeason20242025!$B$3:$B$1315, "&lt;=" &amp; DL$1, DataRegularSeason20242025!$E$3:$E$1315, $A30)</f>
        <v>25</v>
      </c>
      <c r="DM30">
        <f>SUMIFS(DataRegularSeason20242025!$AA$3:$AA$1315,DataRegularSeason20242025!$B$3:$B$1315, "&lt;=" &amp; DM$1, DataRegularSeason20242025!$D$3:$D$1315, $A30)+SUMIFS(DataRegularSeason20242025!$AB$3:$AB$1315,DataRegularSeason20242025!$B$3:$B$1315, "&lt;=" &amp; DM$1, DataRegularSeason20242025!$E$3:$E$1315, $A30)</f>
        <v>25</v>
      </c>
      <c r="DN30">
        <f>SUMIFS(DataRegularSeason20242025!$AA$3:$AA$1315,DataRegularSeason20242025!$B$3:$B$1315, "&lt;=" &amp; DN$1, DataRegularSeason20242025!$D$3:$D$1315, $A30)+SUMIFS(DataRegularSeason20242025!$AB$3:$AB$1315,DataRegularSeason20242025!$B$3:$B$1315, "&lt;=" &amp; DN$1, DataRegularSeason20242025!$E$3:$E$1315, $A30)</f>
        <v>25</v>
      </c>
      <c r="DO30">
        <f>SUMIFS(DataRegularSeason20242025!$AA$3:$AA$1315,DataRegularSeason20242025!$B$3:$B$1315, "&lt;=" &amp; DO$1, DataRegularSeason20242025!$D$3:$D$1315, $A30)+SUMIFS(DataRegularSeason20242025!$AB$3:$AB$1315,DataRegularSeason20242025!$B$3:$B$1315, "&lt;=" &amp; DO$1, DataRegularSeason20242025!$E$3:$E$1315, $A30)</f>
        <v>25</v>
      </c>
      <c r="DP30">
        <f>SUMIFS(DataRegularSeason20242025!$AA$3:$AA$1315,DataRegularSeason20242025!$B$3:$B$1315, "&lt;=" &amp; DP$1, DataRegularSeason20242025!$D$3:$D$1315, $A30)+SUMIFS(DataRegularSeason20242025!$AB$3:$AB$1315,DataRegularSeason20242025!$B$3:$B$1315, "&lt;=" &amp; DP$1, DataRegularSeason20242025!$E$3:$E$1315, $A30)</f>
        <v>25</v>
      </c>
      <c r="DQ30">
        <f>SUMIFS(DataRegularSeason20242025!$AA$3:$AA$1315,DataRegularSeason20242025!$B$3:$B$1315, "&lt;=" &amp; DQ$1, DataRegularSeason20242025!$D$3:$D$1315, $A30)+SUMIFS(DataRegularSeason20242025!$AB$3:$AB$1315,DataRegularSeason20242025!$B$3:$B$1315, "&lt;=" &amp; DQ$1, DataRegularSeason20242025!$E$3:$E$1315, $A30)</f>
        <v>25</v>
      </c>
      <c r="DR30">
        <f>SUMIFS(DataRegularSeason20242025!$AA$3:$AA$1315,DataRegularSeason20242025!$B$3:$B$1315, "&lt;=" &amp; DR$1, DataRegularSeason20242025!$D$3:$D$1315, $A30)+SUMIFS(DataRegularSeason20242025!$AB$3:$AB$1315,DataRegularSeason20242025!$B$3:$B$1315, "&lt;=" &amp; DR$1, DataRegularSeason20242025!$E$3:$E$1315, $A30)</f>
        <v>25</v>
      </c>
      <c r="DS30">
        <f>SUMIFS(DataRegularSeason20242025!$AA$3:$AA$1315,DataRegularSeason20242025!$B$3:$B$1315, "&lt;=" &amp; DS$1, DataRegularSeason20242025!$D$3:$D$1315, $A30)+SUMIFS(DataRegularSeason20242025!$AB$3:$AB$1315,DataRegularSeason20242025!$B$3:$B$1315, "&lt;=" &amp; DS$1, DataRegularSeason20242025!$E$3:$E$1315, $A30)</f>
        <v>25</v>
      </c>
      <c r="DT30">
        <f>SUMIFS(DataRegularSeason20242025!$AA$3:$AA$1315,DataRegularSeason20242025!$B$3:$B$1315, "&lt;=" &amp; DT$1, DataRegularSeason20242025!$D$3:$D$1315, $A30)+SUMIFS(DataRegularSeason20242025!$AB$3:$AB$1315,DataRegularSeason20242025!$B$3:$B$1315, "&lt;=" &amp; DT$1, DataRegularSeason20242025!$E$3:$E$1315, $A30)</f>
        <v>25</v>
      </c>
      <c r="DU30">
        <f>SUMIFS(DataRegularSeason20242025!$AA$3:$AA$1315,DataRegularSeason20242025!$B$3:$B$1315, "&lt;=" &amp; DU$1, DataRegularSeason20242025!$D$3:$D$1315, $A30)+SUMIFS(DataRegularSeason20242025!$AB$3:$AB$1315,DataRegularSeason20242025!$B$3:$B$1315, "&lt;=" &amp; DU$1, DataRegularSeason20242025!$E$3:$E$1315, $A30)</f>
        <v>25</v>
      </c>
      <c r="DV30">
        <f>SUMIFS(DataRegularSeason20242025!$AA$3:$AA$1315,DataRegularSeason20242025!$B$3:$B$1315, "&lt;=" &amp; DV$1, DataRegularSeason20242025!$D$3:$D$1315, $A30)+SUMIFS(DataRegularSeason20242025!$AB$3:$AB$1315,DataRegularSeason20242025!$B$3:$B$1315, "&lt;=" &amp; DV$1, DataRegularSeason20242025!$E$3:$E$1315, $A30)</f>
        <v>25</v>
      </c>
      <c r="DW30">
        <f>SUMIFS(DataRegularSeason20242025!$AA$3:$AA$1315,DataRegularSeason20242025!$B$3:$B$1315, "&lt;=" &amp; DW$1, DataRegularSeason20242025!$D$3:$D$1315, $A30)+SUMIFS(DataRegularSeason20242025!$AB$3:$AB$1315,DataRegularSeason20242025!$B$3:$B$1315, "&lt;=" &amp; DW$1, DataRegularSeason20242025!$E$3:$E$1315, $A30)</f>
        <v>25</v>
      </c>
      <c r="DX30">
        <f>SUMIFS(DataRegularSeason20242025!$AA$3:$AA$1315,DataRegularSeason20242025!$B$3:$B$1315, "&lt;=" &amp; DX$1, DataRegularSeason20242025!$D$3:$D$1315, $A30)+SUMIFS(DataRegularSeason20242025!$AB$3:$AB$1315,DataRegularSeason20242025!$B$3:$B$1315, "&lt;=" &amp; DX$1, DataRegularSeason20242025!$E$3:$E$1315, $A30)</f>
        <v>25</v>
      </c>
      <c r="DY30">
        <f>SUMIFS(DataRegularSeason20242025!$AA$3:$AA$1315,DataRegularSeason20242025!$B$3:$B$1315, "&lt;=" &amp; DY$1, DataRegularSeason20242025!$D$3:$D$1315, $A30)+SUMIFS(DataRegularSeason20242025!$AB$3:$AB$1315,DataRegularSeason20242025!$B$3:$B$1315, "&lt;=" &amp; DY$1, DataRegularSeason20242025!$E$3:$E$1315, $A30)</f>
        <v>25</v>
      </c>
      <c r="DZ30">
        <f>SUMIFS(DataRegularSeason20242025!$AA$3:$AA$1315,DataRegularSeason20242025!$B$3:$B$1315, "&lt;=" &amp; DZ$1, DataRegularSeason20242025!$D$3:$D$1315, $A30)+SUMIFS(DataRegularSeason20242025!$AB$3:$AB$1315,DataRegularSeason20242025!$B$3:$B$1315, "&lt;=" &amp; DZ$1, DataRegularSeason20242025!$E$3:$E$1315, $A30)</f>
        <v>25</v>
      </c>
      <c r="EA30">
        <f>SUMIFS(DataRegularSeason20242025!$AA$3:$AA$1315,DataRegularSeason20242025!$B$3:$B$1315, "&lt;=" &amp; EA$1, DataRegularSeason20242025!$D$3:$D$1315, $A30)+SUMIFS(DataRegularSeason20242025!$AB$3:$AB$1315,DataRegularSeason20242025!$B$3:$B$1315, "&lt;=" &amp; EA$1, DataRegularSeason20242025!$E$3:$E$1315, $A30)</f>
        <v>25</v>
      </c>
      <c r="EB30">
        <f>SUMIFS(DataRegularSeason20242025!$AA$3:$AA$1315,DataRegularSeason20242025!$B$3:$B$1315, "&lt;=" &amp; EB$1, DataRegularSeason20242025!$D$3:$D$1315, $A30)+SUMIFS(DataRegularSeason20242025!$AB$3:$AB$1315,DataRegularSeason20242025!$B$3:$B$1315, "&lt;=" &amp; EB$1, DataRegularSeason20242025!$E$3:$E$1315, $A30)</f>
        <v>25</v>
      </c>
      <c r="EC30">
        <f>SUMIFS(DataRegularSeason20242025!$AA$3:$AA$1315,DataRegularSeason20242025!$B$3:$B$1315, "&lt;=" &amp; EC$1, DataRegularSeason20242025!$D$3:$D$1315, $A30)+SUMIFS(DataRegularSeason20242025!$AB$3:$AB$1315,DataRegularSeason20242025!$B$3:$B$1315, "&lt;=" &amp; EC$1, DataRegularSeason20242025!$E$3:$E$1315, $A30)</f>
        <v>25</v>
      </c>
      <c r="ED30">
        <f>SUMIFS(DataRegularSeason20242025!$AA$3:$AA$1315,DataRegularSeason20242025!$B$3:$B$1315, "&lt;=" &amp; ED$1, DataRegularSeason20242025!$D$3:$D$1315, $A30)+SUMIFS(DataRegularSeason20242025!$AB$3:$AB$1315,DataRegularSeason20242025!$B$3:$B$1315, "&lt;=" &amp; ED$1, DataRegularSeason20242025!$E$3:$E$1315, $A30)</f>
        <v>25</v>
      </c>
      <c r="EE30">
        <f>SUMIFS(DataRegularSeason20242025!$AA$3:$AA$1315,DataRegularSeason20242025!$B$3:$B$1315, "&lt;=" &amp; EE$1, DataRegularSeason20242025!$D$3:$D$1315, $A30)+SUMIFS(DataRegularSeason20242025!$AB$3:$AB$1315,DataRegularSeason20242025!$B$3:$B$1315, "&lt;=" &amp; EE$1, DataRegularSeason20242025!$E$3:$E$1315, $A30)</f>
        <v>25</v>
      </c>
      <c r="EF30">
        <f>SUMIFS(DataRegularSeason20242025!$AA$3:$AA$1315,DataRegularSeason20242025!$B$3:$B$1315, "&lt;=" &amp; EF$1, DataRegularSeason20242025!$D$3:$D$1315, $A30)+SUMIFS(DataRegularSeason20242025!$AB$3:$AB$1315,DataRegularSeason20242025!$B$3:$B$1315, "&lt;=" &amp; EF$1, DataRegularSeason20242025!$E$3:$E$1315, $A30)</f>
        <v>25</v>
      </c>
      <c r="EG30">
        <f>SUMIFS(DataRegularSeason20242025!$AA$3:$AA$1315,DataRegularSeason20242025!$B$3:$B$1315, "&lt;=" &amp; EG$1, DataRegularSeason20242025!$D$3:$D$1315, $A30)+SUMIFS(DataRegularSeason20242025!$AB$3:$AB$1315,DataRegularSeason20242025!$B$3:$B$1315, "&lt;=" &amp; EG$1, DataRegularSeason20242025!$E$3:$E$1315, $A30)</f>
        <v>25</v>
      </c>
      <c r="EH30">
        <f>SUMIFS(DataRegularSeason20242025!$AA$3:$AA$1315,DataRegularSeason20242025!$B$3:$B$1315, "&lt;=" &amp; EH$1, DataRegularSeason20242025!$D$3:$D$1315, $A30)+SUMIFS(DataRegularSeason20242025!$AB$3:$AB$1315,DataRegularSeason20242025!$B$3:$B$1315, "&lt;=" &amp; EH$1, DataRegularSeason20242025!$E$3:$E$1315, $A30)</f>
        <v>25</v>
      </c>
      <c r="EI30">
        <f>SUMIFS(DataRegularSeason20242025!$AA$3:$AA$1315,DataRegularSeason20242025!$B$3:$B$1315, "&lt;=" &amp; EI$1, DataRegularSeason20242025!$D$3:$D$1315, $A30)+SUMIFS(DataRegularSeason20242025!$AB$3:$AB$1315,DataRegularSeason20242025!$B$3:$B$1315, "&lt;=" &amp; EI$1, DataRegularSeason20242025!$E$3:$E$1315, $A30)</f>
        <v>25</v>
      </c>
      <c r="EJ30">
        <f>SUMIFS(DataRegularSeason20242025!$AA$3:$AA$1315,DataRegularSeason20242025!$B$3:$B$1315, "&lt;=" &amp; EJ$1, DataRegularSeason20242025!$D$3:$D$1315, $A30)+SUMIFS(DataRegularSeason20242025!$AB$3:$AB$1315,DataRegularSeason20242025!$B$3:$B$1315, "&lt;=" &amp; EJ$1, DataRegularSeason20242025!$E$3:$E$1315, $A30)</f>
        <v>25</v>
      </c>
      <c r="EK30">
        <f>SUMIFS(DataRegularSeason20242025!$AA$3:$AA$1315,DataRegularSeason20242025!$B$3:$B$1315, "&lt;=" &amp; EK$1, DataRegularSeason20242025!$D$3:$D$1315, $A30)+SUMIFS(DataRegularSeason20242025!$AB$3:$AB$1315,DataRegularSeason20242025!$B$3:$B$1315, "&lt;=" &amp; EK$1, DataRegularSeason20242025!$E$3:$E$1315, $A30)</f>
        <v>25</v>
      </c>
      <c r="EL30">
        <f>SUMIFS(DataRegularSeason20242025!$AA$3:$AA$1315,DataRegularSeason20242025!$B$3:$B$1315, "&lt;=" &amp; EL$1, DataRegularSeason20242025!$D$3:$D$1315, $A30)+SUMIFS(DataRegularSeason20242025!$AB$3:$AB$1315,DataRegularSeason20242025!$B$3:$B$1315, "&lt;=" &amp; EL$1, DataRegularSeason20242025!$E$3:$E$1315, $A30)</f>
        <v>25</v>
      </c>
      <c r="EM30">
        <f>SUMIFS(DataRegularSeason20242025!$AA$3:$AA$1315,DataRegularSeason20242025!$B$3:$B$1315, "&lt;=" &amp; EM$1, DataRegularSeason20242025!$D$3:$D$1315, $A30)+SUMIFS(DataRegularSeason20242025!$AB$3:$AB$1315,DataRegularSeason20242025!$B$3:$B$1315, "&lt;=" &amp; EM$1, DataRegularSeason20242025!$E$3:$E$1315, $A30)</f>
        <v>25</v>
      </c>
      <c r="EN30">
        <f>SUMIFS(DataRegularSeason20242025!$AA$3:$AA$1315,DataRegularSeason20242025!$B$3:$B$1315, "&lt;=" &amp; EN$1, DataRegularSeason20242025!$D$3:$D$1315, $A30)+SUMIFS(DataRegularSeason20242025!$AB$3:$AB$1315,DataRegularSeason20242025!$B$3:$B$1315, "&lt;=" &amp; EN$1, DataRegularSeason20242025!$E$3:$E$1315, $A30)</f>
        <v>25</v>
      </c>
      <c r="EO30">
        <f>SUMIFS(DataRegularSeason20242025!$AA$3:$AA$1315,DataRegularSeason20242025!$B$3:$B$1315, "&lt;=" &amp; EO$1, DataRegularSeason20242025!$D$3:$D$1315, $A30)+SUMIFS(DataRegularSeason20242025!$AB$3:$AB$1315,DataRegularSeason20242025!$B$3:$B$1315, "&lt;=" &amp; EO$1, DataRegularSeason20242025!$E$3:$E$1315, $A30)</f>
        <v>25</v>
      </c>
      <c r="EP30">
        <f>SUMIFS(DataRegularSeason20242025!$AA$3:$AA$1315,DataRegularSeason20242025!$B$3:$B$1315, "&lt;=" &amp; EP$1, DataRegularSeason20242025!$D$3:$D$1315, $A30)+SUMIFS(DataRegularSeason20242025!$AB$3:$AB$1315,DataRegularSeason20242025!$B$3:$B$1315, "&lt;=" &amp; EP$1, DataRegularSeason20242025!$E$3:$E$1315, $A30)</f>
        <v>25</v>
      </c>
      <c r="EQ30">
        <f>SUMIFS(DataRegularSeason20242025!$AA$3:$AA$1315,DataRegularSeason20242025!$B$3:$B$1315, "&lt;=" &amp; EQ$1, DataRegularSeason20242025!$D$3:$D$1315, $A30)+SUMIFS(DataRegularSeason20242025!$AB$3:$AB$1315,DataRegularSeason20242025!$B$3:$B$1315, "&lt;=" &amp; EQ$1, DataRegularSeason20242025!$E$3:$E$1315, $A30)</f>
        <v>25</v>
      </c>
      <c r="ER30">
        <f>SUMIFS(DataRegularSeason20242025!$AA$3:$AA$1315,DataRegularSeason20242025!$B$3:$B$1315, "&lt;=" &amp; ER$1, DataRegularSeason20242025!$D$3:$D$1315, $A30)+SUMIFS(DataRegularSeason20242025!$AB$3:$AB$1315,DataRegularSeason20242025!$B$3:$B$1315, "&lt;=" &amp; ER$1, DataRegularSeason20242025!$E$3:$E$1315, $A30)</f>
        <v>25</v>
      </c>
      <c r="ES30">
        <f>SUMIFS(DataRegularSeason20242025!$AA$3:$AA$1315,DataRegularSeason20242025!$B$3:$B$1315, "&lt;=" &amp; ES$1, DataRegularSeason20242025!$D$3:$D$1315, $A30)+SUMIFS(DataRegularSeason20242025!$AB$3:$AB$1315,DataRegularSeason20242025!$B$3:$B$1315, "&lt;=" &amp; ES$1, DataRegularSeason20242025!$E$3:$E$1315, $A30)</f>
        <v>25</v>
      </c>
      <c r="ET30">
        <f>SUMIFS(DataRegularSeason20242025!$AA$3:$AA$1315,DataRegularSeason20242025!$B$3:$B$1315, "&lt;=" &amp; ET$1, DataRegularSeason20242025!$D$3:$D$1315, $A30)+SUMIFS(DataRegularSeason20242025!$AB$3:$AB$1315,DataRegularSeason20242025!$B$3:$B$1315, "&lt;=" &amp; ET$1, DataRegularSeason20242025!$E$3:$E$1315, $A30)</f>
        <v>25</v>
      </c>
      <c r="EU30">
        <f>SUMIFS(DataRegularSeason20242025!$AA$3:$AA$1315,DataRegularSeason20242025!$B$3:$B$1315, "&lt;=" &amp; EU$1, DataRegularSeason20242025!$D$3:$D$1315, $A30)+SUMIFS(DataRegularSeason20242025!$AB$3:$AB$1315,DataRegularSeason20242025!$B$3:$B$1315, "&lt;=" &amp; EU$1, DataRegularSeason20242025!$E$3:$E$1315, $A30)</f>
        <v>25</v>
      </c>
      <c r="EV30">
        <f>SUMIFS(DataRegularSeason20242025!$AA$3:$AA$1315,DataRegularSeason20242025!$B$3:$B$1315, "&lt;=" &amp; EV$1, DataRegularSeason20242025!$D$3:$D$1315, $A30)+SUMIFS(DataRegularSeason20242025!$AB$3:$AB$1315,DataRegularSeason20242025!$B$3:$B$1315, "&lt;=" &amp; EV$1, DataRegularSeason20242025!$E$3:$E$1315, $A30)</f>
        <v>25</v>
      </c>
      <c r="EW30">
        <f>SUMIFS(DataRegularSeason20242025!$AA$3:$AA$1315,DataRegularSeason20242025!$B$3:$B$1315, "&lt;=" &amp; EW$1, DataRegularSeason20242025!$D$3:$D$1315, $A30)+SUMIFS(DataRegularSeason20242025!$AB$3:$AB$1315,DataRegularSeason20242025!$B$3:$B$1315, "&lt;=" &amp; EW$1, DataRegularSeason20242025!$E$3:$E$1315, $A30)</f>
        <v>25</v>
      </c>
      <c r="EX30">
        <f>SUMIFS(DataRegularSeason20242025!$AA$3:$AA$1315,DataRegularSeason20242025!$B$3:$B$1315, "&lt;=" &amp; EX$1, DataRegularSeason20242025!$D$3:$D$1315, $A30)+SUMIFS(DataRegularSeason20242025!$AB$3:$AB$1315,DataRegularSeason20242025!$B$3:$B$1315, "&lt;=" &amp; EX$1, DataRegularSeason20242025!$E$3:$E$1315, $A30)</f>
        <v>25</v>
      </c>
      <c r="EY30">
        <f>SUMIFS(DataRegularSeason20242025!$AA$3:$AA$1315,DataRegularSeason20242025!$B$3:$B$1315, "&lt;=" &amp; EY$1, DataRegularSeason20242025!$D$3:$D$1315, $A30)+SUMIFS(DataRegularSeason20242025!$AB$3:$AB$1315,DataRegularSeason20242025!$B$3:$B$1315, "&lt;=" &amp; EY$1, DataRegularSeason20242025!$E$3:$E$1315, $A30)</f>
        <v>25</v>
      </c>
      <c r="EZ30">
        <f>SUMIFS(DataRegularSeason20242025!$AA$3:$AA$1315,DataRegularSeason20242025!$B$3:$B$1315, "&lt;=" &amp; EZ$1, DataRegularSeason20242025!$D$3:$D$1315, $A30)+SUMIFS(DataRegularSeason20242025!$AB$3:$AB$1315,DataRegularSeason20242025!$B$3:$B$1315, "&lt;=" &amp; EZ$1, DataRegularSeason20242025!$E$3:$E$1315, $A30)</f>
        <v>25</v>
      </c>
      <c r="FA30">
        <f>SUMIFS(DataRegularSeason20242025!$AA$3:$AA$1315,DataRegularSeason20242025!$B$3:$B$1315, "&lt;=" &amp; FA$1, DataRegularSeason20242025!$D$3:$D$1315, $A30)+SUMIFS(DataRegularSeason20242025!$AB$3:$AB$1315,DataRegularSeason20242025!$B$3:$B$1315, "&lt;=" &amp; FA$1, DataRegularSeason20242025!$E$3:$E$1315, $A30)</f>
        <v>25</v>
      </c>
      <c r="FB30">
        <f>SUMIFS(DataRegularSeason20242025!$AA$3:$AA$1315,DataRegularSeason20242025!$B$3:$B$1315, "&lt;=" &amp; FB$1, DataRegularSeason20242025!$D$3:$D$1315, $A30)+SUMIFS(DataRegularSeason20242025!$AB$3:$AB$1315,DataRegularSeason20242025!$B$3:$B$1315, "&lt;=" &amp; FB$1, DataRegularSeason20242025!$E$3:$E$1315, $A30)</f>
        <v>25</v>
      </c>
      <c r="FC30">
        <f>SUMIFS(DataRegularSeason20242025!$AA$3:$AA$1315,DataRegularSeason20242025!$B$3:$B$1315, "&lt;=" &amp; FC$1, DataRegularSeason20242025!$D$3:$D$1315, $A30)+SUMIFS(DataRegularSeason20242025!$AB$3:$AB$1315,DataRegularSeason20242025!$B$3:$B$1315, "&lt;=" &amp; FC$1, DataRegularSeason20242025!$E$3:$E$1315, $A30)</f>
        <v>25</v>
      </c>
      <c r="FD30">
        <f>SUMIFS(DataRegularSeason20242025!$AA$3:$AA$1315,DataRegularSeason20242025!$B$3:$B$1315, "&lt;=" &amp; FD$1, DataRegularSeason20242025!$D$3:$D$1315, $A30)+SUMIFS(DataRegularSeason20242025!$AB$3:$AB$1315,DataRegularSeason20242025!$B$3:$B$1315, "&lt;=" &amp; FD$1, DataRegularSeason20242025!$E$3:$E$1315, $A30)</f>
        <v>25</v>
      </c>
      <c r="FE30">
        <f>SUMIFS(DataRegularSeason20242025!$AA$3:$AA$1315,DataRegularSeason20242025!$B$3:$B$1315, "&lt;=" &amp; FE$1, DataRegularSeason20242025!$D$3:$D$1315, $A30)+SUMIFS(DataRegularSeason20242025!$AB$3:$AB$1315,DataRegularSeason20242025!$B$3:$B$1315, "&lt;=" &amp; FE$1, DataRegularSeason20242025!$E$3:$E$1315, $A30)</f>
        <v>25</v>
      </c>
      <c r="FF30">
        <f>SUMIFS(DataRegularSeason20242025!$AA$3:$AA$1315,DataRegularSeason20242025!$B$3:$B$1315, "&lt;=" &amp; FF$1, DataRegularSeason20242025!$D$3:$D$1315, $A30)+SUMIFS(DataRegularSeason20242025!$AB$3:$AB$1315,DataRegularSeason20242025!$B$3:$B$1315, "&lt;=" &amp; FF$1, DataRegularSeason20242025!$E$3:$E$1315, $A30)</f>
        <v>25</v>
      </c>
      <c r="FG30">
        <f>SUMIFS(DataRegularSeason20242025!$AA$3:$AA$1315,DataRegularSeason20242025!$B$3:$B$1315, "&lt;=" &amp; FG$1, DataRegularSeason20242025!$D$3:$D$1315, $A30)+SUMIFS(DataRegularSeason20242025!$AB$3:$AB$1315,DataRegularSeason20242025!$B$3:$B$1315, "&lt;=" &amp; FG$1, DataRegularSeason20242025!$E$3:$E$1315, $A30)</f>
        <v>25</v>
      </c>
      <c r="FH30">
        <f>SUMIFS(DataRegularSeason20242025!$AA$3:$AA$1315,DataRegularSeason20242025!$B$3:$B$1315, "&lt;=" &amp; FH$1, DataRegularSeason20242025!$D$3:$D$1315, $A30)+SUMIFS(DataRegularSeason20242025!$AB$3:$AB$1315,DataRegularSeason20242025!$B$3:$B$1315, "&lt;=" &amp; FH$1, DataRegularSeason20242025!$E$3:$E$1315, $A30)</f>
        <v>25</v>
      </c>
      <c r="FI30">
        <f>SUMIFS(DataRegularSeason20242025!$AA$3:$AA$1315,DataRegularSeason20242025!$B$3:$B$1315, "&lt;=" &amp; FI$1, DataRegularSeason20242025!$D$3:$D$1315, $A30)+SUMIFS(DataRegularSeason20242025!$AB$3:$AB$1315,DataRegularSeason20242025!$B$3:$B$1315, "&lt;=" &amp; FI$1, DataRegularSeason20242025!$E$3:$E$1315, $A30)</f>
        <v>25</v>
      </c>
      <c r="FJ30">
        <f>SUMIFS(DataRegularSeason20242025!$AA$3:$AA$1315,DataRegularSeason20242025!$B$3:$B$1315, "&lt;=" &amp; FJ$1, DataRegularSeason20242025!$D$3:$D$1315, $A30)+SUMIFS(DataRegularSeason20242025!$AB$3:$AB$1315,DataRegularSeason20242025!$B$3:$B$1315, "&lt;=" &amp; FJ$1, DataRegularSeason20242025!$E$3:$E$1315, $A30)</f>
        <v>25</v>
      </c>
      <c r="FK30">
        <f>SUMIFS(DataRegularSeason20242025!$AA$3:$AA$1315,DataRegularSeason20242025!$B$3:$B$1315, "&lt;=" &amp; FK$1, DataRegularSeason20242025!$D$3:$D$1315, $A30)+SUMIFS(DataRegularSeason20242025!$AB$3:$AB$1315,DataRegularSeason20242025!$B$3:$B$1315, "&lt;=" &amp; FK$1, DataRegularSeason20242025!$E$3:$E$1315, $A30)</f>
        <v>25</v>
      </c>
      <c r="FL30">
        <f>SUMIFS(DataRegularSeason20242025!$AA$3:$AA$1315,DataRegularSeason20242025!$B$3:$B$1315, "&lt;=" &amp; FL$1, DataRegularSeason20242025!$D$3:$D$1315, $A30)+SUMIFS(DataRegularSeason20242025!$AB$3:$AB$1315,DataRegularSeason20242025!$B$3:$B$1315, "&lt;=" &amp; FL$1, DataRegularSeason20242025!$E$3:$E$1315, $A30)</f>
        <v>25</v>
      </c>
      <c r="FM30">
        <f>SUMIFS(DataRegularSeason20242025!$AA$3:$AA$1315,DataRegularSeason20242025!$B$3:$B$1315, "&lt;=" &amp; FM$1, DataRegularSeason20242025!$D$3:$D$1315, $A30)+SUMIFS(DataRegularSeason20242025!$AB$3:$AB$1315,DataRegularSeason20242025!$B$3:$B$1315, "&lt;=" &amp; FM$1, DataRegularSeason20242025!$E$3:$E$1315, $A30)</f>
        <v>25</v>
      </c>
      <c r="FN30">
        <f>SUMIFS(DataRegularSeason20242025!$AA$3:$AA$1315,DataRegularSeason20242025!$B$3:$B$1315, "&lt;=" &amp; FN$1, DataRegularSeason20242025!$D$3:$D$1315, $A30)+SUMIFS(DataRegularSeason20242025!$AB$3:$AB$1315,DataRegularSeason20242025!$B$3:$B$1315, "&lt;=" &amp; FN$1, DataRegularSeason20242025!$E$3:$E$1315, $A30)</f>
        <v>25</v>
      </c>
      <c r="FO30">
        <f>SUMIFS(DataRegularSeason20242025!$AA$3:$AA$1315,DataRegularSeason20242025!$B$3:$B$1315, "&lt;=" &amp; FO$1, DataRegularSeason20242025!$D$3:$D$1315, $A30)+SUMIFS(DataRegularSeason20242025!$AB$3:$AB$1315,DataRegularSeason20242025!$B$3:$B$1315, "&lt;=" &amp; FO$1, DataRegularSeason20242025!$E$3:$E$1315, $A30)</f>
        <v>25</v>
      </c>
      <c r="FP30">
        <f>SUMIFS(DataRegularSeason20242025!$AA$3:$AA$1315,DataRegularSeason20242025!$B$3:$B$1315, "&lt;=" &amp; FP$1, DataRegularSeason20242025!$D$3:$D$1315, $A30)+SUMIFS(DataRegularSeason20242025!$AB$3:$AB$1315,DataRegularSeason20242025!$B$3:$B$1315, "&lt;=" &amp; FP$1, DataRegularSeason20242025!$E$3:$E$1315, $A30)</f>
        <v>25</v>
      </c>
      <c r="FQ30">
        <f>SUMIFS(DataRegularSeason20242025!$AA$3:$AA$1315,DataRegularSeason20242025!$B$3:$B$1315, "&lt;=" &amp; FQ$1, DataRegularSeason20242025!$D$3:$D$1315, $A30)+SUMIFS(DataRegularSeason20242025!$AB$3:$AB$1315,DataRegularSeason20242025!$B$3:$B$1315, "&lt;=" &amp; FQ$1, DataRegularSeason20242025!$E$3:$E$1315, $A30)</f>
        <v>25</v>
      </c>
      <c r="FR30">
        <f>SUMIFS(DataRegularSeason20242025!$AA$3:$AA$1315,DataRegularSeason20242025!$B$3:$B$1315, "&lt;=" &amp; FR$1, DataRegularSeason20242025!$D$3:$D$1315, $A30)+SUMIFS(DataRegularSeason20242025!$AB$3:$AB$1315,DataRegularSeason20242025!$B$3:$B$1315, "&lt;=" &amp; FR$1, DataRegularSeason20242025!$E$3:$E$1315, $A30)</f>
        <v>25</v>
      </c>
      <c r="FS30">
        <f>SUMIFS(DataRegularSeason20242025!$AA$3:$AA$1315,DataRegularSeason20242025!$B$3:$B$1315, "&lt;=" &amp; FS$1, DataRegularSeason20242025!$D$3:$D$1315, $A30)+SUMIFS(DataRegularSeason20242025!$AB$3:$AB$1315,DataRegularSeason20242025!$B$3:$B$1315, "&lt;=" &amp; FS$1, DataRegularSeason20242025!$E$3:$E$1315, $A30)</f>
        <v>25</v>
      </c>
      <c r="FT30">
        <f>SUMIFS(DataRegularSeason20242025!$AA$3:$AA$1315,DataRegularSeason20242025!$B$3:$B$1315, "&lt;=" &amp; FT$1, DataRegularSeason20242025!$D$3:$D$1315, $A30)+SUMIFS(DataRegularSeason20242025!$AB$3:$AB$1315,DataRegularSeason20242025!$B$3:$B$1315, "&lt;=" &amp; FT$1, DataRegularSeason20242025!$E$3:$E$1315, $A30)</f>
        <v>25</v>
      </c>
      <c r="FU30">
        <f>SUMIFS(DataRegularSeason20242025!$AA$3:$AA$1315,DataRegularSeason20242025!$B$3:$B$1315, "&lt;=" &amp; FU$1, DataRegularSeason20242025!$D$3:$D$1315, $A30)+SUMIFS(DataRegularSeason20242025!$AB$3:$AB$1315,DataRegularSeason20242025!$B$3:$B$1315, "&lt;=" &amp; FU$1, DataRegularSeason20242025!$E$3:$E$1315, $A30)</f>
        <v>25</v>
      </c>
      <c r="FV30">
        <f>SUMIFS(DataRegularSeason20242025!$AA$3:$AA$1315,DataRegularSeason20242025!$B$3:$B$1315, "&lt;=" &amp; FV$1, DataRegularSeason20242025!$D$3:$D$1315, $A30)+SUMIFS(DataRegularSeason20242025!$AB$3:$AB$1315,DataRegularSeason20242025!$B$3:$B$1315, "&lt;=" &amp; FV$1, DataRegularSeason20242025!$E$3:$E$1315, $A30)</f>
        <v>25</v>
      </c>
      <c r="FW30">
        <f>SUMIFS(DataRegularSeason20242025!$AA$3:$AA$1315,DataRegularSeason20242025!$B$3:$B$1315, "&lt;=" &amp; FW$1, DataRegularSeason20242025!$D$3:$D$1315, $A30)+SUMIFS(DataRegularSeason20242025!$AB$3:$AB$1315,DataRegularSeason20242025!$B$3:$B$1315, "&lt;=" &amp; FW$1, DataRegularSeason20242025!$E$3:$E$1315, $A30)</f>
        <v>25</v>
      </c>
      <c r="FX30">
        <f>SUMIFS(DataRegularSeason20242025!$AA$3:$AA$1315,DataRegularSeason20242025!$B$3:$B$1315, "&lt;=" &amp; FX$1, DataRegularSeason20242025!$D$3:$D$1315, $A30)+SUMIFS(DataRegularSeason20242025!$AB$3:$AB$1315,DataRegularSeason20242025!$B$3:$B$1315, "&lt;=" &amp; FX$1, DataRegularSeason20242025!$E$3:$E$1315, $A30)</f>
        <v>25</v>
      </c>
      <c r="FY30">
        <f>SUMIFS(DataRegularSeason20242025!$AA$3:$AA$1315,DataRegularSeason20242025!$B$3:$B$1315, "&lt;=" &amp; FY$1, DataRegularSeason20242025!$D$3:$D$1315, $A30)+SUMIFS(DataRegularSeason20242025!$AB$3:$AB$1315,DataRegularSeason20242025!$B$3:$B$1315, "&lt;=" &amp; FY$1, DataRegularSeason20242025!$E$3:$E$1315, $A30)</f>
        <v>25</v>
      </c>
      <c r="FZ30">
        <f>SUMIFS(DataRegularSeason20242025!$AA$3:$AA$1315,DataRegularSeason20242025!$B$3:$B$1315, "&lt;=" &amp; FZ$1, DataRegularSeason20242025!$D$3:$D$1315, $A30)+SUMIFS(DataRegularSeason20242025!$AB$3:$AB$1315,DataRegularSeason20242025!$B$3:$B$1315, "&lt;=" &amp; FZ$1, DataRegularSeason20242025!$E$3:$E$1315, $A30)</f>
        <v>25</v>
      </c>
      <c r="GA30">
        <f>SUMIFS(DataRegularSeason20242025!$AA$3:$AA$1315,DataRegularSeason20242025!$B$3:$B$1315, "&lt;=" &amp; GA$1, DataRegularSeason20242025!$D$3:$D$1315, $A30)+SUMIFS(DataRegularSeason20242025!$AB$3:$AB$1315,DataRegularSeason20242025!$B$3:$B$1315, "&lt;=" &amp; GA$1, DataRegularSeason20242025!$E$3:$E$1315, $A30)</f>
        <v>25</v>
      </c>
      <c r="GB30">
        <f>SUMIFS(DataRegularSeason20242025!$AA$3:$AA$1315,DataRegularSeason20242025!$B$3:$B$1315, "&lt;=" &amp; GB$1, DataRegularSeason20242025!$D$3:$D$1315, $A30)+SUMIFS(DataRegularSeason20242025!$AB$3:$AB$1315,DataRegularSeason20242025!$B$3:$B$1315, "&lt;=" &amp; GB$1, DataRegularSeason20242025!$E$3:$E$1315, $A30)</f>
        <v>25</v>
      </c>
      <c r="GC30">
        <f>SUMIFS(DataRegularSeason20242025!$AA$3:$AA$1315,DataRegularSeason20242025!$B$3:$B$1315, "&lt;=" &amp; GC$1, DataRegularSeason20242025!$D$3:$D$1315, $A30)+SUMIFS(DataRegularSeason20242025!$AB$3:$AB$1315,DataRegularSeason20242025!$B$3:$B$1315, "&lt;=" &amp; GC$1, DataRegularSeason20242025!$E$3:$E$1315, $A30)</f>
        <v>25</v>
      </c>
      <c r="GD30">
        <f>SUMIFS(DataRegularSeason20242025!$AA$3:$AA$1315,DataRegularSeason20242025!$B$3:$B$1315, "&lt;=" &amp; GD$1, DataRegularSeason20242025!$D$3:$D$1315, $A30)+SUMIFS(DataRegularSeason20242025!$AB$3:$AB$1315,DataRegularSeason20242025!$B$3:$B$1315, "&lt;=" &amp; GD$1, DataRegularSeason20242025!$E$3:$E$1315, $A30)</f>
        <v>25</v>
      </c>
      <c r="GE30">
        <f>SUMIFS(DataRegularSeason20242025!$AA$3:$AA$1315,DataRegularSeason20242025!$B$3:$B$1315, "&lt;=" &amp; GE$1, DataRegularSeason20242025!$D$3:$D$1315, $A30)+SUMIFS(DataRegularSeason20242025!$AB$3:$AB$1315,DataRegularSeason20242025!$B$3:$B$1315, "&lt;=" &amp; GE$1, DataRegularSeason20242025!$E$3:$E$1315, $A30)</f>
        <v>25</v>
      </c>
      <c r="GF30">
        <f>SUMIFS(DataRegularSeason20242025!$AA$3:$AA$1315,DataRegularSeason20242025!$B$3:$B$1315, "&lt;=" &amp; GF$1, DataRegularSeason20242025!$D$3:$D$1315, $A30)+SUMIFS(DataRegularSeason20242025!$AB$3:$AB$1315,DataRegularSeason20242025!$B$3:$B$1315, "&lt;=" &amp; GF$1, DataRegularSeason20242025!$E$3:$E$1315, $A30)</f>
        <v>25</v>
      </c>
      <c r="GG30">
        <f>SUMIFS(DataRegularSeason20242025!$AA$3:$AA$1315,DataRegularSeason20242025!$B$3:$B$1315, "&lt;=" &amp; GG$1, DataRegularSeason20242025!$D$3:$D$1315, $A30)+SUMIFS(DataRegularSeason20242025!$AB$3:$AB$1315,DataRegularSeason20242025!$B$3:$B$1315, "&lt;=" &amp; GG$1, DataRegularSeason20242025!$E$3:$E$1315, $A30)</f>
        <v>25</v>
      </c>
      <c r="GH30">
        <f>SUMIFS(DataRegularSeason20242025!$AA$3:$AA$1315,DataRegularSeason20242025!$B$3:$B$1315, "&lt;=" &amp; GH$1, DataRegularSeason20242025!$D$3:$D$1315, $A30)+SUMIFS(DataRegularSeason20242025!$AB$3:$AB$1315,DataRegularSeason20242025!$B$3:$B$1315, "&lt;=" &amp; GH$1, DataRegularSeason20242025!$E$3:$E$1315, $A30)</f>
        <v>25</v>
      </c>
      <c r="GI30">
        <f>SUMIFS(DataRegularSeason20242025!$AA$3:$AA$1315,DataRegularSeason20242025!$B$3:$B$1315, "&lt;=" &amp; GI$1, DataRegularSeason20242025!$D$3:$D$1315, $A30)+SUMIFS(DataRegularSeason20242025!$AB$3:$AB$1315,DataRegularSeason20242025!$B$3:$B$1315, "&lt;=" &amp; GI$1, DataRegularSeason20242025!$E$3:$E$1315, $A30)</f>
        <v>25</v>
      </c>
      <c r="GJ30">
        <f>SUMIFS(DataRegularSeason20242025!$AA$3:$AA$1315,DataRegularSeason20242025!$B$3:$B$1315, "&lt;=" &amp; GJ$1, DataRegularSeason20242025!$D$3:$D$1315, $A30)+SUMIFS(DataRegularSeason20242025!$AB$3:$AB$1315,DataRegularSeason20242025!$B$3:$B$1315, "&lt;=" &amp; GJ$1, DataRegularSeason20242025!$E$3:$E$1315, $A30)</f>
        <v>25</v>
      </c>
      <c r="GK30">
        <f>SUMIFS(DataRegularSeason20242025!$AA$3:$AA$1315,DataRegularSeason20242025!$B$3:$B$1315, "&lt;=" &amp; GK$1, DataRegularSeason20242025!$D$3:$D$1315, $A30)+SUMIFS(DataRegularSeason20242025!$AB$3:$AB$1315,DataRegularSeason20242025!$B$3:$B$1315, "&lt;=" &amp; GK$1, DataRegularSeason20242025!$E$3:$E$1315, $A30)</f>
        <v>25</v>
      </c>
      <c r="GL30">
        <f>SUMIFS(DataRegularSeason20242025!$AA$3:$AA$1315,DataRegularSeason20242025!$B$3:$B$1315, "&lt;=" &amp; GL$1, DataRegularSeason20242025!$D$3:$D$1315, $A30)+SUMIFS(DataRegularSeason20242025!$AB$3:$AB$1315,DataRegularSeason20242025!$B$3:$B$1315, "&lt;=" &amp; GL$1, DataRegularSeason20242025!$E$3:$E$1315, $A30)</f>
        <v>25</v>
      </c>
      <c r="GM30">
        <f>SUMIFS(DataRegularSeason20242025!$AA$3:$AA$1315,DataRegularSeason20242025!$B$3:$B$1315, "&lt;=" &amp; GM$1, DataRegularSeason20242025!$D$3:$D$1315, $A30)+SUMIFS(DataRegularSeason20242025!$AB$3:$AB$1315,DataRegularSeason20242025!$B$3:$B$1315, "&lt;=" &amp; GM$1, DataRegularSeason20242025!$E$3:$E$1315, $A30)</f>
        <v>25</v>
      </c>
      <c r="GN30">
        <f>SUMIFS(DataRegularSeason20242025!$AA$3:$AA$1315,DataRegularSeason20242025!$B$3:$B$1315, "&lt;=" &amp; GN$1, DataRegularSeason20242025!$D$3:$D$1315, $A30)+SUMIFS(DataRegularSeason20242025!$AB$3:$AB$1315,DataRegularSeason20242025!$B$3:$B$1315, "&lt;=" &amp; GN$1, DataRegularSeason20242025!$E$3:$E$1315, $A30)</f>
        <v>25</v>
      </c>
      <c r="GO30">
        <f>SUMIFS(DataRegularSeason20242025!$AA$3:$AA$1315,DataRegularSeason20242025!$B$3:$B$1315, "&lt;=" &amp; GO$1, DataRegularSeason20242025!$D$3:$D$1315, $A30)+SUMIFS(DataRegularSeason20242025!$AB$3:$AB$1315,DataRegularSeason20242025!$B$3:$B$1315, "&lt;=" &amp; GO$1, DataRegularSeason20242025!$E$3:$E$1315, $A30)</f>
        <v>25</v>
      </c>
      <c r="GP30">
        <f>SUMIFS(DataRegularSeason20242025!$AA$3:$AA$1315,DataRegularSeason20242025!$B$3:$B$1315, "&lt;=" &amp; GP$1, DataRegularSeason20242025!$D$3:$D$1315, $A30)+SUMIFS(DataRegularSeason20242025!$AB$3:$AB$1315,DataRegularSeason20242025!$B$3:$B$1315, "&lt;=" &amp; GP$1, DataRegularSeason20242025!$E$3:$E$1315, $A30)</f>
        <v>25</v>
      </c>
      <c r="GQ30">
        <f>SUMIFS(DataRegularSeason20242025!$AA$3:$AA$1315,DataRegularSeason20242025!$B$3:$B$1315, "&lt;=" &amp; GQ$1, DataRegularSeason20242025!$D$3:$D$1315, $A30)+SUMIFS(DataRegularSeason20242025!$AB$3:$AB$1315,DataRegularSeason20242025!$B$3:$B$1315, "&lt;=" &amp; GQ$1, DataRegularSeason20242025!$E$3:$E$1315, $A30)</f>
        <v>25</v>
      </c>
      <c r="GR30">
        <f>SUMIFS(DataRegularSeason20242025!$AA$3:$AA$1315,DataRegularSeason20242025!$B$3:$B$1315, "&lt;=" &amp; GR$1, DataRegularSeason20242025!$D$3:$D$1315, $A30)+SUMIFS(DataRegularSeason20242025!$AB$3:$AB$1315,DataRegularSeason20242025!$B$3:$B$1315, "&lt;=" &amp; GR$1, DataRegularSeason20242025!$E$3:$E$1315, $A30)</f>
        <v>25</v>
      </c>
      <c r="GS30">
        <f>SUMIFS(DataRegularSeason20242025!$AA$3:$AA$1315,DataRegularSeason20242025!$B$3:$B$1315, "&lt;=" &amp; GS$1, DataRegularSeason20242025!$D$3:$D$1315, $A30)+SUMIFS(DataRegularSeason20242025!$AB$3:$AB$1315,DataRegularSeason20242025!$B$3:$B$1315, "&lt;=" &amp; GS$1, DataRegularSeason20242025!$E$3:$E$1315, $A30)</f>
        <v>25</v>
      </c>
      <c r="GT30">
        <f>SUMIFS(DataRegularSeason20242025!$AA$3:$AA$1315,DataRegularSeason20242025!$B$3:$B$1315, "&lt;=" &amp; GT$1, DataRegularSeason20242025!$D$3:$D$1315, $A30)+SUMIFS(DataRegularSeason20242025!$AB$3:$AB$1315,DataRegularSeason20242025!$B$3:$B$1315, "&lt;=" &amp; GT$1, DataRegularSeason20242025!$E$3:$E$1315, $A30)</f>
        <v>25</v>
      </c>
      <c r="GU30">
        <f>SUMIFS(DataRegularSeason20242025!$AA$3:$AA$1315,DataRegularSeason20242025!$B$3:$B$1315, "&lt;=" &amp; GU$1, DataRegularSeason20242025!$D$3:$D$1315, $A30)+SUMIFS(DataRegularSeason20242025!$AB$3:$AB$1315,DataRegularSeason20242025!$B$3:$B$1315, "&lt;=" &amp; GU$1, DataRegularSeason20242025!$E$3:$E$1315, $A30)</f>
        <v>25</v>
      </c>
    </row>
    <row r="31" spans="1:203" x14ac:dyDescent="0.25">
      <c r="A31" t="s">
        <v>38</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1</v>
      </c>
      <c r="L31">
        <f>SUMIFS(DataRegularSeason20242025!$AA$3:$AA$1315,DataRegularSeason20242025!$B$3:$B$1315, "&lt;=" &amp; L$1, DataRegularSeason20242025!$D$3:$D$1315, $A31)+SUMIFS(DataRegularSeason20242025!$AB$3:$AB$1315,DataRegularSeason20242025!$B$3:$B$1315, "&lt;=" &amp; L$1, DataRegularSeason20242025!$E$3:$E$1315, $A31)</f>
        <v>1</v>
      </c>
      <c r="M31">
        <f>SUMIFS(DataRegularSeason20242025!$AA$3:$AA$1315,DataRegularSeason20242025!$B$3:$B$1315, "&lt;=" &amp; M$1, DataRegularSeason20242025!$D$3:$D$1315, $A31)+SUMIFS(DataRegularSeason20242025!$AB$3:$AB$1315,DataRegularSeason20242025!$B$3:$B$1315, "&lt;=" &amp; M$1, DataRegularSeason20242025!$E$3:$E$1315, $A31)</f>
        <v>1</v>
      </c>
      <c r="N31">
        <f>SUMIFS(DataRegularSeason20242025!$AA$3:$AA$1315,DataRegularSeason20242025!$B$3:$B$1315, "&lt;=" &amp; N$1, DataRegularSeason20242025!$D$3:$D$1315, $A31)+SUMIFS(DataRegularSeason20242025!$AB$3:$AB$1315,DataRegularSeason20242025!$B$3:$B$1315, "&lt;=" &amp; N$1, DataRegularSeason20242025!$E$3:$E$1315, $A31)</f>
        <v>1</v>
      </c>
      <c r="O31">
        <f>SUMIFS(DataRegularSeason20242025!$AA$3:$AA$1315,DataRegularSeason20242025!$B$3:$B$1315, "&lt;=" &amp; O$1, DataRegularSeason20242025!$D$3:$D$1315, $A31)+SUMIFS(DataRegularSeason20242025!$AB$3:$AB$1315,DataRegularSeason20242025!$B$3:$B$1315, "&lt;=" &amp; O$1, DataRegularSeason20242025!$E$3:$E$1315, $A31)</f>
        <v>1</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2</v>
      </c>
      <c r="R31">
        <f>SUMIFS(DataRegularSeason20242025!$AA$3:$AA$1315,DataRegularSeason20242025!$B$3:$B$1315, "&lt;=" &amp; R$1, DataRegularSeason20242025!$D$3:$D$1315, $A31)+SUMIFS(DataRegularSeason20242025!$AB$3:$AB$1315,DataRegularSeason20242025!$B$3:$B$1315, "&lt;=" &amp; R$1, DataRegularSeason20242025!$E$3:$E$1315, $A31)</f>
        <v>2</v>
      </c>
      <c r="S31">
        <f>SUMIFS(DataRegularSeason20242025!$AA$3:$AA$1315,DataRegularSeason20242025!$B$3:$B$1315, "&lt;=" &amp; S$1, DataRegularSeason20242025!$D$3:$D$1315, $A31)+SUMIFS(DataRegularSeason20242025!$AB$3:$AB$1315,DataRegularSeason20242025!$B$3:$B$1315, "&lt;=" &amp; S$1, DataRegularSeason20242025!$E$3:$E$1315, $A31)</f>
        <v>2</v>
      </c>
      <c r="T31">
        <f>SUMIFS(DataRegularSeason20242025!$AA$3:$AA$1315,DataRegularSeason20242025!$B$3:$B$1315, "&lt;=" &amp; T$1, DataRegularSeason20242025!$D$3:$D$1315, $A31)+SUMIFS(DataRegularSeason20242025!$AB$3:$AB$1315,DataRegularSeason20242025!$B$3:$B$1315, "&lt;=" &amp; T$1, DataRegularSeason20242025!$E$3:$E$1315, $A31)</f>
        <v>2</v>
      </c>
      <c r="U31">
        <f>SUMIFS(DataRegularSeason20242025!$AA$3:$AA$1315,DataRegularSeason20242025!$B$3:$B$1315, "&lt;=" &amp; U$1, DataRegularSeason20242025!$D$3:$D$1315, $A31)+SUMIFS(DataRegularSeason20242025!$AB$3:$AB$1315,DataRegularSeason20242025!$B$3:$B$1315, "&lt;=" &amp; U$1, DataRegularSeason20242025!$E$3:$E$1315, $A31)</f>
        <v>2</v>
      </c>
      <c r="V31">
        <f>SUMIFS(DataRegularSeason20242025!$AA$3:$AA$1315,DataRegularSeason20242025!$B$3:$B$1315, "&lt;=" &amp; V$1, DataRegularSeason20242025!$D$3:$D$1315, $A31)+SUMIFS(DataRegularSeason20242025!$AB$3:$AB$1315,DataRegularSeason20242025!$B$3:$B$1315, "&lt;=" &amp; V$1, DataRegularSeason20242025!$E$3:$E$1315, $A31)</f>
        <v>2</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2</v>
      </c>
      <c r="AA31">
        <f>SUMIFS(DataRegularSeason20242025!$AA$3:$AA$1315,DataRegularSeason20242025!$B$3:$B$1315, "&lt;=" &amp; AA$1, DataRegularSeason20242025!$D$3:$D$1315, $A31)+SUMIFS(DataRegularSeason20242025!$AB$3:$AB$1315,DataRegularSeason20242025!$B$3:$B$1315, "&lt;=" &amp; AA$1, DataRegularSeason20242025!$E$3:$E$1315, $A31)</f>
        <v>2</v>
      </c>
      <c r="AB31">
        <f>SUMIFS(DataRegularSeason20242025!$AA$3:$AA$1315,DataRegularSeason20242025!$B$3:$B$1315, "&lt;=" &amp; AB$1, DataRegularSeason20242025!$D$3:$D$1315, $A31)+SUMIFS(DataRegularSeason20242025!$AB$3:$AB$1315,DataRegularSeason20242025!$B$3:$B$1315, "&lt;=" &amp; AB$1, DataRegularSeason20242025!$E$3:$E$1315, $A31)</f>
        <v>2</v>
      </c>
      <c r="AC31">
        <f>SUMIFS(DataRegularSeason20242025!$AA$3:$AA$1315,DataRegularSeason20242025!$B$3:$B$1315, "&lt;=" &amp; AC$1, DataRegularSeason20242025!$D$3:$D$1315, $A31)+SUMIFS(DataRegularSeason20242025!$AB$3:$AB$1315,DataRegularSeason20242025!$B$3:$B$1315, "&lt;=" &amp; AC$1, DataRegularSeason20242025!$E$3:$E$1315, $A31)</f>
        <v>4</v>
      </c>
      <c r="AD31">
        <f>SUMIFS(DataRegularSeason20242025!$AA$3:$AA$1315,DataRegularSeason20242025!$B$3:$B$1315, "&lt;=" &amp; AD$1, DataRegularSeason20242025!$D$3:$D$1315, $A31)+SUMIFS(DataRegularSeason20242025!$AB$3:$AB$1315,DataRegularSeason20242025!$B$3:$B$1315, "&lt;=" &amp; AD$1, DataRegularSeason20242025!$E$3:$E$1315, $A31)</f>
        <v>6</v>
      </c>
      <c r="AE31">
        <f>SUMIFS(DataRegularSeason20242025!$AA$3:$AA$1315,DataRegularSeason20242025!$B$3:$B$1315, "&lt;=" &amp; AE$1, DataRegularSeason20242025!$D$3:$D$1315, $A31)+SUMIFS(DataRegularSeason20242025!$AB$3:$AB$1315,DataRegularSeason20242025!$B$3:$B$1315, "&lt;=" &amp; AE$1, DataRegularSeason20242025!$E$3:$E$1315, $A31)</f>
        <v>6</v>
      </c>
      <c r="AF31">
        <f>SUMIFS(DataRegularSeason20242025!$AA$3:$AA$1315,DataRegularSeason20242025!$B$3:$B$1315, "&lt;=" &amp; AF$1, DataRegularSeason20242025!$D$3:$D$1315, $A31)+SUMIFS(DataRegularSeason20242025!$AB$3:$AB$1315,DataRegularSeason20242025!$B$3:$B$1315, "&lt;=" &amp; AF$1, DataRegularSeason20242025!$E$3:$E$1315, $A31)</f>
        <v>8</v>
      </c>
      <c r="AG31">
        <f>SUMIFS(DataRegularSeason20242025!$AA$3:$AA$1315,DataRegularSeason20242025!$B$3:$B$1315, "&lt;=" &amp; AG$1, DataRegularSeason20242025!$D$3:$D$1315, $A31)+SUMIFS(DataRegularSeason20242025!$AB$3:$AB$1315,DataRegularSeason20242025!$B$3:$B$1315, "&lt;=" &amp; AG$1, DataRegularSeason20242025!$E$3:$E$1315, $A31)</f>
        <v>8</v>
      </c>
      <c r="AH31">
        <f>SUMIFS(DataRegularSeason20242025!$AA$3:$AA$1315,DataRegularSeason20242025!$B$3:$B$1315, "&lt;=" &amp; AH$1, DataRegularSeason20242025!$D$3:$D$1315, $A31)+SUMIFS(DataRegularSeason20242025!$AB$3:$AB$1315,DataRegularSeason20242025!$B$3:$B$1315, "&lt;=" &amp; AH$1, DataRegularSeason20242025!$E$3:$E$1315, $A31)</f>
        <v>8</v>
      </c>
      <c r="AI31">
        <f>SUMIFS(DataRegularSeason20242025!$AA$3:$AA$1315,DataRegularSeason20242025!$B$3:$B$1315, "&lt;=" &amp; AI$1, DataRegularSeason20242025!$D$3:$D$1315, $A31)+SUMIFS(DataRegularSeason20242025!$AB$3:$AB$1315,DataRegularSeason20242025!$B$3:$B$1315, "&lt;=" &amp; AI$1, DataRegularSeason20242025!$E$3:$E$1315, $A31)</f>
        <v>8</v>
      </c>
      <c r="AJ31">
        <f>SUMIFS(DataRegularSeason20242025!$AA$3:$AA$1315,DataRegularSeason20242025!$B$3:$B$1315, "&lt;=" &amp; AJ$1, DataRegularSeason20242025!$D$3:$D$1315, $A31)+SUMIFS(DataRegularSeason20242025!$AB$3:$AB$1315,DataRegularSeason20242025!$B$3:$B$1315, "&lt;=" &amp; AJ$1, DataRegularSeason20242025!$E$3:$E$1315, $A31)</f>
        <v>8</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13</v>
      </c>
      <c r="AS31">
        <f>SUMIFS(DataRegularSeason20242025!$AA$3:$AA$1315,DataRegularSeason20242025!$B$3:$B$1315, "&lt;=" &amp; AS$1, DataRegularSeason20242025!$D$3:$D$1315, $A31)+SUMIFS(DataRegularSeason20242025!$AB$3:$AB$1315,DataRegularSeason20242025!$B$3:$B$1315, "&lt;=" &amp; AS$1, DataRegularSeason20242025!$E$3:$E$1315, $A31)</f>
        <v>13</v>
      </c>
      <c r="AT31">
        <f>SUMIFS(DataRegularSeason20242025!$AA$3:$AA$1315,DataRegularSeason20242025!$B$3:$B$1315, "&lt;=" &amp; AT$1, DataRegularSeason20242025!$D$3:$D$1315, $A31)+SUMIFS(DataRegularSeason20242025!$AB$3:$AB$1315,DataRegularSeason20242025!$B$3:$B$1315, "&lt;=" &amp; AT$1, DataRegularSeason20242025!$E$3:$E$1315, $A31)</f>
        <v>13</v>
      </c>
      <c r="AU31">
        <f>SUMIFS(DataRegularSeason20242025!$AA$3:$AA$1315,DataRegularSeason20242025!$B$3:$B$1315, "&lt;=" &amp; AU$1, DataRegularSeason20242025!$D$3:$D$1315, $A31)+SUMIFS(DataRegularSeason20242025!$AB$3:$AB$1315,DataRegularSeason20242025!$B$3:$B$1315, "&lt;=" &amp; AU$1, DataRegularSeason20242025!$E$3:$E$1315, $A31)</f>
        <v>13</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16</v>
      </c>
      <c r="AZ31">
        <f>SUMIFS(DataRegularSeason20242025!$AA$3:$AA$1315,DataRegularSeason20242025!$B$3:$B$1315, "&lt;=" &amp; AZ$1, DataRegularSeason20242025!$D$3:$D$1315, $A31)+SUMIFS(DataRegularSeason20242025!$AB$3:$AB$1315,DataRegularSeason20242025!$B$3:$B$1315, "&lt;=" &amp; AZ$1, DataRegularSeason20242025!$E$3:$E$1315, $A31)</f>
        <v>16</v>
      </c>
      <c r="BA31">
        <f>SUMIFS(DataRegularSeason20242025!$AA$3:$AA$1315,DataRegularSeason20242025!$B$3:$B$1315, "&lt;=" &amp; BA$1, DataRegularSeason20242025!$D$3:$D$1315, $A31)+SUMIFS(DataRegularSeason20242025!$AB$3:$AB$1315,DataRegularSeason20242025!$B$3:$B$1315, "&lt;=" &amp; BA$1, DataRegularSeason20242025!$E$3:$E$1315, $A31)</f>
        <v>17</v>
      </c>
      <c r="BB31">
        <f>SUMIFS(DataRegularSeason20242025!$AA$3:$AA$1315,DataRegularSeason20242025!$B$3:$B$1315, "&lt;=" &amp; BB$1, DataRegularSeason20242025!$D$3:$D$1315, $A31)+SUMIFS(DataRegularSeason20242025!$AB$3:$AB$1315,DataRegularSeason20242025!$B$3:$B$1315, "&lt;=" &amp; BB$1, DataRegularSeason20242025!$E$3:$E$1315, $A31)</f>
        <v>17</v>
      </c>
      <c r="BC31">
        <f>SUMIFS(DataRegularSeason20242025!$AA$3:$AA$1315,DataRegularSeason20242025!$B$3:$B$1315, "&lt;=" &amp; BC$1, DataRegularSeason20242025!$D$3:$D$1315, $A31)+SUMIFS(DataRegularSeason20242025!$AB$3:$AB$1315,DataRegularSeason20242025!$B$3:$B$1315, "&lt;=" &amp; BC$1, DataRegularSeason20242025!$E$3:$E$1315, $A31)</f>
        <v>17</v>
      </c>
      <c r="BD31">
        <f>SUMIFS(DataRegularSeason20242025!$AA$3:$AA$1315,DataRegularSeason20242025!$B$3:$B$1315, "&lt;=" &amp; BD$1, DataRegularSeason20242025!$D$3:$D$1315, $A31)+SUMIFS(DataRegularSeason20242025!$AB$3:$AB$1315,DataRegularSeason20242025!$B$3:$B$1315, "&lt;=" &amp; BD$1, DataRegularSeason20242025!$E$3:$E$1315, $A31)</f>
        <v>17</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25</v>
      </c>
      <c r="BP31">
        <f>SUMIFS(DataRegularSeason20242025!$AA$3:$AA$1315,DataRegularSeason20242025!$B$3:$B$1315, "&lt;=" &amp; BP$1, DataRegularSeason20242025!$D$3:$D$1315, $A31)+SUMIFS(DataRegularSeason20242025!$AB$3:$AB$1315,DataRegularSeason20242025!$B$3:$B$1315, "&lt;=" &amp; BP$1, DataRegularSeason20242025!$E$3:$E$1315, $A31)</f>
        <v>25</v>
      </c>
      <c r="BQ31">
        <f>SUMIFS(DataRegularSeason20242025!$AA$3:$AA$1315,DataRegularSeason20242025!$B$3:$B$1315, "&lt;=" &amp; BQ$1, DataRegularSeason20242025!$D$3:$D$1315, $A31)+SUMIFS(DataRegularSeason20242025!$AB$3:$AB$1315,DataRegularSeason20242025!$B$3:$B$1315, "&lt;=" &amp; BQ$1, DataRegularSeason20242025!$E$3:$E$1315, $A31)</f>
        <v>25</v>
      </c>
      <c r="BR31">
        <f>SUMIFS(DataRegularSeason20242025!$AA$3:$AA$1315,DataRegularSeason20242025!$B$3:$B$1315, "&lt;=" &amp; BR$1, DataRegularSeason20242025!$D$3:$D$1315, $A31)+SUMIFS(DataRegularSeason20242025!$AB$3:$AB$1315,DataRegularSeason20242025!$B$3:$B$1315, "&lt;=" &amp; BR$1, DataRegularSeason20242025!$E$3:$E$1315, $A31)</f>
        <v>25</v>
      </c>
      <c r="BS31">
        <f>SUMIFS(DataRegularSeason20242025!$AA$3:$AA$1315,DataRegularSeason20242025!$B$3:$B$1315, "&lt;=" &amp; BS$1, DataRegularSeason20242025!$D$3:$D$1315, $A31)+SUMIFS(DataRegularSeason20242025!$AB$3:$AB$1315,DataRegularSeason20242025!$B$3:$B$1315, "&lt;=" &amp; BS$1, DataRegularSeason20242025!$E$3:$E$1315, $A31)</f>
        <v>25</v>
      </c>
      <c r="BT31">
        <f>SUMIFS(DataRegularSeason20242025!$AA$3:$AA$1315,DataRegularSeason20242025!$B$3:$B$1315, "&lt;=" &amp; BT$1, DataRegularSeason20242025!$D$3:$D$1315, $A31)+SUMIFS(DataRegularSeason20242025!$AB$3:$AB$1315,DataRegularSeason20242025!$B$3:$B$1315, "&lt;=" &amp; BT$1, DataRegularSeason20242025!$E$3:$E$1315, $A31)</f>
        <v>25</v>
      </c>
      <c r="BU31">
        <f>SUMIFS(DataRegularSeason20242025!$AA$3:$AA$1315,DataRegularSeason20242025!$B$3:$B$1315, "&lt;=" &amp; BU$1, DataRegularSeason20242025!$D$3:$D$1315, $A31)+SUMIFS(DataRegularSeason20242025!$AB$3:$AB$1315,DataRegularSeason20242025!$B$3:$B$1315, "&lt;=" &amp; BU$1, DataRegularSeason20242025!$E$3:$E$1315, $A31)</f>
        <v>25</v>
      </c>
      <c r="BV31">
        <f>SUMIFS(DataRegularSeason20242025!$AA$3:$AA$1315,DataRegularSeason20242025!$B$3:$B$1315, "&lt;=" &amp; BV$1, DataRegularSeason20242025!$D$3:$D$1315, $A31)+SUMIFS(DataRegularSeason20242025!$AB$3:$AB$1315,DataRegularSeason20242025!$B$3:$B$1315, "&lt;=" &amp; BV$1, DataRegularSeason20242025!$E$3:$E$1315, $A31)</f>
        <v>25</v>
      </c>
      <c r="BW31">
        <f>SUMIFS(DataRegularSeason20242025!$AA$3:$AA$1315,DataRegularSeason20242025!$B$3:$B$1315, "&lt;=" &amp; BW$1, DataRegularSeason20242025!$D$3:$D$1315, $A31)+SUMIFS(DataRegularSeason20242025!$AB$3:$AB$1315,DataRegularSeason20242025!$B$3:$B$1315, "&lt;=" &amp; BW$1, DataRegularSeason20242025!$E$3:$E$1315, $A31)</f>
        <v>25</v>
      </c>
      <c r="BX31">
        <f>SUMIFS(DataRegularSeason20242025!$AA$3:$AA$1315,DataRegularSeason20242025!$B$3:$B$1315, "&lt;=" &amp; BX$1, DataRegularSeason20242025!$D$3:$D$1315, $A31)+SUMIFS(DataRegularSeason20242025!$AB$3:$AB$1315,DataRegularSeason20242025!$B$3:$B$1315, "&lt;=" &amp; BX$1, DataRegularSeason20242025!$E$3:$E$1315, $A31)</f>
        <v>25</v>
      </c>
      <c r="BY31">
        <f>SUMIFS(DataRegularSeason20242025!$AA$3:$AA$1315,DataRegularSeason20242025!$B$3:$B$1315, "&lt;=" &amp; BY$1, DataRegularSeason20242025!$D$3:$D$1315, $A31)+SUMIFS(DataRegularSeason20242025!$AB$3:$AB$1315,DataRegularSeason20242025!$B$3:$B$1315, "&lt;=" &amp; BY$1, DataRegularSeason20242025!$E$3:$E$1315, $A31)</f>
        <v>25</v>
      </c>
      <c r="BZ31">
        <f>SUMIFS(DataRegularSeason20242025!$AA$3:$AA$1315,DataRegularSeason20242025!$B$3:$B$1315, "&lt;=" &amp; BZ$1, DataRegularSeason20242025!$D$3:$D$1315, $A31)+SUMIFS(DataRegularSeason20242025!$AB$3:$AB$1315,DataRegularSeason20242025!$B$3:$B$1315, "&lt;=" &amp; BZ$1, DataRegularSeason20242025!$E$3:$E$1315, $A31)</f>
        <v>25</v>
      </c>
      <c r="CA31">
        <f>SUMIFS(DataRegularSeason20242025!$AA$3:$AA$1315,DataRegularSeason20242025!$B$3:$B$1315, "&lt;=" &amp; CA$1, DataRegularSeason20242025!$D$3:$D$1315, $A31)+SUMIFS(DataRegularSeason20242025!$AB$3:$AB$1315,DataRegularSeason20242025!$B$3:$B$1315, "&lt;=" &amp; CA$1, DataRegularSeason20242025!$E$3:$E$1315, $A31)</f>
        <v>25</v>
      </c>
      <c r="CB31">
        <f>SUMIFS(DataRegularSeason20242025!$AA$3:$AA$1315,DataRegularSeason20242025!$B$3:$B$1315, "&lt;=" &amp; CB$1, DataRegularSeason20242025!$D$3:$D$1315, $A31)+SUMIFS(DataRegularSeason20242025!$AB$3:$AB$1315,DataRegularSeason20242025!$B$3:$B$1315, "&lt;=" &amp; CB$1, DataRegularSeason20242025!$E$3:$E$1315, $A31)</f>
        <v>25</v>
      </c>
      <c r="CC31">
        <f>SUMIFS(DataRegularSeason20242025!$AA$3:$AA$1315,DataRegularSeason20242025!$B$3:$B$1315, "&lt;=" &amp; CC$1, DataRegularSeason20242025!$D$3:$D$1315, $A31)+SUMIFS(DataRegularSeason20242025!$AB$3:$AB$1315,DataRegularSeason20242025!$B$3:$B$1315, "&lt;=" &amp; CC$1, DataRegularSeason20242025!$E$3:$E$1315, $A31)</f>
        <v>25</v>
      </c>
      <c r="CD31">
        <f>SUMIFS(DataRegularSeason20242025!$AA$3:$AA$1315,DataRegularSeason20242025!$B$3:$B$1315, "&lt;=" &amp; CD$1, DataRegularSeason20242025!$D$3:$D$1315, $A31)+SUMIFS(DataRegularSeason20242025!$AB$3:$AB$1315,DataRegularSeason20242025!$B$3:$B$1315, "&lt;=" &amp; CD$1, DataRegularSeason20242025!$E$3:$E$1315, $A31)</f>
        <v>25</v>
      </c>
      <c r="CE31">
        <f>SUMIFS(DataRegularSeason20242025!$AA$3:$AA$1315,DataRegularSeason20242025!$B$3:$B$1315, "&lt;=" &amp; CE$1, DataRegularSeason20242025!$D$3:$D$1315, $A31)+SUMIFS(DataRegularSeason20242025!$AB$3:$AB$1315,DataRegularSeason20242025!$B$3:$B$1315, "&lt;=" &amp; CE$1, DataRegularSeason20242025!$E$3:$E$1315, $A31)</f>
        <v>25</v>
      </c>
      <c r="CF31">
        <f>SUMIFS(DataRegularSeason20242025!$AA$3:$AA$1315,DataRegularSeason20242025!$B$3:$B$1315, "&lt;=" &amp; CF$1, DataRegularSeason20242025!$D$3:$D$1315, $A31)+SUMIFS(DataRegularSeason20242025!$AB$3:$AB$1315,DataRegularSeason20242025!$B$3:$B$1315, "&lt;=" &amp; CF$1, DataRegularSeason20242025!$E$3:$E$1315, $A31)</f>
        <v>25</v>
      </c>
      <c r="CG31">
        <f>SUMIFS(DataRegularSeason20242025!$AA$3:$AA$1315,DataRegularSeason20242025!$B$3:$B$1315, "&lt;=" &amp; CG$1, DataRegularSeason20242025!$D$3:$D$1315, $A31)+SUMIFS(DataRegularSeason20242025!$AB$3:$AB$1315,DataRegularSeason20242025!$B$3:$B$1315, "&lt;=" &amp; CG$1, DataRegularSeason20242025!$E$3:$E$1315, $A31)</f>
        <v>25</v>
      </c>
      <c r="CH31">
        <f>SUMIFS(DataRegularSeason20242025!$AA$3:$AA$1315,DataRegularSeason20242025!$B$3:$B$1315, "&lt;=" &amp; CH$1, DataRegularSeason20242025!$D$3:$D$1315, $A31)+SUMIFS(DataRegularSeason20242025!$AB$3:$AB$1315,DataRegularSeason20242025!$B$3:$B$1315, "&lt;=" &amp; CH$1, DataRegularSeason20242025!$E$3:$E$1315, $A31)</f>
        <v>25</v>
      </c>
      <c r="CI31">
        <f>SUMIFS(DataRegularSeason20242025!$AA$3:$AA$1315,DataRegularSeason20242025!$B$3:$B$1315, "&lt;=" &amp; CI$1, DataRegularSeason20242025!$D$3:$D$1315, $A31)+SUMIFS(DataRegularSeason20242025!$AB$3:$AB$1315,DataRegularSeason20242025!$B$3:$B$1315, "&lt;=" &amp; CI$1, DataRegularSeason20242025!$E$3:$E$1315, $A31)</f>
        <v>25</v>
      </c>
      <c r="CJ31">
        <f>SUMIFS(DataRegularSeason20242025!$AA$3:$AA$1315,DataRegularSeason20242025!$B$3:$B$1315, "&lt;=" &amp; CJ$1, DataRegularSeason20242025!$D$3:$D$1315, $A31)+SUMIFS(DataRegularSeason20242025!$AB$3:$AB$1315,DataRegularSeason20242025!$B$3:$B$1315, "&lt;=" &amp; CJ$1, DataRegularSeason20242025!$E$3:$E$1315, $A31)</f>
        <v>25</v>
      </c>
      <c r="CK31">
        <f>SUMIFS(DataRegularSeason20242025!$AA$3:$AA$1315,DataRegularSeason20242025!$B$3:$B$1315, "&lt;=" &amp; CK$1, DataRegularSeason20242025!$D$3:$D$1315, $A31)+SUMIFS(DataRegularSeason20242025!$AB$3:$AB$1315,DataRegularSeason20242025!$B$3:$B$1315, "&lt;=" &amp; CK$1, DataRegularSeason20242025!$E$3:$E$1315, $A31)</f>
        <v>25</v>
      </c>
      <c r="CL31">
        <f>SUMIFS(DataRegularSeason20242025!$AA$3:$AA$1315,DataRegularSeason20242025!$B$3:$B$1315, "&lt;=" &amp; CL$1, DataRegularSeason20242025!$D$3:$D$1315, $A31)+SUMIFS(DataRegularSeason20242025!$AB$3:$AB$1315,DataRegularSeason20242025!$B$3:$B$1315, "&lt;=" &amp; CL$1, DataRegularSeason20242025!$E$3:$E$1315, $A31)</f>
        <v>25</v>
      </c>
      <c r="CM31">
        <f>SUMIFS(DataRegularSeason20242025!$AA$3:$AA$1315,DataRegularSeason20242025!$B$3:$B$1315, "&lt;=" &amp; CM$1, DataRegularSeason20242025!$D$3:$D$1315, $A31)+SUMIFS(DataRegularSeason20242025!$AB$3:$AB$1315,DataRegularSeason20242025!$B$3:$B$1315, "&lt;=" &amp; CM$1, DataRegularSeason20242025!$E$3:$E$1315, $A31)</f>
        <v>25</v>
      </c>
      <c r="CN31">
        <f>SUMIFS(DataRegularSeason20242025!$AA$3:$AA$1315,DataRegularSeason20242025!$B$3:$B$1315, "&lt;=" &amp; CN$1, DataRegularSeason20242025!$D$3:$D$1315, $A31)+SUMIFS(DataRegularSeason20242025!$AB$3:$AB$1315,DataRegularSeason20242025!$B$3:$B$1315, "&lt;=" &amp; CN$1, DataRegularSeason20242025!$E$3:$E$1315, $A31)</f>
        <v>25</v>
      </c>
      <c r="CO31">
        <f>SUMIFS(DataRegularSeason20242025!$AA$3:$AA$1315,DataRegularSeason20242025!$B$3:$B$1315, "&lt;=" &amp; CO$1, DataRegularSeason20242025!$D$3:$D$1315, $A31)+SUMIFS(DataRegularSeason20242025!$AB$3:$AB$1315,DataRegularSeason20242025!$B$3:$B$1315, "&lt;=" &amp; CO$1, DataRegularSeason20242025!$E$3:$E$1315, $A31)</f>
        <v>25</v>
      </c>
      <c r="CP31">
        <f>SUMIFS(DataRegularSeason20242025!$AA$3:$AA$1315,DataRegularSeason20242025!$B$3:$B$1315, "&lt;=" &amp; CP$1, DataRegularSeason20242025!$D$3:$D$1315, $A31)+SUMIFS(DataRegularSeason20242025!$AB$3:$AB$1315,DataRegularSeason20242025!$B$3:$B$1315, "&lt;=" &amp; CP$1, DataRegularSeason20242025!$E$3:$E$1315, $A31)</f>
        <v>25</v>
      </c>
      <c r="CQ31">
        <f>SUMIFS(DataRegularSeason20242025!$AA$3:$AA$1315,DataRegularSeason20242025!$B$3:$B$1315, "&lt;=" &amp; CQ$1, DataRegularSeason20242025!$D$3:$D$1315, $A31)+SUMIFS(DataRegularSeason20242025!$AB$3:$AB$1315,DataRegularSeason20242025!$B$3:$B$1315, "&lt;=" &amp; CQ$1, DataRegularSeason20242025!$E$3:$E$1315, $A31)</f>
        <v>25</v>
      </c>
      <c r="CR31">
        <f>SUMIFS(DataRegularSeason20242025!$AA$3:$AA$1315,DataRegularSeason20242025!$B$3:$B$1315, "&lt;=" &amp; CR$1, DataRegularSeason20242025!$D$3:$D$1315, $A31)+SUMIFS(DataRegularSeason20242025!$AB$3:$AB$1315,DataRegularSeason20242025!$B$3:$B$1315, "&lt;=" &amp; CR$1, DataRegularSeason20242025!$E$3:$E$1315, $A31)</f>
        <v>25</v>
      </c>
      <c r="CS31">
        <f>SUMIFS(DataRegularSeason20242025!$AA$3:$AA$1315,DataRegularSeason20242025!$B$3:$B$1315, "&lt;=" &amp; CS$1, DataRegularSeason20242025!$D$3:$D$1315, $A31)+SUMIFS(DataRegularSeason20242025!$AB$3:$AB$1315,DataRegularSeason20242025!$B$3:$B$1315, "&lt;=" &amp; CS$1, DataRegularSeason20242025!$E$3:$E$1315, $A31)</f>
        <v>25</v>
      </c>
      <c r="CT31">
        <f>SUMIFS(DataRegularSeason20242025!$AA$3:$AA$1315,DataRegularSeason20242025!$B$3:$B$1315, "&lt;=" &amp; CT$1, DataRegularSeason20242025!$D$3:$D$1315, $A31)+SUMIFS(DataRegularSeason20242025!$AB$3:$AB$1315,DataRegularSeason20242025!$B$3:$B$1315, "&lt;=" &amp; CT$1, DataRegularSeason20242025!$E$3:$E$1315, $A31)</f>
        <v>25</v>
      </c>
      <c r="CU31">
        <f>SUMIFS(DataRegularSeason20242025!$AA$3:$AA$1315,DataRegularSeason20242025!$B$3:$B$1315, "&lt;=" &amp; CU$1, DataRegularSeason20242025!$D$3:$D$1315, $A31)+SUMIFS(DataRegularSeason20242025!$AB$3:$AB$1315,DataRegularSeason20242025!$B$3:$B$1315, "&lt;=" &amp; CU$1, DataRegularSeason20242025!$E$3:$E$1315, $A31)</f>
        <v>25</v>
      </c>
      <c r="CV31">
        <f>SUMIFS(DataRegularSeason20242025!$AA$3:$AA$1315,DataRegularSeason20242025!$B$3:$B$1315, "&lt;=" &amp; CV$1, DataRegularSeason20242025!$D$3:$D$1315, $A31)+SUMIFS(DataRegularSeason20242025!$AB$3:$AB$1315,DataRegularSeason20242025!$B$3:$B$1315, "&lt;=" &amp; CV$1, DataRegularSeason20242025!$E$3:$E$1315, $A31)</f>
        <v>25</v>
      </c>
      <c r="CW31">
        <f>SUMIFS(DataRegularSeason20242025!$AA$3:$AA$1315,DataRegularSeason20242025!$B$3:$B$1315, "&lt;=" &amp; CW$1, DataRegularSeason20242025!$D$3:$D$1315, $A31)+SUMIFS(DataRegularSeason20242025!$AB$3:$AB$1315,DataRegularSeason20242025!$B$3:$B$1315, "&lt;=" &amp; CW$1, DataRegularSeason20242025!$E$3:$E$1315, $A31)</f>
        <v>25</v>
      </c>
      <c r="CX31">
        <f>SUMIFS(DataRegularSeason20242025!$AA$3:$AA$1315,DataRegularSeason20242025!$B$3:$B$1315, "&lt;=" &amp; CX$1, DataRegularSeason20242025!$D$3:$D$1315, $A31)+SUMIFS(DataRegularSeason20242025!$AB$3:$AB$1315,DataRegularSeason20242025!$B$3:$B$1315, "&lt;=" &amp; CX$1, DataRegularSeason20242025!$E$3:$E$1315, $A31)</f>
        <v>25</v>
      </c>
      <c r="CY31">
        <f>SUMIFS(DataRegularSeason20242025!$AA$3:$AA$1315,DataRegularSeason20242025!$B$3:$B$1315, "&lt;=" &amp; CY$1, DataRegularSeason20242025!$D$3:$D$1315, $A31)+SUMIFS(DataRegularSeason20242025!$AB$3:$AB$1315,DataRegularSeason20242025!$B$3:$B$1315, "&lt;=" &amp; CY$1, DataRegularSeason20242025!$E$3:$E$1315, $A31)</f>
        <v>25</v>
      </c>
      <c r="CZ31">
        <f>SUMIFS(DataRegularSeason20242025!$AA$3:$AA$1315,DataRegularSeason20242025!$B$3:$B$1315, "&lt;=" &amp; CZ$1, DataRegularSeason20242025!$D$3:$D$1315, $A31)+SUMIFS(DataRegularSeason20242025!$AB$3:$AB$1315,DataRegularSeason20242025!$B$3:$B$1315, "&lt;=" &amp; CZ$1, DataRegularSeason20242025!$E$3:$E$1315, $A31)</f>
        <v>25</v>
      </c>
      <c r="DA31">
        <f>SUMIFS(DataRegularSeason20242025!$AA$3:$AA$1315,DataRegularSeason20242025!$B$3:$B$1315, "&lt;=" &amp; DA$1, DataRegularSeason20242025!$D$3:$D$1315, $A31)+SUMIFS(DataRegularSeason20242025!$AB$3:$AB$1315,DataRegularSeason20242025!$B$3:$B$1315, "&lt;=" &amp; DA$1, DataRegularSeason20242025!$E$3:$E$1315, $A31)</f>
        <v>25</v>
      </c>
      <c r="DB31">
        <f>SUMIFS(DataRegularSeason20242025!$AA$3:$AA$1315,DataRegularSeason20242025!$B$3:$B$1315, "&lt;=" &amp; DB$1, DataRegularSeason20242025!$D$3:$D$1315, $A31)+SUMIFS(DataRegularSeason20242025!$AB$3:$AB$1315,DataRegularSeason20242025!$B$3:$B$1315, "&lt;=" &amp; DB$1, DataRegularSeason20242025!$E$3:$E$1315, $A31)</f>
        <v>25</v>
      </c>
      <c r="DC31">
        <f>SUMIFS(DataRegularSeason20242025!$AA$3:$AA$1315,DataRegularSeason20242025!$B$3:$B$1315, "&lt;=" &amp; DC$1, DataRegularSeason20242025!$D$3:$D$1315, $A31)+SUMIFS(DataRegularSeason20242025!$AB$3:$AB$1315,DataRegularSeason20242025!$B$3:$B$1315, "&lt;=" &amp; DC$1, DataRegularSeason20242025!$E$3:$E$1315, $A31)</f>
        <v>25</v>
      </c>
      <c r="DD31">
        <f>SUMIFS(DataRegularSeason20242025!$AA$3:$AA$1315,DataRegularSeason20242025!$B$3:$B$1315, "&lt;=" &amp; DD$1, DataRegularSeason20242025!$D$3:$D$1315, $A31)+SUMIFS(DataRegularSeason20242025!$AB$3:$AB$1315,DataRegularSeason20242025!$B$3:$B$1315, "&lt;=" &amp; DD$1, DataRegularSeason20242025!$E$3:$E$1315, $A31)</f>
        <v>25</v>
      </c>
      <c r="DE31">
        <f>SUMIFS(DataRegularSeason20242025!$AA$3:$AA$1315,DataRegularSeason20242025!$B$3:$B$1315, "&lt;=" &amp; DE$1, DataRegularSeason20242025!$D$3:$D$1315, $A31)+SUMIFS(DataRegularSeason20242025!$AB$3:$AB$1315,DataRegularSeason20242025!$B$3:$B$1315, "&lt;=" &amp; DE$1, DataRegularSeason20242025!$E$3:$E$1315, $A31)</f>
        <v>25</v>
      </c>
      <c r="DF31">
        <f>SUMIFS(DataRegularSeason20242025!$AA$3:$AA$1315,DataRegularSeason20242025!$B$3:$B$1315, "&lt;=" &amp; DF$1, DataRegularSeason20242025!$D$3:$D$1315, $A31)+SUMIFS(DataRegularSeason20242025!$AB$3:$AB$1315,DataRegularSeason20242025!$B$3:$B$1315, "&lt;=" &amp; DF$1, DataRegularSeason20242025!$E$3:$E$1315, $A31)</f>
        <v>25</v>
      </c>
      <c r="DG31">
        <f>SUMIFS(DataRegularSeason20242025!$AA$3:$AA$1315,DataRegularSeason20242025!$B$3:$B$1315, "&lt;=" &amp; DG$1, DataRegularSeason20242025!$D$3:$D$1315, $A31)+SUMIFS(DataRegularSeason20242025!$AB$3:$AB$1315,DataRegularSeason20242025!$B$3:$B$1315, "&lt;=" &amp; DG$1, DataRegularSeason20242025!$E$3:$E$1315, $A31)</f>
        <v>25</v>
      </c>
      <c r="DH31">
        <f>SUMIFS(DataRegularSeason20242025!$AA$3:$AA$1315,DataRegularSeason20242025!$B$3:$B$1315, "&lt;=" &amp; DH$1, DataRegularSeason20242025!$D$3:$D$1315, $A31)+SUMIFS(DataRegularSeason20242025!$AB$3:$AB$1315,DataRegularSeason20242025!$B$3:$B$1315, "&lt;=" &amp; DH$1, DataRegularSeason20242025!$E$3:$E$1315, $A31)</f>
        <v>25</v>
      </c>
      <c r="DI31">
        <f>SUMIFS(DataRegularSeason20242025!$AA$3:$AA$1315,DataRegularSeason20242025!$B$3:$B$1315, "&lt;=" &amp; DI$1, DataRegularSeason20242025!$D$3:$D$1315, $A31)+SUMIFS(DataRegularSeason20242025!$AB$3:$AB$1315,DataRegularSeason20242025!$B$3:$B$1315, "&lt;=" &amp; DI$1, DataRegularSeason20242025!$E$3:$E$1315, $A31)</f>
        <v>25</v>
      </c>
      <c r="DJ31">
        <f>SUMIFS(DataRegularSeason20242025!$AA$3:$AA$1315,DataRegularSeason20242025!$B$3:$B$1315, "&lt;=" &amp; DJ$1, DataRegularSeason20242025!$D$3:$D$1315, $A31)+SUMIFS(DataRegularSeason20242025!$AB$3:$AB$1315,DataRegularSeason20242025!$B$3:$B$1315, "&lt;=" &amp; DJ$1, DataRegularSeason20242025!$E$3:$E$1315, $A31)</f>
        <v>25</v>
      </c>
      <c r="DK31">
        <f>SUMIFS(DataRegularSeason20242025!$AA$3:$AA$1315,DataRegularSeason20242025!$B$3:$B$1315, "&lt;=" &amp; DK$1, DataRegularSeason20242025!$D$3:$D$1315, $A31)+SUMIFS(DataRegularSeason20242025!$AB$3:$AB$1315,DataRegularSeason20242025!$B$3:$B$1315, "&lt;=" &amp; DK$1, DataRegularSeason20242025!$E$3:$E$1315, $A31)</f>
        <v>25</v>
      </c>
      <c r="DL31">
        <f>SUMIFS(DataRegularSeason20242025!$AA$3:$AA$1315,DataRegularSeason20242025!$B$3:$B$1315, "&lt;=" &amp; DL$1, DataRegularSeason20242025!$D$3:$D$1315, $A31)+SUMIFS(DataRegularSeason20242025!$AB$3:$AB$1315,DataRegularSeason20242025!$B$3:$B$1315, "&lt;=" &amp; DL$1, DataRegularSeason20242025!$E$3:$E$1315, $A31)</f>
        <v>25</v>
      </c>
      <c r="DM31">
        <f>SUMIFS(DataRegularSeason20242025!$AA$3:$AA$1315,DataRegularSeason20242025!$B$3:$B$1315, "&lt;=" &amp; DM$1, DataRegularSeason20242025!$D$3:$D$1315, $A31)+SUMIFS(DataRegularSeason20242025!$AB$3:$AB$1315,DataRegularSeason20242025!$B$3:$B$1315, "&lt;=" &amp; DM$1, DataRegularSeason20242025!$E$3:$E$1315, $A31)</f>
        <v>25</v>
      </c>
      <c r="DN31">
        <f>SUMIFS(DataRegularSeason20242025!$AA$3:$AA$1315,DataRegularSeason20242025!$B$3:$B$1315, "&lt;=" &amp; DN$1, DataRegularSeason20242025!$D$3:$D$1315, $A31)+SUMIFS(DataRegularSeason20242025!$AB$3:$AB$1315,DataRegularSeason20242025!$B$3:$B$1315, "&lt;=" &amp; DN$1, DataRegularSeason20242025!$E$3:$E$1315, $A31)</f>
        <v>25</v>
      </c>
      <c r="DO31">
        <f>SUMIFS(DataRegularSeason20242025!$AA$3:$AA$1315,DataRegularSeason20242025!$B$3:$B$1315, "&lt;=" &amp; DO$1, DataRegularSeason20242025!$D$3:$D$1315, $A31)+SUMIFS(DataRegularSeason20242025!$AB$3:$AB$1315,DataRegularSeason20242025!$B$3:$B$1315, "&lt;=" &amp; DO$1, DataRegularSeason20242025!$E$3:$E$1315, $A31)</f>
        <v>25</v>
      </c>
      <c r="DP31">
        <f>SUMIFS(DataRegularSeason20242025!$AA$3:$AA$1315,DataRegularSeason20242025!$B$3:$B$1315, "&lt;=" &amp; DP$1, DataRegularSeason20242025!$D$3:$D$1315, $A31)+SUMIFS(DataRegularSeason20242025!$AB$3:$AB$1315,DataRegularSeason20242025!$B$3:$B$1315, "&lt;=" &amp; DP$1, DataRegularSeason20242025!$E$3:$E$1315, $A31)</f>
        <v>25</v>
      </c>
      <c r="DQ31">
        <f>SUMIFS(DataRegularSeason20242025!$AA$3:$AA$1315,DataRegularSeason20242025!$B$3:$B$1315, "&lt;=" &amp; DQ$1, DataRegularSeason20242025!$D$3:$D$1315, $A31)+SUMIFS(DataRegularSeason20242025!$AB$3:$AB$1315,DataRegularSeason20242025!$B$3:$B$1315, "&lt;=" &amp; DQ$1, DataRegularSeason20242025!$E$3:$E$1315, $A31)</f>
        <v>25</v>
      </c>
      <c r="DR31">
        <f>SUMIFS(DataRegularSeason20242025!$AA$3:$AA$1315,DataRegularSeason20242025!$B$3:$B$1315, "&lt;=" &amp; DR$1, DataRegularSeason20242025!$D$3:$D$1315, $A31)+SUMIFS(DataRegularSeason20242025!$AB$3:$AB$1315,DataRegularSeason20242025!$B$3:$B$1315, "&lt;=" &amp; DR$1, DataRegularSeason20242025!$E$3:$E$1315, $A31)</f>
        <v>25</v>
      </c>
      <c r="DS31">
        <f>SUMIFS(DataRegularSeason20242025!$AA$3:$AA$1315,DataRegularSeason20242025!$B$3:$B$1315, "&lt;=" &amp; DS$1, DataRegularSeason20242025!$D$3:$D$1315, $A31)+SUMIFS(DataRegularSeason20242025!$AB$3:$AB$1315,DataRegularSeason20242025!$B$3:$B$1315, "&lt;=" &amp; DS$1, DataRegularSeason20242025!$E$3:$E$1315, $A31)</f>
        <v>25</v>
      </c>
      <c r="DT31">
        <f>SUMIFS(DataRegularSeason20242025!$AA$3:$AA$1315,DataRegularSeason20242025!$B$3:$B$1315, "&lt;=" &amp; DT$1, DataRegularSeason20242025!$D$3:$D$1315, $A31)+SUMIFS(DataRegularSeason20242025!$AB$3:$AB$1315,DataRegularSeason20242025!$B$3:$B$1315, "&lt;=" &amp; DT$1, DataRegularSeason20242025!$E$3:$E$1315, $A31)</f>
        <v>25</v>
      </c>
      <c r="DU31">
        <f>SUMIFS(DataRegularSeason20242025!$AA$3:$AA$1315,DataRegularSeason20242025!$B$3:$B$1315, "&lt;=" &amp; DU$1, DataRegularSeason20242025!$D$3:$D$1315, $A31)+SUMIFS(DataRegularSeason20242025!$AB$3:$AB$1315,DataRegularSeason20242025!$B$3:$B$1315, "&lt;=" &amp; DU$1, DataRegularSeason20242025!$E$3:$E$1315, $A31)</f>
        <v>25</v>
      </c>
      <c r="DV31">
        <f>SUMIFS(DataRegularSeason20242025!$AA$3:$AA$1315,DataRegularSeason20242025!$B$3:$B$1315, "&lt;=" &amp; DV$1, DataRegularSeason20242025!$D$3:$D$1315, $A31)+SUMIFS(DataRegularSeason20242025!$AB$3:$AB$1315,DataRegularSeason20242025!$B$3:$B$1315, "&lt;=" &amp; DV$1, DataRegularSeason20242025!$E$3:$E$1315, $A31)</f>
        <v>25</v>
      </c>
      <c r="DW31">
        <f>SUMIFS(DataRegularSeason20242025!$AA$3:$AA$1315,DataRegularSeason20242025!$B$3:$B$1315, "&lt;=" &amp; DW$1, DataRegularSeason20242025!$D$3:$D$1315, $A31)+SUMIFS(DataRegularSeason20242025!$AB$3:$AB$1315,DataRegularSeason20242025!$B$3:$B$1315, "&lt;=" &amp; DW$1, DataRegularSeason20242025!$E$3:$E$1315, $A31)</f>
        <v>25</v>
      </c>
      <c r="DX31">
        <f>SUMIFS(DataRegularSeason20242025!$AA$3:$AA$1315,DataRegularSeason20242025!$B$3:$B$1315, "&lt;=" &amp; DX$1, DataRegularSeason20242025!$D$3:$D$1315, $A31)+SUMIFS(DataRegularSeason20242025!$AB$3:$AB$1315,DataRegularSeason20242025!$B$3:$B$1315, "&lt;=" &amp; DX$1, DataRegularSeason20242025!$E$3:$E$1315, $A31)</f>
        <v>25</v>
      </c>
      <c r="DY31">
        <f>SUMIFS(DataRegularSeason20242025!$AA$3:$AA$1315,DataRegularSeason20242025!$B$3:$B$1315, "&lt;=" &amp; DY$1, DataRegularSeason20242025!$D$3:$D$1315, $A31)+SUMIFS(DataRegularSeason20242025!$AB$3:$AB$1315,DataRegularSeason20242025!$B$3:$B$1315, "&lt;=" &amp; DY$1, DataRegularSeason20242025!$E$3:$E$1315, $A31)</f>
        <v>25</v>
      </c>
      <c r="DZ31">
        <f>SUMIFS(DataRegularSeason20242025!$AA$3:$AA$1315,DataRegularSeason20242025!$B$3:$B$1315, "&lt;=" &amp; DZ$1, DataRegularSeason20242025!$D$3:$D$1315, $A31)+SUMIFS(DataRegularSeason20242025!$AB$3:$AB$1315,DataRegularSeason20242025!$B$3:$B$1315, "&lt;=" &amp; DZ$1, DataRegularSeason20242025!$E$3:$E$1315, $A31)</f>
        <v>25</v>
      </c>
      <c r="EA31">
        <f>SUMIFS(DataRegularSeason20242025!$AA$3:$AA$1315,DataRegularSeason20242025!$B$3:$B$1315, "&lt;=" &amp; EA$1, DataRegularSeason20242025!$D$3:$D$1315, $A31)+SUMIFS(DataRegularSeason20242025!$AB$3:$AB$1315,DataRegularSeason20242025!$B$3:$B$1315, "&lt;=" &amp; EA$1, DataRegularSeason20242025!$E$3:$E$1315, $A31)</f>
        <v>25</v>
      </c>
      <c r="EB31">
        <f>SUMIFS(DataRegularSeason20242025!$AA$3:$AA$1315,DataRegularSeason20242025!$B$3:$B$1315, "&lt;=" &amp; EB$1, DataRegularSeason20242025!$D$3:$D$1315, $A31)+SUMIFS(DataRegularSeason20242025!$AB$3:$AB$1315,DataRegularSeason20242025!$B$3:$B$1315, "&lt;=" &amp; EB$1, DataRegularSeason20242025!$E$3:$E$1315, $A31)</f>
        <v>25</v>
      </c>
      <c r="EC31">
        <f>SUMIFS(DataRegularSeason20242025!$AA$3:$AA$1315,DataRegularSeason20242025!$B$3:$B$1315, "&lt;=" &amp; EC$1, DataRegularSeason20242025!$D$3:$D$1315, $A31)+SUMIFS(DataRegularSeason20242025!$AB$3:$AB$1315,DataRegularSeason20242025!$B$3:$B$1315, "&lt;=" &amp; EC$1, DataRegularSeason20242025!$E$3:$E$1315, $A31)</f>
        <v>25</v>
      </c>
      <c r="ED31">
        <f>SUMIFS(DataRegularSeason20242025!$AA$3:$AA$1315,DataRegularSeason20242025!$B$3:$B$1315, "&lt;=" &amp; ED$1, DataRegularSeason20242025!$D$3:$D$1315, $A31)+SUMIFS(DataRegularSeason20242025!$AB$3:$AB$1315,DataRegularSeason20242025!$B$3:$B$1315, "&lt;=" &amp; ED$1, DataRegularSeason20242025!$E$3:$E$1315, $A31)</f>
        <v>25</v>
      </c>
      <c r="EE31">
        <f>SUMIFS(DataRegularSeason20242025!$AA$3:$AA$1315,DataRegularSeason20242025!$B$3:$B$1315, "&lt;=" &amp; EE$1, DataRegularSeason20242025!$D$3:$D$1315, $A31)+SUMIFS(DataRegularSeason20242025!$AB$3:$AB$1315,DataRegularSeason20242025!$B$3:$B$1315, "&lt;=" &amp; EE$1, DataRegularSeason20242025!$E$3:$E$1315, $A31)</f>
        <v>25</v>
      </c>
      <c r="EF31">
        <f>SUMIFS(DataRegularSeason20242025!$AA$3:$AA$1315,DataRegularSeason20242025!$B$3:$B$1315, "&lt;=" &amp; EF$1, DataRegularSeason20242025!$D$3:$D$1315, $A31)+SUMIFS(DataRegularSeason20242025!$AB$3:$AB$1315,DataRegularSeason20242025!$B$3:$B$1315, "&lt;=" &amp; EF$1, DataRegularSeason20242025!$E$3:$E$1315, $A31)</f>
        <v>25</v>
      </c>
      <c r="EG31">
        <f>SUMIFS(DataRegularSeason20242025!$AA$3:$AA$1315,DataRegularSeason20242025!$B$3:$B$1315, "&lt;=" &amp; EG$1, DataRegularSeason20242025!$D$3:$D$1315, $A31)+SUMIFS(DataRegularSeason20242025!$AB$3:$AB$1315,DataRegularSeason20242025!$B$3:$B$1315, "&lt;=" &amp; EG$1, DataRegularSeason20242025!$E$3:$E$1315, $A31)</f>
        <v>25</v>
      </c>
      <c r="EH31">
        <f>SUMIFS(DataRegularSeason20242025!$AA$3:$AA$1315,DataRegularSeason20242025!$B$3:$B$1315, "&lt;=" &amp; EH$1, DataRegularSeason20242025!$D$3:$D$1315, $A31)+SUMIFS(DataRegularSeason20242025!$AB$3:$AB$1315,DataRegularSeason20242025!$B$3:$B$1315, "&lt;=" &amp; EH$1, DataRegularSeason20242025!$E$3:$E$1315, $A31)</f>
        <v>25</v>
      </c>
      <c r="EI31">
        <f>SUMIFS(DataRegularSeason20242025!$AA$3:$AA$1315,DataRegularSeason20242025!$B$3:$B$1315, "&lt;=" &amp; EI$1, DataRegularSeason20242025!$D$3:$D$1315, $A31)+SUMIFS(DataRegularSeason20242025!$AB$3:$AB$1315,DataRegularSeason20242025!$B$3:$B$1315, "&lt;=" &amp; EI$1, DataRegularSeason20242025!$E$3:$E$1315, $A31)</f>
        <v>25</v>
      </c>
      <c r="EJ31">
        <f>SUMIFS(DataRegularSeason20242025!$AA$3:$AA$1315,DataRegularSeason20242025!$B$3:$B$1315, "&lt;=" &amp; EJ$1, DataRegularSeason20242025!$D$3:$D$1315, $A31)+SUMIFS(DataRegularSeason20242025!$AB$3:$AB$1315,DataRegularSeason20242025!$B$3:$B$1315, "&lt;=" &amp; EJ$1, DataRegularSeason20242025!$E$3:$E$1315, $A31)</f>
        <v>25</v>
      </c>
      <c r="EK31">
        <f>SUMIFS(DataRegularSeason20242025!$AA$3:$AA$1315,DataRegularSeason20242025!$B$3:$B$1315, "&lt;=" &amp; EK$1, DataRegularSeason20242025!$D$3:$D$1315, $A31)+SUMIFS(DataRegularSeason20242025!$AB$3:$AB$1315,DataRegularSeason20242025!$B$3:$B$1315, "&lt;=" &amp; EK$1, DataRegularSeason20242025!$E$3:$E$1315, $A31)</f>
        <v>25</v>
      </c>
      <c r="EL31">
        <f>SUMIFS(DataRegularSeason20242025!$AA$3:$AA$1315,DataRegularSeason20242025!$B$3:$B$1315, "&lt;=" &amp; EL$1, DataRegularSeason20242025!$D$3:$D$1315, $A31)+SUMIFS(DataRegularSeason20242025!$AB$3:$AB$1315,DataRegularSeason20242025!$B$3:$B$1315, "&lt;=" &amp; EL$1, DataRegularSeason20242025!$E$3:$E$1315, $A31)</f>
        <v>25</v>
      </c>
      <c r="EM31">
        <f>SUMIFS(DataRegularSeason20242025!$AA$3:$AA$1315,DataRegularSeason20242025!$B$3:$B$1315, "&lt;=" &amp; EM$1, DataRegularSeason20242025!$D$3:$D$1315, $A31)+SUMIFS(DataRegularSeason20242025!$AB$3:$AB$1315,DataRegularSeason20242025!$B$3:$B$1315, "&lt;=" &amp; EM$1, DataRegularSeason20242025!$E$3:$E$1315, $A31)</f>
        <v>25</v>
      </c>
      <c r="EN31">
        <f>SUMIFS(DataRegularSeason20242025!$AA$3:$AA$1315,DataRegularSeason20242025!$B$3:$B$1315, "&lt;=" &amp; EN$1, DataRegularSeason20242025!$D$3:$D$1315, $A31)+SUMIFS(DataRegularSeason20242025!$AB$3:$AB$1315,DataRegularSeason20242025!$B$3:$B$1315, "&lt;=" &amp; EN$1, DataRegularSeason20242025!$E$3:$E$1315, $A31)</f>
        <v>25</v>
      </c>
      <c r="EO31">
        <f>SUMIFS(DataRegularSeason20242025!$AA$3:$AA$1315,DataRegularSeason20242025!$B$3:$B$1315, "&lt;=" &amp; EO$1, DataRegularSeason20242025!$D$3:$D$1315, $A31)+SUMIFS(DataRegularSeason20242025!$AB$3:$AB$1315,DataRegularSeason20242025!$B$3:$B$1315, "&lt;=" &amp; EO$1, DataRegularSeason20242025!$E$3:$E$1315, $A31)</f>
        <v>25</v>
      </c>
      <c r="EP31">
        <f>SUMIFS(DataRegularSeason20242025!$AA$3:$AA$1315,DataRegularSeason20242025!$B$3:$B$1315, "&lt;=" &amp; EP$1, DataRegularSeason20242025!$D$3:$D$1315, $A31)+SUMIFS(DataRegularSeason20242025!$AB$3:$AB$1315,DataRegularSeason20242025!$B$3:$B$1315, "&lt;=" &amp; EP$1, DataRegularSeason20242025!$E$3:$E$1315, $A31)</f>
        <v>25</v>
      </c>
      <c r="EQ31">
        <f>SUMIFS(DataRegularSeason20242025!$AA$3:$AA$1315,DataRegularSeason20242025!$B$3:$B$1315, "&lt;=" &amp; EQ$1, DataRegularSeason20242025!$D$3:$D$1315, $A31)+SUMIFS(DataRegularSeason20242025!$AB$3:$AB$1315,DataRegularSeason20242025!$B$3:$B$1315, "&lt;=" &amp; EQ$1, DataRegularSeason20242025!$E$3:$E$1315, $A31)</f>
        <v>25</v>
      </c>
      <c r="ER31">
        <f>SUMIFS(DataRegularSeason20242025!$AA$3:$AA$1315,DataRegularSeason20242025!$B$3:$B$1315, "&lt;=" &amp; ER$1, DataRegularSeason20242025!$D$3:$D$1315, $A31)+SUMIFS(DataRegularSeason20242025!$AB$3:$AB$1315,DataRegularSeason20242025!$B$3:$B$1315, "&lt;=" &amp; ER$1, DataRegularSeason20242025!$E$3:$E$1315, $A31)</f>
        <v>25</v>
      </c>
      <c r="ES31">
        <f>SUMIFS(DataRegularSeason20242025!$AA$3:$AA$1315,DataRegularSeason20242025!$B$3:$B$1315, "&lt;=" &amp; ES$1, DataRegularSeason20242025!$D$3:$D$1315, $A31)+SUMIFS(DataRegularSeason20242025!$AB$3:$AB$1315,DataRegularSeason20242025!$B$3:$B$1315, "&lt;=" &amp; ES$1, DataRegularSeason20242025!$E$3:$E$1315, $A31)</f>
        <v>25</v>
      </c>
      <c r="ET31">
        <f>SUMIFS(DataRegularSeason20242025!$AA$3:$AA$1315,DataRegularSeason20242025!$B$3:$B$1315, "&lt;=" &amp; ET$1, DataRegularSeason20242025!$D$3:$D$1315, $A31)+SUMIFS(DataRegularSeason20242025!$AB$3:$AB$1315,DataRegularSeason20242025!$B$3:$B$1315, "&lt;=" &amp; ET$1, DataRegularSeason20242025!$E$3:$E$1315, $A31)</f>
        <v>25</v>
      </c>
      <c r="EU31">
        <f>SUMIFS(DataRegularSeason20242025!$AA$3:$AA$1315,DataRegularSeason20242025!$B$3:$B$1315, "&lt;=" &amp; EU$1, DataRegularSeason20242025!$D$3:$D$1315, $A31)+SUMIFS(DataRegularSeason20242025!$AB$3:$AB$1315,DataRegularSeason20242025!$B$3:$B$1315, "&lt;=" &amp; EU$1, DataRegularSeason20242025!$E$3:$E$1315, $A31)</f>
        <v>25</v>
      </c>
      <c r="EV31">
        <f>SUMIFS(DataRegularSeason20242025!$AA$3:$AA$1315,DataRegularSeason20242025!$B$3:$B$1315, "&lt;=" &amp; EV$1, DataRegularSeason20242025!$D$3:$D$1315, $A31)+SUMIFS(DataRegularSeason20242025!$AB$3:$AB$1315,DataRegularSeason20242025!$B$3:$B$1315, "&lt;=" &amp; EV$1, DataRegularSeason20242025!$E$3:$E$1315, $A31)</f>
        <v>25</v>
      </c>
      <c r="EW31">
        <f>SUMIFS(DataRegularSeason20242025!$AA$3:$AA$1315,DataRegularSeason20242025!$B$3:$B$1315, "&lt;=" &amp; EW$1, DataRegularSeason20242025!$D$3:$D$1315, $A31)+SUMIFS(DataRegularSeason20242025!$AB$3:$AB$1315,DataRegularSeason20242025!$B$3:$B$1315, "&lt;=" &amp; EW$1, DataRegularSeason20242025!$E$3:$E$1315, $A31)</f>
        <v>25</v>
      </c>
      <c r="EX31">
        <f>SUMIFS(DataRegularSeason20242025!$AA$3:$AA$1315,DataRegularSeason20242025!$B$3:$B$1315, "&lt;=" &amp; EX$1, DataRegularSeason20242025!$D$3:$D$1315, $A31)+SUMIFS(DataRegularSeason20242025!$AB$3:$AB$1315,DataRegularSeason20242025!$B$3:$B$1315, "&lt;=" &amp; EX$1, DataRegularSeason20242025!$E$3:$E$1315, $A31)</f>
        <v>25</v>
      </c>
      <c r="EY31">
        <f>SUMIFS(DataRegularSeason20242025!$AA$3:$AA$1315,DataRegularSeason20242025!$B$3:$B$1315, "&lt;=" &amp; EY$1, DataRegularSeason20242025!$D$3:$D$1315, $A31)+SUMIFS(DataRegularSeason20242025!$AB$3:$AB$1315,DataRegularSeason20242025!$B$3:$B$1315, "&lt;=" &amp; EY$1, DataRegularSeason20242025!$E$3:$E$1315, $A31)</f>
        <v>25</v>
      </c>
      <c r="EZ31">
        <f>SUMIFS(DataRegularSeason20242025!$AA$3:$AA$1315,DataRegularSeason20242025!$B$3:$B$1315, "&lt;=" &amp; EZ$1, DataRegularSeason20242025!$D$3:$D$1315, $A31)+SUMIFS(DataRegularSeason20242025!$AB$3:$AB$1315,DataRegularSeason20242025!$B$3:$B$1315, "&lt;=" &amp; EZ$1, DataRegularSeason20242025!$E$3:$E$1315, $A31)</f>
        <v>25</v>
      </c>
      <c r="FA31">
        <f>SUMIFS(DataRegularSeason20242025!$AA$3:$AA$1315,DataRegularSeason20242025!$B$3:$B$1315, "&lt;=" &amp; FA$1, DataRegularSeason20242025!$D$3:$D$1315, $A31)+SUMIFS(DataRegularSeason20242025!$AB$3:$AB$1315,DataRegularSeason20242025!$B$3:$B$1315, "&lt;=" &amp; FA$1, DataRegularSeason20242025!$E$3:$E$1315, $A31)</f>
        <v>25</v>
      </c>
      <c r="FB31">
        <f>SUMIFS(DataRegularSeason20242025!$AA$3:$AA$1315,DataRegularSeason20242025!$B$3:$B$1315, "&lt;=" &amp; FB$1, DataRegularSeason20242025!$D$3:$D$1315, $A31)+SUMIFS(DataRegularSeason20242025!$AB$3:$AB$1315,DataRegularSeason20242025!$B$3:$B$1315, "&lt;=" &amp; FB$1, DataRegularSeason20242025!$E$3:$E$1315, $A31)</f>
        <v>25</v>
      </c>
      <c r="FC31">
        <f>SUMIFS(DataRegularSeason20242025!$AA$3:$AA$1315,DataRegularSeason20242025!$B$3:$B$1315, "&lt;=" &amp; FC$1, DataRegularSeason20242025!$D$3:$D$1315, $A31)+SUMIFS(DataRegularSeason20242025!$AB$3:$AB$1315,DataRegularSeason20242025!$B$3:$B$1315, "&lt;=" &amp; FC$1, DataRegularSeason20242025!$E$3:$E$1315, $A31)</f>
        <v>25</v>
      </c>
      <c r="FD31">
        <f>SUMIFS(DataRegularSeason20242025!$AA$3:$AA$1315,DataRegularSeason20242025!$B$3:$B$1315, "&lt;=" &amp; FD$1, DataRegularSeason20242025!$D$3:$D$1315, $A31)+SUMIFS(DataRegularSeason20242025!$AB$3:$AB$1315,DataRegularSeason20242025!$B$3:$B$1315, "&lt;=" &amp; FD$1, DataRegularSeason20242025!$E$3:$E$1315, $A31)</f>
        <v>25</v>
      </c>
      <c r="FE31">
        <f>SUMIFS(DataRegularSeason20242025!$AA$3:$AA$1315,DataRegularSeason20242025!$B$3:$B$1315, "&lt;=" &amp; FE$1, DataRegularSeason20242025!$D$3:$D$1315, $A31)+SUMIFS(DataRegularSeason20242025!$AB$3:$AB$1315,DataRegularSeason20242025!$B$3:$B$1315, "&lt;=" &amp; FE$1, DataRegularSeason20242025!$E$3:$E$1315, $A31)</f>
        <v>25</v>
      </c>
      <c r="FF31">
        <f>SUMIFS(DataRegularSeason20242025!$AA$3:$AA$1315,DataRegularSeason20242025!$B$3:$B$1315, "&lt;=" &amp; FF$1, DataRegularSeason20242025!$D$3:$D$1315, $A31)+SUMIFS(DataRegularSeason20242025!$AB$3:$AB$1315,DataRegularSeason20242025!$B$3:$B$1315, "&lt;=" &amp; FF$1, DataRegularSeason20242025!$E$3:$E$1315, $A31)</f>
        <v>25</v>
      </c>
      <c r="FG31">
        <f>SUMIFS(DataRegularSeason20242025!$AA$3:$AA$1315,DataRegularSeason20242025!$B$3:$B$1315, "&lt;=" &amp; FG$1, DataRegularSeason20242025!$D$3:$D$1315, $A31)+SUMIFS(DataRegularSeason20242025!$AB$3:$AB$1315,DataRegularSeason20242025!$B$3:$B$1315, "&lt;=" &amp; FG$1, DataRegularSeason20242025!$E$3:$E$1315, $A31)</f>
        <v>25</v>
      </c>
      <c r="FH31">
        <f>SUMIFS(DataRegularSeason20242025!$AA$3:$AA$1315,DataRegularSeason20242025!$B$3:$B$1315, "&lt;=" &amp; FH$1, DataRegularSeason20242025!$D$3:$D$1315, $A31)+SUMIFS(DataRegularSeason20242025!$AB$3:$AB$1315,DataRegularSeason20242025!$B$3:$B$1315, "&lt;=" &amp; FH$1, DataRegularSeason20242025!$E$3:$E$1315, $A31)</f>
        <v>25</v>
      </c>
      <c r="FI31">
        <f>SUMIFS(DataRegularSeason20242025!$AA$3:$AA$1315,DataRegularSeason20242025!$B$3:$B$1315, "&lt;=" &amp; FI$1, DataRegularSeason20242025!$D$3:$D$1315, $A31)+SUMIFS(DataRegularSeason20242025!$AB$3:$AB$1315,DataRegularSeason20242025!$B$3:$B$1315, "&lt;=" &amp; FI$1, DataRegularSeason20242025!$E$3:$E$1315, $A31)</f>
        <v>25</v>
      </c>
      <c r="FJ31">
        <f>SUMIFS(DataRegularSeason20242025!$AA$3:$AA$1315,DataRegularSeason20242025!$B$3:$B$1315, "&lt;=" &amp; FJ$1, DataRegularSeason20242025!$D$3:$D$1315, $A31)+SUMIFS(DataRegularSeason20242025!$AB$3:$AB$1315,DataRegularSeason20242025!$B$3:$B$1315, "&lt;=" &amp; FJ$1, DataRegularSeason20242025!$E$3:$E$1315, $A31)</f>
        <v>25</v>
      </c>
      <c r="FK31">
        <f>SUMIFS(DataRegularSeason20242025!$AA$3:$AA$1315,DataRegularSeason20242025!$B$3:$B$1315, "&lt;=" &amp; FK$1, DataRegularSeason20242025!$D$3:$D$1315, $A31)+SUMIFS(DataRegularSeason20242025!$AB$3:$AB$1315,DataRegularSeason20242025!$B$3:$B$1315, "&lt;=" &amp; FK$1, DataRegularSeason20242025!$E$3:$E$1315, $A31)</f>
        <v>25</v>
      </c>
      <c r="FL31">
        <f>SUMIFS(DataRegularSeason20242025!$AA$3:$AA$1315,DataRegularSeason20242025!$B$3:$B$1315, "&lt;=" &amp; FL$1, DataRegularSeason20242025!$D$3:$D$1315, $A31)+SUMIFS(DataRegularSeason20242025!$AB$3:$AB$1315,DataRegularSeason20242025!$B$3:$B$1315, "&lt;=" &amp; FL$1, DataRegularSeason20242025!$E$3:$E$1315, $A31)</f>
        <v>25</v>
      </c>
      <c r="FM31">
        <f>SUMIFS(DataRegularSeason20242025!$AA$3:$AA$1315,DataRegularSeason20242025!$B$3:$B$1315, "&lt;=" &amp; FM$1, DataRegularSeason20242025!$D$3:$D$1315, $A31)+SUMIFS(DataRegularSeason20242025!$AB$3:$AB$1315,DataRegularSeason20242025!$B$3:$B$1315, "&lt;=" &amp; FM$1, DataRegularSeason20242025!$E$3:$E$1315, $A31)</f>
        <v>25</v>
      </c>
      <c r="FN31">
        <f>SUMIFS(DataRegularSeason20242025!$AA$3:$AA$1315,DataRegularSeason20242025!$B$3:$B$1315, "&lt;=" &amp; FN$1, DataRegularSeason20242025!$D$3:$D$1315, $A31)+SUMIFS(DataRegularSeason20242025!$AB$3:$AB$1315,DataRegularSeason20242025!$B$3:$B$1315, "&lt;=" &amp; FN$1, DataRegularSeason20242025!$E$3:$E$1315, $A31)</f>
        <v>25</v>
      </c>
      <c r="FO31">
        <f>SUMIFS(DataRegularSeason20242025!$AA$3:$AA$1315,DataRegularSeason20242025!$B$3:$B$1315, "&lt;=" &amp; FO$1, DataRegularSeason20242025!$D$3:$D$1315, $A31)+SUMIFS(DataRegularSeason20242025!$AB$3:$AB$1315,DataRegularSeason20242025!$B$3:$B$1315, "&lt;=" &amp; FO$1, DataRegularSeason20242025!$E$3:$E$1315, $A31)</f>
        <v>25</v>
      </c>
      <c r="FP31">
        <f>SUMIFS(DataRegularSeason20242025!$AA$3:$AA$1315,DataRegularSeason20242025!$B$3:$B$1315, "&lt;=" &amp; FP$1, DataRegularSeason20242025!$D$3:$D$1315, $A31)+SUMIFS(DataRegularSeason20242025!$AB$3:$AB$1315,DataRegularSeason20242025!$B$3:$B$1315, "&lt;=" &amp; FP$1, DataRegularSeason20242025!$E$3:$E$1315, $A31)</f>
        <v>25</v>
      </c>
      <c r="FQ31">
        <f>SUMIFS(DataRegularSeason20242025!$AA$3:$AA$1315,DataRegularSeason20242025!$B$3:$B$1315, "&lt;=" &amp; FQ$1, DataRegularSeason20242025!$D$3:$D$1315, $A31)+SUMIFS(DataRegularSeason20242025!$AB$3:$AB$1315,DataRegularSeason20242025!$B$3:$B$1315, "&lt;=" &amp; FQ$1, DataRegularSeason20242025!$E$3:$E$1315, $A31)</f>
        <v>25</v>
      </c>
      <c r="FR31">
        <f>SUMIFS(DataRegularSeason20242025!$AA$3:$AA$1315,DataRegularSeason20242025!$B$3:$B$1315, "&lt;=" &amp; FR$1, DataRegularSeason20242025!$D$3:$D$1315, $A31)+SUMIFS(DataRegularSeason20242025!$AB$3:$AB$1315,DataRegularSeason20242025!$B$3:$B$1315, "&lt;=" &amp; FR$1, DataRegularSeason20242025!$E$3:$E$1315, $A31)</f>
        <v>25</v>
      </c>
      <c r="FS31">
        <f>SUMIFS(DataRegularSeason20242025!$AA$3:$AA$1315,DataRegularSeason20242025!$B$3:$B$1315, "&lt;=" &amp; FS$1, DataRegularSeason20242025!$D$3:$D$1315, $A31)+SUMIFS(DataRegularSeason20242025!$AB$3:$AB$1315,DataRegularSeason20242025!$B$3:$B$1315, "&lt;=" &amp; FS$1, DataRegularSeason20242025!$E$3:$E$1315, $A31)</f>
        <v>25</v>
      </c>
      <c r="FT31">
        <f>SUMIFS(DataRegularSeason20242025!$AA$3:$AA$1315,DataRegularSeason20242025!$B$3:$B$1315, "&lt;=" &amp; FT$1, DataRegularSeason20242025!$D$3:$D$1315, $A31)+SUMIFS(DataRegularSeason20242025!$AB$3:$AB$1315,DataRegularSeason20242025!$B$3:$B$1315, "&lt;=" &amp; FT$1, DataRegularSeason20242025!$E$3:$E$1315, $A31)</f>
        <v>25</v>
      </c>
      <c r="FU31">
        <f>SUMIFS(DataRegularSeason20242025!$AA$3:$AA$1315,DataRegularSeason20242025!$B$3:$B$1315, "&lt;=" &amp; FU$1, DataRegularSeason20242025!$D$3:$D$1315, $A31)+SUMIFS(DataRegularSeason20242025!$AB$3:$AB$1315,DataRegularSeason20242025!$B$3:$B$1315, "&lt;=" &amp; FU$1, DataRegularSeason20242025!$E$3:$E$1315, $A31)</f>
        <v>25</v>
      </c>
      <c r="FV31">
        <f>SUMIFS(DataRegularSeason20242025!$AA$3:$AA$1315,DataRegularSeason20242025!$B$3:$B$1315, "&lt;=" &amp; FV$1, DataRegularSeason20242025!$D$3:$D$1315, $A31)+SUMIFS(DataRegularSeason20242025!$AB$3:$AB$1315,DataRegularSeason20242025!$B$3:$B$1315, "&lt;=" &amp; FV$1, DataRegularSeason20242025!$E$3:$E$1315, $A31)</f>
        <v>25</v>
      </c>
      <c r="FW31">
        <f>SUMIFS(DataRegularSeason20242025!$AA$3:$AA$1315,DataRegularSeason20242025!$B$3:$B$1315, "&lt;=" &amp; FW$1, DataRegularSeason20242025!$D$3:$D$1315, $A31)+SUMIFS(DataRegularSeason20242025!$AB$3:$AB$1315,DataRegularSeason20242025!$B$3:$B$1315, "&lt;=" &amp; FW$1, DataRegularSeason20242025!$E$3:$E$1315, $A31)</f>
        <v>25</v>
      </c>
      <c r="FX31">
        <f>SUMIFS(DataRegularSeason20242025!$AA$3:$AA$1315,DataRegularSeason20242025!$B$3:$B$1315, "&lt;=" &amp; FX$1, DataRegularSeason20242025!$D$3:$D$1315, $A31)+SUMIFS(DataRegularSeason20242025!$AB$3:$AB$1315,DataRegularSeason20242025!$B$3:$B$1315, "&lt;=" &amp; FX$1, DataRegularSeason20242025!$E$3:$E$1315, $A31)</f>
        <v>25</v>
      </c>
      <c r="FY31">
        <f>SUMIFS(DataRegularSeason20242025!$AA$3:$AA$1315,DataRegularSeason20242025!$B$3:$B$1315, "&lt;=" &amp; FY$1, DataRegularSeason20242025!$D$3:$D$1315, $A31)+SUMIFS(DataRegularSeason20242025!$AB$3:$AB$1315,DataRegularSeason20242025!$B$3:$B$1315, "&lt;=" &amp; FY$1, DataRegularSeason20242025!$E$3:$E$1315, $A31)</f>
        <v>25</v>
      </c>
      <c r="FZ31">
        <f>SUMIFS(DataRegularSeason20242025!$AA$3:$AA$1315,DataRegularSeason20242025!$B$3:$B$1315, "&lt;=" &amp; FZ$1, DataRegularSeason20242025!$D$3:$D$1315, $A31)+SUMIFS(DataRegularSeason20242025!$AB$3:$AB$1315,DataRegularSeason20242025!$B$3:$B$1315, "&lt;=" &amp; FZ$1, DataRegularSeason20242025!$E$3:$E$1315, $A31)</f>
        <v>25</v>
      </c>
      <c r="GA31">
        <f>SUMIFS(DataRegularSeason20242025!$AA$3:$AA$1315,DataRegularSeason20242025!$B$3:$B$1315, "&lt;=" &amp; GA$1, DataRegularSeason20242025!$D$3:$D$1315, $A31)+SUMIFS(DataRegularSeason20242025!$AB$3:$AB$1315,DataRegularSeason20242025!$B$3:$B$1315, "&lt;=" &amp; GA$1, DataRegularSeason20242025!$E$3:$E$1315, $A31)</f>
        <v>25</v>
      </c>
      <c r="GB31">
        <f>SUMIFS(DataRegularSeason20242025!$AA$3:$AA$1315,DataRegularSeason20242025!$B$3:$B$1315, "&lt;=" &amp; GB$1, DataRegularSeason20242025!$D$3:$D$1315, $A31)+SUMIFS(DataRegularSeason20242025!$AB$3:$AB$1315,DataRegularSeason20242025!$B$3:$B$1315, "&lt;=" &amp; GB$1, DataRegularSeason20242025!$E$3:$E$1315, $A31)</f>
        <v>25</v>
      </c>
      <c r="GC31">
        <f>SUMIFS(DataRegularSeason20242025!$AA$3:$AA$1315,DataRegularSeason20242025!$B$3:$B$1315, "&lt;=" &amp; GC$1, DataRegularSeason20242025!$D$3:$D$1315, $A31)+SUMIFS(DataRegularSeason20242025!$AB$3:$AB$1315,DataRegularSeason20242025!$B$3:$B$1315, "&lt;=" &amp; GC$1, DataRegularSeason20242025!$E$3:$E$1315, $A31)</f>
        <v>25</v>
      </c>
      <c r="GD31">
        <f>SUMIFS(DataRegularSeason20242025!$AA$3:$AA$1315,DataRegularSeason20242025!$B$3:$B$1315, "&lt;=" &amp; GD$1, DataRegularSeason20242025!$D$3:$D$1315, $A31)+SUMIFS(DataRegularSeason20242025!$AB$3:$AB$1315,DataRegularSeason20242025!$B$3:$B$1315, "&lt;=" &amp; GD$1, DataRegularSeason20242025!$E$3:$E$1315, $A31)</f>
        <v>25</v>
      </c>
      <c r="GE31">
        <f>SUMIFS(DataRegularSeason20242025!$AA$3:$AA$1315,DataRegularSeason20242025!$B$3:$B$1315, "&lt;=" &amp; GE$1, DataRegularSeason20242025!$D$3:$D$1315, $A31)+SUMIFS(DataRegularSeason20242025!$AB$3:$AB$1315,DataRegularSeason20242025!$B$3:$B$1315, "&lt;=" &amp; GE$1, DataRegularSeason20242025!$E$3:$E$1315, $A31)</f>
        <v>25</v>
      </c>
      <c r="GF31">
        <f>SUMIFS(DataRegularSeason20242025!$AA$3:$AA$1315,DataRegularSeason20242025!$B$3:$B$1315, "&lt;=" &amp; GF$1, DataRegularSeason20242025!$D$3:$D$1315, $A31)+SUMIFS(DataRegularSeason20242025!$AB$3:$AB$1315,DataRegularSeason20242025!$B$3:$B$1315, "&lt;=" &amp; GF$1, DataRegularSeason20242025!$E$3:$E$1315, $A31)</f>
        <v>25</v>
      </c>
      <c r="GG31">
        <f>SUMIFS(DataRegularSeason20242025!$AA$3:$AA$1315,DataRegularSeason20242025!$B$3:$B$1315, "&lt;=" &amp; GG$1, DataRegularSeason20242025!$D$3:$D$1315, $A31)+SUMIFS(DataRegularSeason20242025!$AB$3:$AB$1315,DataRegularSeason20242025!$B$3:$B$1315, "&lt;=" &amp; GG$1, DataRegularSeason20242025!$E$3:$E$1315, $A31)</f>
        <v>25</v>
      </c>
      <c r="GH31">
        <f>SUMIFS(DataRegularSeason20242025!$AA$3:$AA$1315,DataRegularSeason20242025!$B$3:$B$1315, "&lt;=" &amp; GH$1, DataRegularSeason20242025!$D$3:$D$1315, $A31)+SUMIFS(DataRegularSeason20242025!$AB$3:$AB$1315,DataRegularSeason20242025!$B$3:$B$1315, "&lt;=" &amp; GH$1, DataRegularSeason20242025!$E$3:$E$1315, $A31)</f>
        <v>25</v>
      </c>
      <c r="GI31">
        <f>SUMIFS(DataRegularSeason20242025!$AA$3:$AA$1315,DataRegularSeason20242025!$B$3:$B$1315, "&lt;=" &amp; GI$1, DataRegularSeason20242025!$D$3:$D$1315, $A31)+SUMIFS(DataRegularSeason20242025!$AB$3:$AB$1315,DataRegularSeason20242025!$B$3:$B$1315, "&lt;=" &amp; GI$1, DataRegularSeason20242025!$E$3:$E$1315, $A31)</f>
        <v>25</v>
      </c>
      <c r="GJ31">
        <f>SUMIFS(DataRegularSeason20242025!$AA$3:$AA$1315,DataRegularSeason20242025!$B$3:$B$1315, "&lt;=" &amp; GJ$1, DataRegularSeason20242025!$D$3:$D$1315, $A31)+SUMIFS(DataRegularSeason20242025!$AB$3:$AB$1315,DataRegularSeason20242025!$B$3:$B$1315, "&lt;=" &amp; GJ$1, DataRegularSeason20242025!$E$3:$E$1315, $A31)</f>
        <v>25</v>
      </c>
      <c r="GK31">
        <f>SUMIFS(DataRegularSeason20242025!$AA$3:$AA$1315,DataRegularSeason20242025!$B$3:$B$1315, "&lt;=" &amp; GK$1, DataRegularSeason20242025!$D$3:$D$1315, $A31)+SUMIFS(DataRegularSeason20242025!$AB$3:$AB$1315,DataRegularSeason20242025!$B$3:$B$1315, "&lt;=" &amp; GK$1, DataRegularSeason20242025!$E$3:$E$1315, $A31)</f>
        <v>25</v>
      </c>
      <c r="GL31">
        <f>SUMIFS(DataRegularSeason20242025!$AA$3:$AA$1315,DataRegularSeason20242025!$B$3:$B$1315, "&lt;=" &amp; GL$1, DataRegularSeason20242025!$D$3:$D$1315, $A31)+SUMIFS(DataRegularSeason20242025!$AB$3:$AB$1315,DataRegularSeason20242025!$B$3:$B$1315, "&lt;=" &amp; GL$1, DataRegularSeason20242025!$E$3:$E$1315, $A31)</f>
        <v>25</v>
      </c>
      <c r="GM31">
        <f>SUMIFS(DataRegularSeason20242025!$AA$3:$AA$1315,DataRegularSeason20242025!$B$3:$B$1315, "&lt;=" &amp; GM$1, DataRegularSeason20242025!$D$3:$D$1315, $A31)+SUMIFS(DataRegularSeason20242025!$AB$3:$AB$1315,DataRegularSeason20242025!$B$3:$B$1315, "&lt;=" &amp; GM$1, DataRegularSeason20242025!$E$3:$E$1315, $A31)</f>
        <v>25</v>
      </c>
      <c r="GN31">
        <f>SUMIFS(DataRegularSeason20242025!$AA$3:$AA$1315,DataRegularSeason20242025!$B$3:$B$1315, "&lt;=" &amp; GN$1, DataRegularSeason20242025!$D$3:$D$1315, $A31)+SUMIFS(DataRegularSeason20242025!$AB$3:$AB$1315,DataRegularSeason20242025!$B$3:$B$1315, "&lt;=" &amp; GN$1, DataRegularSeason20242025!$E$3:$E$1315, $A31)</f>
        <v>25</v>
      </c>
      <c r="GO31">
        <f>SUMIFS(DataRegularSeason20242025!$AA$3:$AA$1315,DataRegularSeason20242025!$B$3:$B$1315, "&lt;=" &amp; GO$1, DataRegularSeason20242025!$D$3:$D$1315, $A31)+SUMIFS(DataRegularSeason20242025!$AB$3:$AB$1315,DataRegularSeason20242025!$B$3:$B$1315, "&lt;=" &amp; GO$1, DataRegularSeason20242025!$E$3:$E$1315, $A31)</f>
        <v>25</v>
      </c>
      <c r="GP31">
        <f>SUMIFS(DataRegularSeason20242025!$AA$3:$AA$1315,DataRegularSeason20242025!$B$3:$B$1315, "&lt;=" &amp; GP$1, DataRegularSeason20242025!$D$3:$D$1315, $A31)+SUMIFS(DataRegularSeason20242025!$AB$3:$AB$1315,DataRegularSeason20242025!$B$3:$B$1315, "&lt;=" &amp; GP$1, DataRegularSeason20242025!$E$3:$E$1315, $A31)</f>
        <v>25</v>
      </c>
      <c r="GQ31">
        <f>SUMIFS(DataRegularSeason20242025!$AA$3:$AA$1315,DataRegularSeason20242025!$B$3:$B$1315, "&lt;=" &amp; GQ$1, DataRegularSeason20242025!$D$3:$D$1315, $A31)+SUMIFS(DataRegularSeason20242025!$AB$3:$AB$1315,DataRegularSeason20242025!$B$3:$B$1315, "&lt;=" &amp; GQ$1, DataRegularSeason20242025!$E$3:$E$1315, $A31)</f>
        <v>25</v>
      </c>
      <c r="GR31">
        <f>SUMIFS(DataRegularSeason20242025!$AA$3:$AA$1315,DataRegularSeason20242025!$B$3:$B$1315, "&lt;=" &amp; GR$1, DataRegularSeason20242025!$D$3:$D$1315, $A31)+SUMIFS(DataRegularSeason20242025!$AB$3:$AB$1315,DataRegularSeason20242025!$B$3:$B$1315, "&lt;=" &amp; GR$1, DataRegularSeason20242025!$E$3:$E$1315, $A31)</f>
        <v>25</v>
      </c>
      <c r="GS31">
        <f>SUMIFS(DataRegularSeason20242025!$AA$3:$AA$1315,DataRegularSeason20242025!$B$3:$B$1315, "&lt;=" &amp; GS$1, DataRegularSeason20242025!$D$3:$D$1315, $A31)+SUMIFS(DataRegularSeason20242025!$AB$3:$AB$1315,DataRegularSeason20242025!$B$3:$B$1315, "&lt;=" &amp; GS$1, DataRegularSeason20242025!$E$3:$E$1315, $A31)</f>
        <v>25</v>
      </c>
      <c r="GT31">
        <f>SUMIFS(DataRegularSeason20242025!$AA$3:$AA$1315,DataRegularSeason20242025!$B$3:$B$1315, "&lt;=" &amp; GT$1, DataRegularSeason20242025!$D$3:$D$1315, $A31)+SUMIFS(DataRegularSeason20242025!$AB$3:$AB$1315,DataRegularSeason20242025!$B$3:$B$1315, "&lt;=" &amp; GT$1, DataRegularSeason20242025!$E$3:$E$1315, $A31)</f>
        <v>25</v>
      </c>
      <c r="GU31">
        <f>SUMIFS(DataRegularSeason20242025!$AA$3:$AA$1315,DataRegularSeason20242025!$B$3:$B$1315, "&lt;=" &amp; GU$1, DataRegularSeason20242025!$D$3:$D$1315, $A31)+SUMIFS(DataRegularSeason20242025!$AB$3:$AB$1315,DataRegularSeason20242025!$B$3:$B$1315, "&lt;=" &amp; GU$1, DataRegularSeason20242025!$E$3:$E$1315, $A31)</f>
        <v>25</v>
      </c>
    </row>
    <row r="32" spans="1:203" x14ac:dyDescent="0.25">
      <c r="A32" t="s">
        <v>25</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1</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2</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4</v>
      </c>
      <c r="T32">
        <f>SUMIFS(DataRegularSeason20242025!$AA$3:$AA$1315,DataRegularSeason20242025!$B$3:$B$1315, "&lt;=" &amp; T$1, DataRegularSeason20242025!$D$3:$D$1315, $A32)+SUMIFS(DataRegularSeason20242025!$AB$3:$AB$1315,DataRegularSeason20242025!$B$3:$B$1315, "&lt;=" &amp; T$1, DataRegularSeason20242025!$E$3:$E$1315, $A32)</f>
        <v>6</v>
      </c>
      <c r="U32">
        <f>SUMIFS(DataRegularSeason20242025!$AA$3:$AA$1315,DataRegularSeason20242025!$B$3:$B$1315, "&lt;=" &amp; U$1, DataRegularSeason20242025!$D$3:$D$1315, $A32)+SUMIFS(DataRegularSeason20242025!$AB$3:$AB$1315,DataRegularSeason20242025!$B$3:$B$1315, "&lt;=" &amp; U$1, DataRegularSeason20242025!$E$3:$E$1315, $A32)</f>
        <v>6</v>
      </c>
      <c r="V32">
        <f>SUMIFS(DataRegularSeason20242025!$AA$3:$AA$1315,DataRegularSeason20242025!$B$3:$B$1315, "&lt;=" &amp; V$1, DataRegularSeason20242025!$D$3:$D$1315, $A32)+SUMIFS(DataRegularSeason20242025!$AB$3:$AB$1315,DataRegularSeason20242025!$B$3:$B$1315, "&lt;=" &amp; V$1, DataRegularSeason20242025!$E$3:$E$1315, $A32)</f>
        <v>6</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8</v>
      </c>
      <c r="Z32">
        <f>SUMIFS(DataRegularSeason20242025!$AA$3:$AA$1315,DataRegularSeason20242025!$B$3:$B$1315, "&lt;=" &amp; Z$1, DataRegularSeason20242025!$D$3:$D$1315, $A32)+SUMIFS(DataRegularSeason20242025!$AB$3:$AB$1315,DataRegularSeason20242025!$B$3:$B$1315, "&lt;=" &amp; Z$1, DataRegularSeason20242025!$E$3:$E$1315, $A32)</f>
        <v>8</v>
      </c>
      <c r="AA32">
        <f>SUMIFS(DataRegularSeason20242025!$AA$3:$AA$1315,DataRegularSeason20242025!$B$3:$B$1315, "&lt;=" &amp; AA$1, DataRegularSeason20242025!$D$3:$D$1315, $A32)+SUMIFS(DataRegularSeason20242025!$AB$3:$AB$1315,DataRegularSeason20242025!$B$3:$B$1315, "&lt;=" &amp; AA$1, DataRegularSeason20242025!$E$3:$E$1315, $A32)</f>
        <v>10</v>
      </c>
      <c r="AB32">
        <f>SUMIFS(DataRegularSeason20242025!$AA$3:$AA$1315,DataRegularSeason20242025!$B$3:$B$1315, "&lt;=" &amp; AB$1, DataRegularSeason20242025!$D$3:$D$1315, $A32)+SUMIFS(DataRegularSeason20242025!$AB$3:$AB$1315,DataRegularSeason20242025!$B$3:$B$1315, "&lt;=" &amp; AB$1, DataRegularSeason20242025!$E$3:$E$1315, $A32)</f>
        <v>10</v>
      </c>
      <c r="AC32">
        <f>SUMIFS(DataRegularSeason20242025!$AA$3:$AA$1315,DataRegularSeason20242025!$B$3:$B$1315, "&lt;=" &amp; AC$1, DataRegularSeason20242025!$D$3:$D$1315, $A32)+SUMIFS(DataRegularSeason20242025!$AB$3:$AB$1315,DataRegularSeason20242025!$B$3:$B$1315, "&lt;=" &amp; AC$1, DataRegularSeason20242025!$E$3:$E$1315, $A32)</f>
        <v>11</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13</v>
      </c>
      <c r="AI32">
        <f>SUMIFS(DataRegularSeason20242025!$AA$3:$AA$1315,DataRegularSeason20242025!$B$3:$B$1315, "&lt;=" &amp; AI$1, DataRegularSeason20242025!$D$3:$D$1315, $A32)+SUMIFS(DataRegularSeason20242025!$AB$3:$AB$1315,DataRegularSeason20242025!$B$3:$B$1315, "&lt;=" &amp; AI$1, DataRegularSeason20242025!$E$3:$E$1315, $A32)</f>
        <v>13</v>
      </c>
      <c r="AJ32">
        <f>SUMIFS(DataRegularSeason20242025!$AA$3:$AA$1315,DataRegularSeason20242025!$B$3:$B$1315, "&lt;=" &amp; AJ$1, DataRegularSeason20242025!$D$3:$D$1315, $A32)+SUMIFS(DataRegularSeason20242025!$AB$3:$AB$1315,DataRegularSeason20242025!$B$3:$B$1315, "&lt;=" &amp; AJ$1, DataRegularSeason20242025!$E$3:$E$1315, $A32)</f>
        <v>13</v>
      </c>
      <c r="AK32">
        <f>SUMIFS(DataRegularSeason20242025!$AA$3:$AA$1315,DataRegularSeason20242025!$B$3:$B$1315, "&lt;=" &amp; AK$1, DataRegularSeason20242025!$D$3:$D$1315, $A32)+SUMIFS(DataRegularSeason20242025!$AB$3:$AB$1315,DataRegularSeason20242025!$B$3:$B$1315, "&lt;=" &amp; AK$1, DataRegularSeason20242025!$E$3:$E$1315, $A32)</f>
        <v>15</v>
      </c>
      <c r="AL32">
        <f>SUMIFS(DataRegularSeason20242025!$AA$3:$AA$1315,DataRegularSeason20242025!$B$3:$B$1315, "&lt;=" &amp; AL$1, DataRegularSeason20242025!$D$3:$D$1315, $A32)+SUMIFS(DataRegularSeason20242025!$AB$3:$AB$1315,DataRegularSeason20242025!$B$3:$B$1315, "&lt;=" &amp; AL$1, DataRegularSeason20242025!$E$3:$E$1315, $A32)</f>
        <v>15</v>
      </c>
      <c r="AM32">
        <f>SUMIFS(DataRegularSeason20242025!$AA$3:$AA$1315,DataRegularSeason20242025!$B$3:$B$1315, "&lt;=" &amp; AM$1, DataRegularSeason20242025!$D$3:$D$1315, $A32)+SUMIFS(DataRegularSeason20242025!$AB$3:$AB$1315,DataRegularSeason20242025!$B$3:$B$1315, "&lt;=" &amp; AM$1, DataRegularSeason20242025!$E$3:$E$1315, $A32)</f>
        <v>17</v>
      </c>
      <c r="AN32">
        <f>SUMIFS(DataRegularSeason20242025!$AA$3:$AA$1315,DataRegularSeason20242025!$B$3:$B$1315, "&lt;=" &amp; AN$1, DataRegularSeason20242025!$D$3:$D$1315, $A32)+SUMIFS(DataRegularSeason20242025!$AB$3:$AB$1315,DataRegularSeason20242025!$B$3:$B$1315, "&lt;=" &amp; AN$1, DataRegularSeason20242025!$E$3:$E$1315, $A32)</f>
        <v>17</v>
      </c>
      <c r="AO32">
        <f>SUMIFS(DataRegularSeason20242025!$AA$3:$AA$1315,DataRegularSeason20242025!$B$3:$B$1315, "&lt;=" &amp; AO$1, DataRegularSeason20242025!$D$3:$D$1315, $A32)+SUMIFS(DataRegularSeason20242025!$AB$3:$AB$1315,DataRegularSeason20242025!$B$3:$B$1315, "&lt;=" &amp; AO$1, DataRegularSeason20242025!$E$3:$E$1315, $A32)</f>
        <v>17</v>
      </c>
      <c r="AP32">
        <f>SUMIFS(DataRegularSeason20242025!$AA$3:$AA$1315,DataRegularSeason20242025!$B$3:$B$1315, "&lt;=" &amp; AP$1, DataRegularSeason20242025!$D$3:$D$1315, $A32)+SUMIFS(DataRegularSeason20242025!$AB$3:$AB$1315,DataRegularSeason20242025!$B$3:$B$1315, "&lt;=" &amp; AP$1, DataRegularSeason20242025!$E$3:$E$1315, $A32)</f>
        <v>17</v>
      </c>
      <c r="AQ32">
        <f>SUMIFS(DataRegularSeason20242025!$AA$3:$AA$1315,DataRegularSeason20242025!$B$3:$B$1315, "&lt;=" &amp; AQ$1, DataRegularSeason20242025!$D$3:$D$1315, $A32)+SUMIFS(DataRegularSeason20242025!$AB$3:$AB$1315,DataRegularSeason20242025!$B$3:$B$1315, "&lt;=" &amp; AQ$1, DataRegularSeason20242025!$E$3:$E$1315, $A32)</f>
        <v>17</v>
      </c>
      <c r="AR32">
        <f>SUMIFS(DataRegularSeason20242025!$AA$3:$AA$1315,DataRegularSeason20242025!$B$3:$B$1315, "&lt;=" &amp; AR$1, DataRegularSeason20242025!$D$3:$D$1315, $A32)+SUMIFS(DataRegularSeason20242025!$AB$3:$AB$1315,DataRegularSeason20242025!$B$3:$B$1315, "&lt;=" &amp; AR$1, DataRegularSeason20242025!$E$3:$E$1315, $A32)</f>
        <v>19</v>
      </c>
      <c r="AS32">
        <f>SUMIFS(DataRegularSeason20242025!$AA$3:$AA$1315,DataRegularSeason20242025!$B$3:$B$1315, "&lt;=" &amp; AS$1, DataRegularSeason20242025!$D$3:$D$1315, $A32)+SUMIFS(DataRegularSeason20242025!$AB$3:$AB$1315,DataRegularSeason20242025!$B$3:$B$1315, "&lt;=" &amp; AS$1, DataRegularSeason20242025!$E$3:$E$1315, $A32)</f>
        <v>19</v>
      </c>
      <c r="AT32">
        <f>SUMIFS(DataRegularSeason20242025!$AA$3:$AA$1315,DataRegularSeason20242025!$B$3:$B$1315, "&lt;=" &amp; AT$1, DataRegularSeason20242025!$D$3:$D$1315, $A32)+SUMIFS(DataRegularSeason20242025!$AB$3:$AB$1315,DataRegularSeason20242025!$B$3:$B$1315, "&lt;=" &amp; AT$1, DataRegularSeason20242025!$E$3:$E$1315, $A32)</f>
        <v>19</v>
      </c>
      <c r="AU32">
        <f>SUMIFS(DataRegularSeason20242025!$AA$3:$AA$1315,DataRegularSeason20242025!$B$3:$B$1315, "&lt;=" &amp; AU$1, DataRegularSeason20242025!$D$3:$D$1315, $A32)+SUMIFS(DataRegularSeason20242025!$AB$3:$AB$1315,DataRegularSeason20242025!$B$3:$B$1315, "&lt;=" &amp; AU$1, DataRegularSeason20242025!$E$3:$E$1315, $A32)</f>
        <v>19</v>
      </c>
      <c r="AV32">
        <f>SUMIFS(DataRegularSeason20242025!$AA$3:$AA$1315,DataRegularSeason20242025!$B$3:$B$1315, "&lt;=" &amp; AV$1, DataRegularSeason20242025!$D$3:$D$1315, $A32)+SUMIFS(DataRegularSeason20242025!$AB$3:$AB$1315,DataRegularSeason20242025!$B$3:$B$1315, "&lt;=" &amp; AV$1, DataRegularSeason20242025!$E$3:$E$1315, $A32)</f>
        <v>21</v>
      </c>
      <c r="AW32">
        <f>SUMIFS(DataRegularSeason20242025!$AA$3:$AA$1315,DataRegularSeason20242025!$B$3:$B$1315, "&lt;=" &amp; AW$1, DataRegularSeason20242025!$D$3:$D$1315, $A32)+SUMIFS(DataRegularSeason20242025!$AB$3:$AB$1315,DataRegularSeason20242025!$B$3:$B$1315, "&lt;=" &amp; AW$1, DataRegularSeason20242025!$E$3:$E$1315, $A32)</f>
        <v>21</v>
      </c>
      <c r="AX32">
        <f>SUMIFS(DataRegularSeason20242025!$AA$3:$AA$1315,DataRegularSeason20242025!$B$3:$B$1315, "&lt;=" &amp; AX$1, DataRegularSeason20242025!$D$3:$D$1315, $A32)+SUMIFS(DataRegularSeason20242025!$AB$3:$AB$1315,DataRegularSeason20242025!$B$3:$B$1315, "&lt;=" &amp; AX$1, DataRegularSeason20242025!$E$3:$E$1315, $A32)</f>
        <v>21</v>
      </c>
      <c r="AY32">
        <f>SUMIFS(DataRegularSeason20242025!$AA$3:$AA$1315,DataRegularSeason20242025!$B$3:$B$1315, "&lt;=" &amp; AY$1, DataRegularSeason20242025!$D$3:$D$1315, $A32)+SUMIFS(DataRegularSeason20242025!$AB$3:$AB$1315,DataRegularSeason20242025!$B$3:$B$1315, "&lt;=" &amp; AY$1, DataRegularSeason20242025!$E$3:$E$1315, $A32)</f>
        <v>21</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23</v>
      </c>
      <c r="BD32">
        <f>SUMIFS(DataRegularSeason20242025!$AA$3:$AA$1315,DataRegularSeason20242025!$B$3:$B$1315, "&lt;=" &amp; BD$1, DataRegularSeason20242025!$D$3:$D$1315, $A32)+SUMIFS(DataRegularSeason20242025!$AB$3:$AB$1315,DataRegularSeason20242025!$B$3:$B$1315, "&lt;=" &amp; BD$1, DataRegularSeason20242025!$E$3:$E$1315, $A32)</f>
        <v>23</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25</v>
      </c>
      <c r="BG32">
        <f>SUMIFS(DataRegularSeason20242025!$AA$3:$AA$1315,DataRegularSeason20242025!$B$3:$B$1315, "&lt;=" &amp; BG$1, DataRegularSeason20242025!$D$3:$D$1315, $A32)+SUMIFS(DataRegularSeason20242025!$AB$3:$AB$1315,DataRegularSeason20242025!$B$3:$B$1315, "&lt;=" &amp; BG$1, DataRegularSeason20242025!$E$3:$E$1315, $A32)</f>
        <v>25</v>
      </c>
      <c r="BH32">
        <f>SUMIFS(DataRegularSeason20242025!$AA$3:$AA$1315,DataRegularSeason20242025!$B$3:$B$1315, "&lt;=" &amp; BH$1, DataRegularSeason20242025!$D$3:$D$1315, $A32)+SUMIFS(DataRegularSeason20242025!$AB$3:$AB$1315,DataRegularSeason20242025!$B$3:$B$1315, "&lt;=" &amp; BH$1, DataRegularSeason20242025!$E$3:$E$1315, $A32)</f>
        <v>25</v>
      </c>
      <c r="BI32">
        <f>SUMIFS(DataRegularSeason20242025!$AA$3:$AA$1315,DataRegularSeason20242025!$B$3:$B$1315, "&lt;=" &amp; BI$1, DataRegularSeason20242025!$D$3:$D$1315, $A32)+SUMIFS(DataRegularSeason20242025!$AB$3:$AB$1315,DataRegularSeason20242025!$B$3:$B$1315, "&lt;=" &amp; BI$1, DataRegularSeason20242025!$E$3:$E$1315, $A32)</f>
        <v>27</v>
      </c>
      <c r="BJ32">
        <f>SUMIFS(DataRegularSeason20242025!$AA$3:$AA$1315,DataRegularSeason20242025!$B$3:$B$1315, "&lt;=" &amp; BJ$1, DataRegularSeason20242025!$D$3:$D$1315, $A32)+SUMIFS(DataRegularSeason20242025!$AB$3:$AB$1315,DataRegularSeason20242025!$B$3:$B$1315, "&lt;=" &amp; BJ$1, DataRegularSeason20242025!$E$3:$E$1315, $A32)</f>
        <v>27</v>
      </c>
      <c r="BK32">
        <f>SUMIFS(DataRegularSeason20242025!$AA$3:$AA$1315,DataRegularSeason20242025!$B$3:$B$1315, "&lt;=" &amp; BK$1, DataRegularSeason20242025!$D$3:$D$1315, $A32)+SUMIFS(DataRegularSeason20242025!$AB$3:$AB$1315,DataRegularSeason20242025!$B$3:$B$1315, "&lt;=" &amp; BK$1, DataRegularSeason20242025!$E$3:$E$1315, $A32)</f>
        <v>29</v>
      </c>
      <c r="BL32">
        <f>SUMIFS(DataRegularSeason20242025!$AA$3:$AA$1315,DataRegularSeason20242025!$B$3:$B$1315, "&lt;=" &amp; BL$1, DataRegularSeason20242025!$D$3:$D$1315, $A32)+SUMIFS(DataRegularSeason20242025!$AB$3:$AB$1315,DataRegularSeason20242025!$B$3:$B$1315, "&lt;=" &amp; BL$1, DataRegularSeason20242025!$E$3:$E$1315, $A32)</f>
        <v>29</v>
      </c>
      <c r="BM32">
        <f>SUMIFS(DataRegularSeason20242025!$AA$3:$AA$1315,DataRegularSeason20242025!$B$3:$B$1315, "&lt;=" &amp; BM$1, DataRegularSeason20242025!$D$3:$D$1315, $A32)+SUMIFS(DataRegularSeason20242025!$AB$3:$AB$1315,DataRegularSeason20242025!$B$3:$B$1315, "&lt;=" &amp; BM$1, DataRegularSeason20242025!$E$3:$E$1315, $A32)</f>
        <v>30</v>
      </c>
      <c r="BN32">
        <f>SUMIFS(DataRegularSeason20242025!$AA$3:$AA$1315,DataRegularSeason20242025!$B$3:$B$1315, "&lt;=" &amp; BN$1, DataRegularSeason20242025!$D$3:$D$1315, $A32)+SUMIFS(DataRegularSeason20242025!$AB$3:$AB$1315,DataRegularSeason20242025!$B$3:$B$1315, "&lt;=" &amp; BN$1, DataRegularSeason20242025!$E$3:$E$1315, $A32)</f>
        <v>30</v>
      </c>
      <c r="BO32">
        <f>SUMIFS(DataRegularSeason20242025!$AA$3:$AA$1315,DataRegularSeason20242025!$B$3:$B$1315, "&lt;=" &amp; BO$1, DataRegularSeason20242025!$D$3:$D$1315, $A32)+SUMIFS(DataRegularSeason20242025!$AB$3:$AB$1315,DataRegularSeason20242025!$B$3:$B$1315, "&lt;=" &amp; BO$1, DataRegularSeason20242025!$E$3:$E$1315, $A32)</f>
        <v>30</v>
      </c>
      <c r="BP32">
        <f>SUMIFS(DataRegularSeason20242025!$AA$3:$AA$1315,DataRegularSeason20242025!$B$3:$B$1315, "&lt;=" &amp; BP$1, DataRegularSeason20242025!$D$3:$D$1315, $A32)+SUMIFS(DataRegularSeason20242025!$AB$3:$AB$1315,DataRegularSeason20242025!$B$3:$B$1315, "&lt;=" &amp; BP$1, DataRegularSeason20242025!$E$3:$E$1315, $A32)</f>
        <v>30</v>
      </c>
      <c r="BQ32">
        <f>SUMIFS(DataRegularSeason20242025!$AA$3:$AA$1315,DataRegularSeason20242025!$B$3:$B$1315, "&lt;=" &amp; BQ$1, DataRegularSeason20242025!$D$3:$D$1315, $A32)+SUMIFS(DataRegularSeason20242025!$AB$3:$AB$1315,DataRegularSeason20242025!$B$3:$B$1315, "&lt;=" &amp; BQ$1, DataRegularSeason20242025!$E$3:$E$1315, $A32)</f>
        <v>30</v>
      </c>
      <c r="BR32">
        <f>SUMIFS(DataRegularSeason20242025!$AA$3:$AA$1315,DataRegularSeason20242025!$B$3:$B$1315, "&lt;=" &amp; BR$1, DataRegularSeason20242025!$D$3:$D$1315, $A32)+SUMIFS(DataRegularSeason20242025!$AB$3:$AB$1315,DataRegularSeason20242025!$B$3:$B$1315, "&lt;=" &amp; BR$1, DataRegularSeason20242025!$E$3:$E$1315, $A32)</f>
        <v>30</v>
      </c>
      <c r="BS32">
        <f>SUMIFS(DataRegularSeason20242025!$AA$3:$AA$1315,DataRegularSeason20242025!$B$3:$B$1315, "&lt;=" &amp; BS$1, DataRegularSeason20242025!$D$3:$D$1315, $A32)+SUMIFS(DataRegularSeason20242025!$AB$3:$AB$1315,DataRegularSeason20242025!$B$3:$B$1315, "&lt;=" &amp; BS$1, DataRegularSeason20242025!$E$3:$E$1315, $A32)</f>
        <v>30</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30</v>
      </c>
      <c r="BW32">
        <f>SUMIFS(DataRegularSeason20242025!$AA$3:$AA$1315,DataRegularSeason20242025!$B$3:$B$1315, "&lt;=" &amp; BW$1, DataRegularSeason20242025!$D$3:$D$1315, $A32)+SUMIFS(DataRegularSeason20242025!$AB$3:$AB$1315,DataRegularSeason20242025!$B$3:$B$1315, "&lt;=" &amp; BW$1, DataRegularSeason20242025!$E$3:$E$1315, $A32)</f>
        <v>30</v>
      </c>
      <c r="BX32">
        <f>SUMIFS(DataRegularSeason20242025!$AA$3:$AA$1315,DataRegularSeason20242025!$B$3:$B$1315, "&lt;=" &amp; BX$1, DataRegularSeason20242025!$D$3:$D$1315, $A32)+SUMIFS(DataRegularSeason20242025!$AB$3:$AB$1315,DataRegularSeason20242025!$B$3:$B$1315, "&lt;=" &amp; BX$1, DataRegularSeason20242025!$E$3:$E$1315, $A32)</f>
        <v>30</v>
      </c>
      <c r="BY32">
        <f>SUMIFS(DataRegularSeason20242025!$AA$3:$AA$1315,DataRegularSeason20242025!$B$3:$B$1315, "&lt;=" &amp; BY$1, DataRegularSeason20242025!$D$3:$D$1315, $A32)+SUMIFS(DataRegularSeason20242025!$AB$3:$AB$1315,DataRegularSeason20242025!$B$3:$B$1315, "&lt;=" &amp; BY$1, DataRegularSeason20242025!$E$3:$E$1315, $A32)</f>
        <v>30</v>
      </c>
      <c r="BZ32">
        <f>SUMIFS(DataRegularSeason20242025!$AA$3:$AA$1315,DataRegularSeason20242025!$B$3:$B$1315, "&lt;=" &amp; BZ$1, DataRegularSeason20242025!$D$3:$D$1315, $A32)+SUMIFS(DataRegularSeason20242025!$AB$3:$AB$1315,DataRegularSeason20242025!$B$3:$B$1315, "&lt;=" &amp; BZ$1, DataRegularSeason20242025!$E$3:$E$1315, $A32)</f>
        <v>30</v>
      </c>
      <c r="CA32">
        <f>SUMIFS(DataRegularSeason20242025!$AA$3:$AA$1315,DataRegularSeason20242025!$B$3:$B$1315, "&lt;=" &amp; CA$1, DataRegularSeason20242025!$D$3:$D$1315, $A32)+SUMIFS(DataRegularSeason20242025!$AB$3:$AB$1315,DataRegularSeason20242025!$B$3:$B$1315, "&lt;=" &amp; CA$1, DataRegularSeason20242025!$E$3:$E$1315, $A32)</f>
        <v>30</v>
      </c>
      <c r="CB32">
        <f>SUMIFS(DataRegularSeason20242025!$AA$3:$AA$1315,DataRegularSeason20242025!$B$3:$B$1315, "&lt;=" &amp; CB$1, DataRegularSeason20242025!$D$3:$D$1315, $A32)+SUMIFS(DataRegularSeason20242025!$AB$3:$AB$1315,DataRegularSeason20242025!$B$3:$B$1315, "&lt;=" &amp; CB$1, DataRegularSeason20242025!$E$3:$E$1315, $A32)</f>
        <v>30</v>
      </c>
      <c r="CC32">
        <f>SUMIFS(DataRegularSeason20242025!$AA$3:$AA$1315,DataRegularSeason20242025!$B$3:$B$1315, "&lt;=" &amp; CC$1, DataRegularSeason20242025!$D$3:$D$1315, $A32)+SUMIFS(DataRegularSeason20242025!$AB$3:$AB$1315,DataRegularSeason20242025!$B$3:$B$1315, "&lt;=" &amp; CC$1, DataRegularSeason20242025!$E$3:$E$1315, $A32)</f>
        <v>30</v>
      </c>
      <c r="CD32">
        <f>SUMIFS(DataRegularSeason20242025!$AA$3:$AA$1315,DataRegularSeason20242025!$B$3:$B$1315, "&lt;=" &amp; CD$1, DataRegularSeason20242025!$D$3:$D$1315, $A32)+SUMIFS(DataRegularSeason20242025!$AB$3:$AB$1315,DataRegularSeason20242025!$B$3:$B$1315, "&lt;=" &amp; CD$1, DataRegularSeason20242025!$E$3:$E$1315, $A32)</f>
        <v>30</v>
      </c>
      <c r="CE32">
        <f>SUMIFS(DataRegularSeason20242025!$AA$3:$AA$1315,DataRegularSeason20242025!$B$3:$B$1315, "&lt;=" &amp; CE$1, DataRegularSeason20242025!$D$3:$D$1315, $A32)+SUMIFS(DataRegularSeason20242025!$AB$3:$AB$1315,DataRegularSeason20242025!$B$3:$B$1315, "&lt;=" &amp; CE$1, DataRegularSeason20242025!$E$3:$E$1315, $A32)</f>
        <v>30</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30</v>
      </c>
      <c r="CN32">
        <f>SUMIFS(DataRegularSeason20242025!$AA$3:$AA$1315,DataRegularSeason20242025!$B$3:$B$1315, "&lt;=" &amp; CN$1, DataRegularSeason20242025!$D$3:$D$1315, $A32)+SUMIFS(DataRegularSeason20242025!$AB$3:$AB$1315,DataRegularSeason20242025!$B$3:$B$1315, "&lt;=" &amp; CN$1, DataRegularSeason20242025!$E$3:$E$1315, $A32)</f>
        <v>30</v>
      </c>
      <c r="CO32">
        <f>SUMIFS(DataRegularSeason20242025!$AA$3:$AA$1315,DataRegularSeason20242025!$B$3:$B$1315, "&lt;=" &amp; CO$1, DataRegularSeason20242025!$D$3:$D$1315, $A32)+SUMIFS(DataRegularSeason20242025!$AB$3:$AB$1315,DataRegularSeason20242025!$B$3:$B$1315, "&lt;=" &amp; CO$1, DataRegularSeason20242025!$E$3:$E$1315, $A32)</f>
        <v>30</v>
      </c>
      <c r="CP32">
        <f>SUMIFS(DataRegularSeason20242025!$AA$3:$AA$1315,DataRegularSeason20242025!$B$3:$B$1315, "&lt;=" &amp; CP$1, DataRegularSeason20242025!$D$3:$D$1315, $A32)+SUMIFS(DataRegularSeason20242025!$AB$3:$AB$1315,DataRegularSeason20242025!$B$3:$B$1315, "&lt;=" &amp; CP$1, DataRegularSeason20242025!$E$3:$E$1315, $A32)</f>
        <v>30</v>
      </c>
      <c r="CQ32">
        <f>SUMIFS(DataRegularSeason20242025!$AA$3:$AA$1315,DataRegularSeason20242025!$B$3:$B$1315, "&lt;=" &amp; CQ$1, DataRegularSeason20242025!$D$3:$D$1315, $A32)+SUMIFS(DataRegularSeason20242025!$AB$3:$AB$1315,DataRegularSeason20242025!$B$3:$B$1315, "&lt;=" &amp; CQ$1, DataRegularSeason20242025!$E$3:$E$1315, $A32)</f>
        <v>30</v>
      </c>
      <c r="CR32">
        <f>SUMIFS(DataRegularSeason20242025!$AA$3:$AA$1315,DataRegularSeason20242025!$B$3:$B$1315, "&lt;=" &amp; CR$1, DataRegularSeason20242025!$D$3:$D$1315, $A32)+SUMIFS(DataRegularSeason20242025!$AB$3:$AB$1315,DataRegularSeason20242025!$B$3:$B$1315, "&lt;=" &amp; CR$1, DataRegularSeason20242025!$E$3:$E$1315, $A32)</f>
        <v>30</v>
      </c>
      <c r="CS32">
        <f>SUMIFS(DataRegularSeason20242025!$AA$3:$AA$1315,DataRegularSeason20242025!$B$3:$B$1315, "&lt;=" &amp; CS$1, DataRegularSeason20242025!$D$3:$D$1315, $A32)+SUMIFS(DataRegularSeason20242025!$AB$3:$AB$1315,DataRegularSeason20242025!$B$3:$B$1315, "&lt;=" &amp; CS$1, DataRegularSeason20242025!$E$3:$E$1315, $A32)</f>
        <v>30</v>
      </c>
      <c r="CT32">
        <f>SUMIFS(DataRegularSeason20242025!$AA$3:$AA$1315,DataRegularSeason20242025!$B$3:$B$1315, "&lt;=" &amp; CT$1, DataRegularSeason20242025!$D$3:$D$1315, $A32)+SUMIFS(DataRegularSeason20242025!$AB$3:$AB$1315,DataRegularSeason20242025!$B$3:$B$1315, "&lt;=" &amp; CT$1, DataRegularSeason20242025!$E$3:$E$1315, $A32)</f>
        <v>30</v>
      </c>
      <c r="CU32">
        <f>SUMIFS(DataRegularSeason20242025!$AA$3:$AA$1315,DataRegularSeason20242025!$B$3:$B$1315, "&lt;=" &amp; CU$1, DataRegularSeason20242025!$D$3:$D$1315, $A32)+SUMIFS(DataRegularSeason20242025!$AB$3:$AB$1315,DataRegularSeason20242025!$B$3:$B$1315, "&lt;=" &amp; CU$1, DataRegularSeason20242025!$E$3:$E$1315, $A32)</f>
        <v>30</v>
      </c>
      <c r="CV32">
        <f>SUMIFS(DataRegularSeason20242025!$AA$3:$AA$1315,DataRegularSeason20242025!$B$3:$B$1315, "&lt;=" &amp; CV$1, DataRegularSeason20242025!$D$3:$D$1315, $A32)+SUMIFS(DataRegularSeason20242025!$AB$3:$AB$1315,DataRegularSeason20242025!$B$3:$B$1315, "&lt;=" &amp; CV$1, DataRegularSeason20242025!$E$3:$E$1315, $A32)</f>
        <v>30</v>
      </c>
      <c r="CW32">
        <f>SUMIFS(DataRegularSeason20242025!$AA$3:$AA$1315,DataRegularSeason20242025!$B$3:$B$1315, "&lt;=" &amp; CW$1, DataRegularSeason20242025!$D$3:$D$1315, $A32)+SUMIFS(DataRegularSeason20242025!$AB$3:$AB$1315,DataRegularSeason20242025!$B$3:$B$1315, "&lt;=" &amp; CW$1, DataRegularSeason20242025!$E$3:$E$1315, $A32)</f>
        <v>30</v>
      </c>
      <c r="CX32">
        <f>SUMIFS(DataRegularSeason20242025!$AA$3:$AA$1315,DataRegularSeason20242025!$B$3:$B$1315, "&lt;=" &amp; CX$1, DataRegularSeason20242025!$D$3:$D$1315, $A32)+SUMIFS(DataRegularSeason20242025!$AB$3:$AB$1315,DataRegularSeason20242025!$B$3:$B$1315, "&lt;=" &amp; CX$1, DataRegularSeason20242025!$E$3:$E$1315, $A32)</f>
        <v>30</v>
      </c>
      <c r="CY32">
        <f>SUMIFS(DataRegularSeason20242025!$AA$3:$AA$1315,DataRegularSeason20242025!$B$3:$B$1315, "&lt;=" &amp; CY$1, DataRegularSeason20242025!$D$3:$D$1315, $A32)+SUMIFS(DataRegularSeason20242025!$AB$3:$AB$1315,DataRegularSeason20242025!$B$3:$B$1315, "&lt;=" &amp; CY$1, DataRegularSeason20242025!$E$3:$E$1315, $A32)</f>
        <v>30</v>
      </c>
      <c r="CZ32">
        <f>SUMIFS(DataRegularSeason20242025!$AA$3:$AA$1315,DataRegularSeason20242025!$B$3:$B$1315, "&lt;=" &amp; CZ$1, DataRegularSeason20242025!$D$3:$D$1315, $A32)+SUMIFS(DataRegularSeason20242025!$AB$3:$AB$1315,DataRegularSeason20242025!$B$3:$B$1315, "&lt;=" &amp; CZ$1, DataRegularSeason20242025!$E$3:$E$1315, $A32)</f>
        <v>30</v>
      </c>
      <c r="DA32">
        <f>SUMIFS(DataRegularSeason20242025!$AA$3:$AA$1315,DataRegularSeason20242025!$B$3:$B$1315, "&lt;=" &amp; DA$1, DataRegularSeason20242025!$D$3:$D$1315, $A32)+SUMIFS(DataRegularSeason20242025!$AB$3:$AB$1315,DataRegularSeason20242025!$B$3:$B$1315, "&lt;=" &amp; DA$1, DataRegularSeason20242025!$E$3:$E$1315, $A32)</f>
        <v>30</v>
      </c>
      <c r="DB32">
        <f>SUMIFS(DataRegularSeason20242025!$AA$3:$AA$1315,DataRegularSeason20242025!$B$3:$B$1315, "&lt;=" &amp; DB$1, DataRegularSeason20242025!$D$3:$D$1315, $A32)+SUMIFS(DataRegularSeason20242025!$AB$3:$AB$1315,DataRegularSeason20242025!$B$3:$B$1315, "&lt;=" &amp; DB$1, DataRegularSeason20242025!$E$3:$E$1315, $A32)</f>
        <v>30</v>
      </c>
      <c r="DC32">
        <f>SUMIFS(DataRegularSeason20242025!$AA$3:$AA$1315,DataRegularSeason20242025!$B$3:$B$1315, "&lt;=" &amp; DC$1, DataRegularSeason20242025!$D$3:$D$1315, $A32)+SUMIFS(DataRegularSeason20242025!$AB$3:$AB$1315,DataRegularSeason20242025!$B$3:$B$1315, "&lt;=" &amp; DC$1, DataRegularSeason20242025!$E$3:$E$1315, $A32)</f>
        <v>30</v>
      </c>
      <c r="DD32">
        <f>SUMIFS(DataRegularSeason20242025!$AA$3:$AA$1315,DataRegularSeason20242025!$B$3:$B$1315, "&lt;=" &amp; DD$1, DataRegularSeason20242025!$D$3:$D$1315, $A32)+SUMIFS(DataRegularSeason20242025!$AB$3:$AB$1315,DataRegularSeason20242025!$B$3:$B$1315, "&lt;=" &amp; DD$1, DataRegularSeason20242025!$E$3:$E$1315, $A32)</f>
        <v>30</v>
      </c>
      <c r="DE32">
        <f>SUMIFS(DataRegularSeason20242025!$AA$3:$AA$1315,DataRegularSeason20242025!$B$3:$B$1315, "&lt;=" &amp; DE$1, DataRegularSeason20242025!$D$3:$D$1315, $A32)+SUMIFS(DataRegularSeason20242025!$AB$3:$AB$1315,DataRegularSeason20242025!$B$3:$B$1315, "&lt;=" &amp; DE$1, DataRegularSeason20242025!$E$3:$E$1315, $A32)</f>
        <v>30</v>
      </c>
      <c r="DF32">
        <f>SUMIFS(DataRegularSeason20242025!$AA$3:$AA$1315,DataRegularSeason20242025!$B$3:$B$1315, "&lt;=" &amp; DF$1, DataRegularSeason20242025!$D$3:$D$1315, $A32)+SUMIFS(DataRegularSeason20242025!$AB$3:$AB$1315,DataRegularSeason20242025!$B$3:$B$1315, "&lt;=" &amp; DF$1, DataRegularSeason20242025!$E$3:$E$1315, $A32)</f>
        <v>30</v>
      </c>
      <c r="DG32">
        <f>SUMIFS(DataRegularSeason20242025!$AA$3:$AA$1315,DataRegularSeason20242025!$B$3:$B$1315, "&lt;=" &amp; DG$1, DataRegularSeason20242025!$D$3:$D$1315, $A32)+SUMIFS(DataRegularSeason20242025!$AB$3:$AB$1315,DataRegularSeason20242025!$B$3:$B$1315, "&lt;=" &amp; DG$1, DataRegularSeason20242025!$E$3:$E$1315, $A32)</f>
        <v>30</v>
      </c>
      <c r="DH32">
        <f>SUMIFS(DataRegularSeason20242025!$AA$3:$AA$1315,DataRegularSeason20242025!$B$3:$B$1315, "&lt;=" &amp; DH$1, DataRegularSeason20242025!$D$3:$D$1315, $A32)+SUMIFS(DataRegularSeason20242025!$AB$3:$AB$1315,DataRegularSeason20242025!$B$3:$B$1315, "&lt;=" &amp; DH$1, DataRegularSeason20242025!$E$3:$E$1315, $A32)</f>
        <v>30</v>
      </c>
      <c r="DI32">
        <f>SUMIFS(DataRegularSeason20242025!$AA$3:$AA$1315,DataRegularSeason20242025!$B$3:$B$1315, "&lt;=" &amp; DI$1, DataRegularSeason20242025!$D$3:$D$1315, $A32)+SUMIFS(DataRegularSeason20242025!$AB$3:$AB$1315,DataRegularSeason20242025!$B$3:$B$1315, "&lt;=" &amp; DI$1, DataRegularSeason20242025!$E$3:$E$1315, $A32)</f>
        <v>30</v>
      </c>
      <c r="DJ32">
        <f>SUMIFS(DataRegularSeason20242025!$AA$3:$AA$1315,DataRegularSeason20242025!$B$3:$B$1315, "&lt;=" &amp; DJ$1, DataRegularSeason20242025!$D$3:$D$1315, $A32)+SUMIFS(DataRegularSeason20242025!$AB$3:$AB$1315,DataRegularSeason20242025!$B$3:$B$1315, "&lt;=" &amp; DJ$1, DataRegularSeason20242025!$E$3:$E$1315, $A32)</f>
        <v>30</v>
      </c>
      <c r="DK32">
        <f>SUMIFS(DataRegularSeason20242025!$AA$3:$AA$1315,DataRegularSeason20242025!$B$3:$B$1315, "&lt;=" &amp; DK$1, DataRegularSeason20242025!$D$3:$D$1315, $A32)+SUMIFS(DataRegularSeason20242025!$AB$3:$AB$1315,DataRegularSeason20242025!$B$3:$B$1315, "&lt;=" &amp; DK$1, DataRegularSeason20242025!$E$3:$E$1315, $A32)</f>
        <v>30</v>
      </c>
      <c r="DL32">
        <f>SUMIFS(DataRegularSeason20242025!$AA$3:$AA$1315,DataRegularSeason20242025!$B$3:$B$1315, "&lt;=" &amp; DL$1, DataRegularSeason20242025!$D$3:$D$1315, $A32)+SUMIFS(DataRegularSeason20242025!$AB$3:$AB$1315,DataRegularSeason20242025!$B$3:$B$1315, "&lt;=" &amp; DL$1, DataRegularSeason20242025!$E$3:$E$1315, $A32)</f>
        <v>30</v>
      </c>
      <c r="DM32">
        <f>SUMIFS(DataRegularSeason20242025!$AA$3:$AA$1315,DataRegularSeason20242025!$B$3:$B$1315, "&lt;=" &amp; DM$1, DataRegularSeason20242025!$D$3:$D$1315, $A32)+SUMIFS(DataRegularSeason20242025!$AB$3:$AB$1315,DataRegularSeason20242025!$B$3:$B$1315, "&lt;=" &amp; DM$1, DataRegularSeason20242025!$E$3:$E$1315, $A32)</f>
        <v>30</v>
      </c>
      <c r="DN32">
        <f>SUMIFS(DataRegularSeason20242025!$AA$3:$AA$1315,DataRegularSeason20242025!$B$3:$B$1315, "&lt;=" &amp; DN$1, DataRegularSeason20242025!$D$3:$D$1315, $A32)+SUMIFS(DataRegularSeason20242025!$AB$3:$AB$1315,DataRegularSeason20242025!$B$3:$B$1315, "&lt;=" &amp; DN$1, DataRegularSeason20242025!$E$3:$E$1315, $A32)</f>
        <v>30</v>
      </c>
      <c r="DO32">
        <f>SUMIFS(DataRegularSeason20242025!$AA$3:$AA$1315,DataRegularSeason20242025!$B$3:$B$1315, "&lt;=" &amp; DO$1, DataRegularSeason20242025!$D$3:$D$1315, $A32)+SUMIFS(DataRegularSeason20242025!$AB$3:$AB$1315,DataRegularSeason20242025!$B$3:$B$1315, "&lt;=" &amp; DO$1, DataRegularSeason20242025!$E$3:$E$1315, $A32)</f>
        <v>30</v>
      </c>
      <c r="DP32">
        <f>SUMIFS(DataRegularSeason20242025!$AA$3:$AA$1315,DataRegularSeason20242025!$B$3:$B$1315, "&lt;=" &amp; DP$1, DataRegularSeason20242025!$D$3:$D$1315, $A32)+SUMIFS(DataRegularSeason20242025!$AB$3:$AB$1315,DataRegularSeason20242025!$B$3:$B$1315, "&lt;=" &amp; DP$1, DataRegularSeason20242025!$E$3:$E$1315, $A32)</f>
        <v>30</v>
      </c>
      <c r="DQ32">
        <f>SUMIFS(DataRegularSeason20242025!$AA$3:$AA$1315,DataRegularSeason20242025!$B$3:$B$1315, "&lt;=" &amp; DQ$1, DataRegularSeason20242025!$D$3:$D$1315, $A32)+SUMIFS(DataRegularSeason20242025!$AB$3:$AB$1315,DataRegularSeason20242025!$B$3:$B$1315, "&lt;=" &amp; DQ$1, DataRegularSeason20242025!$E$3:$E$1315, $A32)</f>
        <v>30</v>
      </c>
      <c r="DR32">
        <f>SUMIFS(DataRegularSeason20242025!$AA$3:$AA$1315,DataRegularSeason20242025!$B$3:$B$1315, "&lt;=" &amp; DR$1, DataRegularSeason20242025!$D$3:$D$1315, $A32)+SUMIFS(DataRegularSeason20242025!$AB$3:$AB$1315,DataRegularSeason20242025!$B$3:$B$1315, "&lt;=" &amp; DR$1, DataRegularSeason20242025!$E$3:$E$1315, $A32)</f>
        <v>30</v>
      </c>
      <c r="DS32">
        <f>SUMIFS(DataRegularSeason20242025!$AA$3:$AA$1315,DataRegularSeason20242025!$B$3:$B$1315, "&lt;=" &amp; DS$1, DataRegularSeason20242025!$D$3:$D$1315, $A32)+SUMIFS(DataRegularSeason20242025!$AB$3:$AB$1315,DataRegularSeason20242025!$B$3:$B$1315, "&lt;=" &amp; DS$1, DataRegularSeason20242025!$E$3:$E$1315, $A32)</f>
        <v>30</v>
      </c>
      <c r="DT32">
        <f>SUMIFS(DataRegularSeason20242025!$AA$3:$AA$1315,DataRegularSeason20242025!$B$3:$B$1315, "&lt;=" &amp; DT$1, DataRegularSeason20242025!$D$3:$D$1315, $A32)+SUMIFS(DataRegularSeason20242025!$AB$3:$AB$1315,DataRegularSeason20242025!$B$3:$B$1315, "&lt;=" &amp; DT$1, DataRegularSeason20242025!$E$3:$E$1315, $A32)</f>
        <v>30</v>
      </c>
      <c r="DU32">
        <f>SUMIFS(DataRegularSeason20242025!$AA$3:$AA$1315,DataRegularSeason20242025!$B$3:$B$1315, "&lt;=" &amp; DU$1, DataRegularSeason20242025!$D$3:$D$1315, $A32)+SUMIFS(DataRegularSeason20242025!$AB$3:$AB$1315,DataRegularSeason20242025!$B$3:$B$1315, "&lt;=" &amp; DU$1, DataRegularSeason20242025!$E$3:$E$1315, $A32)</f>
        <v>30</v>
      </c>
      <c r="DV32">
        <f>SUMIFS(DataRegularSeason20242025!$AA$3:$AA$1315,DataRegularSeason20242025!$B$3:$B$1315, "&lt;=" &amp; DV$1, DataRegularSeason20242025!$D$3:$D$1315, $A32)+SUMIFS(DataRegularSeason20242025!$AB$3:$AB$1315,DataRegularSeason20242025!$B$3:$B$1315, "&lt;=" &amp; DV$1, DataRegularSeason20242025!$E$3:$E$1315, $A32)</f>
        <v>30</v>
      </c>
      <c r="DW32">
        <f>SUMIFS(DataRegularSeason20242025!$AA$3:$AA$1315,DataRegularSeason20242025!$B$3:$B$1315, "&lt;=" &amp; DW$1, DataRegularSeason20242025!$D$3:$D$1315, $A32)+SUMIFS(DataRegularSeason20242025!$AB$3:$AB$1315,DataRegularSeason20242025!$B$3:$B$1315, "&lt;=" &amp; DW$1, DataRegularSeason20242025!$E$3:$E$1315, $A32)</f>
        <v>30</v>
      </c>
      <c r="DX32">
        <f>SUMIFS(DataRegularSeason20242025!$AA$3:$AA$1315,DataRegularSeason20242025!$B$3:$B$1315, "&lt;=" &amp; DX$1, DataRegularSeason20242025!$D$3:$D$1315, $A32)+SUMIFS(DataRegularSeason20242025!$AB$3:$AB$1315,DataRegularSeason20242025!$B$3:$B$1315, "&lt;=" &amp; DX$1, DataRegularSeason20242025!$E$3:$E$1315, $A32)</f>
        <v>30</v>
      </c>
      <c r="DY32">
        <f>SUMIFS(DataRegularSeason20242025!$AA$3:$AA$1315,DataRegularSeason20242025!$B$3:$B$1315, "&lt;=" &amp; DY$1, DataRegularSeason20242025!$D$3:$D$1315, $A32)+SUMIFS(DataRegularSeason20242025!$AB$3:$AB$1315,DataRegularSeason20242025!$B$3:$B$1315, "&lt;=" &amp; DY$1, DataRegularSeason20242025!$E$3:$E$1315, $A32)</f>
        <v>30</v>
      </c>
      <c r="DZ32">
        <f>SUMIFS(DataRegularSeason20242025!$AA$3:$AA$1315,DataRegularSeason20242025!$B$3:$B$1315, "&lt;=" &amp; DZ$1, DataRegularSeason20242025!$D$3:$D$1315, $A32)+SUMIFS(DataRegularSeason20242025!$AB$3:$AB$1315,DataRegularSeason20242025!$B$3:$B$1315, "&lt;=" &amp; DZ$1, DataRegularSeason20242025!$E$3:$E$1315, $A32)</f>
        <v>30</v>
      </c>
      <c r="EA32">
        <f>SUMIFS(DataRegularSeason20242025!$AA$3:$AA$1315,DataRegularSeason20242025!$B$3:$B$1315, "&lt;=" &amp; EA$1, DataRegularSeason20242025!$D$3:$D$1315, $A32)+SUMIFS(DataRegularSeason20242025!$AB$3:$AB$1315,DataRegularSeason20242025!$B$3:$B$1315, "&lt;=" &amp; EA$1, DataRegularSeason20242025!$E$3:$E$1315, $A32)</f>
        <v>30</v>
      </c>
      <c r="EB32">
        <f>SUMIFS(DataRegularSeason20242025!$AA$3:$AA$1315,DataRegularSeason20242025!$B$3:$B$1315, "&lt;=" &amp; EB$1, DataRegularSeason20242025!$D$3:$D$1315, $A32)+SUMIFS(DataRegularSeason20242025!$AB$3:$AB$1315,DataRegularSeason20242025!$B$3:$B$1315, "&lt;=" &amp; EB$1, DataRegularSeason20242025!$E$3:$E$1315, $A32)</f>
        <v>30</v>
      </c>
      <c r="EC32">
        <f>SUMIFS(DataRegularSeason20242025!$AA$3:$AA$1315,DataRegularSeason20242025!$B$3:$B$1315, "&lt;=" &amp; EC$1, DataRegularSeason20242025!$D$3:$D$1315, $A32)+SUMIFS(DataRegularSeason20242025!$AB$3:$AB$1315,DataRegularSeason20242025!$B$3:$B$1315, "&lt;=" &amp; EC$1, DataRegularSeason20242025!$E$3:$E$1315, $A32)</f>
        <v>30</v>
      </c>
      <c r="ED32">
        <f>SUMIFS(DataRegularSeason20242025!$AA$3:$AA$1315,DataRegularSeason20242025!$B$3:$B$1315, "&lt;=" &amp; ED$1, DataRegularSeason20242025!$D$3:$D$1315, $A32)+SUMIFS(DataRegularSeason20242025!$AB$3:$AB$1315,DataRegularSeason20242025!$B$3:$B$1315, "&lt;=" &amp; ED$1, DataRegularSeason20242025!$E$3:$E$1315, $A32)</f>
        <v>30</v>
      </c>
      <c r="EE32">
        <f>SUMIFS(DataRegularSeason20242025!$AA$3:$AA$1315,DataRegularSeason20242025!$B$3:$B$1315, "&lt;=" &amp; EE$1, DataRegularSeason20242025!$D$3:$D$1315, $A32)+SUMIFS(DataRegularSeason20242025!$AB$3:$AB$1315,DataRegularSeason20242025!$B$3:$B$1315, "&lt;=" &amp; EE$1, DataRegularSeason20242025!$E$3:$E$1315, $A32)</f>
        <v>30</v>
      </c>
      <c r="EF32">
        <f>SUMIFS(DataRegularSeason20242025!$AA$3:$AA$1315,DataRegularSeason20242025!$B$3:$B$1315, "&lt;=" &amp; EF$1, DataRegularSeason20242025!$D$3:$D$1315, $A32)+SUMIFS(DataRegularSeason20242025!$AB$3:$AB$1315,DataRegularSeason20242025!$B$3:$B$1315, "&lt;=" &amp; EF$1, DataRegularSeason20242025!$E$3:$E$1315, $A32)</f>
        <v>30</v>
      </c>
      <c r="EG32">
        <f>SUMIFS(DataRegularSeason20242025!$AA$3:$AA$1315,DataRegularSeason20242025!$B$3:$B$1315, "&lt;=" &amp; EG$1, DataRegularSeason20242025!$D$3:$D$1315, $A32)+SUMIFS(DataRegularSeason20242025!$AB$3:$AB$1315,DataRegularSeason20242025!$B$3:$B$1315, "&lt;=" &amp; EG$1, DataRegularSeason20242025!$E$3:$E$1315, $A32)</f>
        <v>30</v>
      </c>
      <c r="EH32">
        <f>SUMIFS(DataRegularSeason20242025!$AA$3:$AA$1315,DataRegularSeason20242025!$B$3:$B$1315, "&lt;=" &amp; EH$1, DataRegularSeason20242025!$D$3:$D$1315, $A32)+SUMIFS(DataRegularSeason20242025!$AB$3:$AB$1315,DataRegularSeason20242025!$B$3:$B$1315, "&lt;=" &amp; EH$1, DataRegularSeason20242025!$E$3:$E$1315, $A32)</f>
        <v>30</v>
      </c>
      <c r="EI32">
        <f>SUMIFS(DataRegularSeason20242025!$AA$3:$AA$1315,DataRegularSeason20242025!$B$3:$B$1315, "&lt;=" &amp; EI$1, DataRegularSeason20242025!$D$3:$D$1315, $A32)+SUMIFS(DataRegularSeason20242025!$AB$3:$AB$1315,DataRegularSeason20242025!$B$3:$B$1315, "&lt;=" &amp; EI$1, DataRegularSeason20242025!$E$3:$E$1315, $A32)</f>
        <v>30</v>
      </c>
      <c r="EJ32">
        <f>SUMIFS(DataRegularSeason20242025!$AA$3:$AA$1315,DataRegularSeason20242025!$B$3:$B$1315, "&lt;=" &amp; EJ$1, DataRegularSeason20242025!$D$3:$D$1315, $A32)+SUMIFS(DataRegularSeason20242025!$AB$3:$AB$1315,DataRegularSeason20242025!$B$3:$B$1315, "&lt;=" &amp; EJ$1, DataRegularSeason20242025!$E$3:$E$1315, $A32)</f>
        <v>30</v>
      </c>
      <c r="EK32">
        <f>SUMIFS(DataRegularSeason20242025!$AA$3:$AA$1315,DataRegularSeason20242025!$B$3:$B$1315, "&lt;=" &amp; EK$1, DataRegularSeason20242025!$D$3:$D$1315, $A32)+SUMIFS(DataRegularSeason20242025!$AB$3:$AB$1315,DataRegularSeason20242025!$B$3:$B$1315, "&lt;=" &amp; EK$1, DataRegularSeason20242025!$E$3:$E$1315, $A32)</f>
        <v>30</v>
      </c>
      <c r="EL32">
        <f>SUMIFS(DataRegularSeason20242025!$AA$3:$AA$1315,DataRegularSeason20242025!$B$3:$B$1315, "&lt;=" &amp; EL$1, DataRegularSeason20242025!$D$3:$D$1315, $A32)+SUMIFS(DataRegularSeason20242025!$AB$3:$AB$1315,DataRegularSeason20242025!$B$3:$B$1315, "&lt;=" &amp; EL$1, DataRegularSeason20242025!$E$3:$E$1315, $A32)</f>
        <v>30</v>
      </c>
      <c r="EM32">
        <f>SUMIFS(DataRegularSeason20242025!$AA$3:$AA$1315,DataRegularSeason20242025!$B$3:$B$1315, "&lt;=" &amp; EM$1, DataRegularSeason20242025!$D$3:$D$1315, $A32)+SUMIFS(DataRegularSeason20242025!$AB$3:$AB$1315,DataRegularSeason20242025!$B$3:$B$1315, "&lt;=" &amp; EM$1, DataRegularSeason20242025!$E$3:$E$1315, $A32)</f>
        <v>30</v>
      </c>
      <c r="EN32">
        <f>SUMIFS(DataRegularSeason20242025!$AA$3:$AA$1315,DataRegularSeason20242025!$B$3:$B$1315, "&lt;=" &amp; EN$1, DataRegularSeason20242025!$D$3:$D$1315, $A32)+SUMIFS(DataRegularSeason20242025!$AB$3:$AB$1315,DataRegularSeason20242025!$B$3:$B$1315, "&lt;=" &amp; EN$1, DataRegularSeason20242025!$E$3:$E$1315, $A32)</f>
        <v>30</v>
      </c>
      <c r="EO32">
        <f>SUMIFS(DataRegularSeason20242025!$AA$3:$AA$1315,DataRegularSeason20242025!$B$3:$B$1315, "&lt;=" &amp; EO$1, DataRegularSeason20242025!$D$3:$D$1315, $A32)+SUMIFS(DataRegularSeason20242025!$AB$3:$AB$1315,DataRegularSeason20242025!$B$3:$B$1315, "&lt;=" &amp; EO$1, DataRegularSeason20242025!$E$3:$E$1315, $A32)</f>
        <v>30</v>
      </c>
      <c r="EP32">
        <f>SUMIFS(DataRegularSeason20242025!$AA$3:$AA$1315,DataRegularSeason20242025!$B$3:$B$1315, "&lt;=" &amp; EP$1, DataRegularSeason20242025!$D$3:$D$1315, $A32)+SUMIFS(DataRegularSeason20242025!$AB$3:$AB$1315,DataRegularSeason20242025!$B$3:$B$1315, "&lt;=" &amp; EP$1, DataRegularSeason20242025!$E$3:$E$1315, $A32)</f>
        <v>30</v>
      </c>
      <c r="EQ32">
        <f>SUMIFS(DataRegularSeason20242025!$AA$3:$AA$1315,DataRegularSeason20242025!$B$3:$B$1315, "&lt;=" &amp; EQ$1, DataRegularSeason20242025!$D$3:$D$1315, $A32)+SUMIFS(DataRegularSeason20242025!$AB$3:$AB$1315,DataRegularSeason20242025!$B$3:$B$1315, "&lt;=" &amp; EQ$1, DataRegularSeason20242025!$E$3:$E$1315, $A32)</f>
        <v>30</v>
      </c>
      <c r="ER32">
        <f>SUMIFS(DataRegularSeason20242025!$AA$3:$AA$1315,DataRegularSeason20242025!$B$3:$B$1315, "&lt;=" &amp; ER$1, DataRegularSeason20242025!$D$3:$D$1315, $A32)+SUMIFS(DataRegularSeason20242025!$AB$3:$AB$1315,DataRegularSeason20242025!$B$3:$B$1315, "&lt;=" &amp; ER$1, DataRegularSeason20242025!$E$3:$E$1315, $A32)</f>
        <v>30</v>
      </c>
      <c r="ES32">
        <f>SUMIFS(DataRegularSeason20242025!$AA$3:$AA$1315,DataRegularSeason20242025!$B$3:$B$1315, "&lt;=" &amp; ES$1, DataRegularSeason20242025!$D$3:$D$1315, $A32)+SUMIFS(DataRegularSeason20242025!$AB$3:$AB$1315,DataRegularSeason20242025!$B$3:$B$1315, "&lt;=" &amp; ES$1, DataRegularSeason20242025!$E$3:$E$1315, $A32)</f>
        <v>30</v>
      </c>
      <c r="ET32">
        <f>SUMIFS(DataRegularSeason20242025!$AA$3:$AA$1315,DataRegularSeason20242025!$B$3:$B$1315, "&lt;=" &amp; ET$1, DataRegularSeason20242025!$D$3:$D$1315, $A32)+SUMIFS(DataRegularSeason20242025!$AB$3:$AB$1315,DataRegularSeason20242025!$B$3:$B$1315, "&lt;=" &amp; ET$1, DataRegularSeason20242025!$E$3:$E$1315, $A32)</f>
        <v>30</v>
      </c>
      <c r="EU32">
        <f>SUMIFS(DataRegularSeason20242025!$AA$3:$AA$1315,DataRegularSeason20242025!$B$3:$B$1315, "&lt;=" &amp; EU$1, DataRegularSeason20242025!$D$3:$D$1315, $A32)+SUMIFS(DataRegularSeason20242025!$AB$3:$AB$1315,DataRegularSeason20242025!$B$3:$B$1315, "&lt;=" &amp; EU$1, DataRegularSeason20242025!$E$3:$E$1315, $A32)</f>
        <v>30</v>
      </c>
      <c r="EV32">
        <f>SUMIFS(DataRegularSeason20242025!$AA$3:$AA$1315,DataRegularSeason20242025!$B$3:$B$1315, "&lt;=" &amp; EV$1, DataRegularSeason20242025!$D$3:$D$1315, $A32)+SUMIFS(DataRegularSeason20242025!$AB$3:$AB$1315,DataRegularSeason20242025!$B$3:$B$1315, "&lt;=" &amp; EV$1, DataRegularSeason20242025!$E$3:$E$1315, $A32)</f>
        <v>30</v>
      </c>
      <c r="EW32">
        <f>SUMIFS(DataRegularSeason20242025!$AA$3:$AA$1315,DataRegularSeason20242025!$B$3:$B$1315, "&lt;=" &amp; EW$1, DataRegularSeason20242025!$D$3:$D$1315, $A32)+SUMIFS(DataRegularSeason20242025!$AB$3:$AB$1315,DataRegularSeason20242025!$B$3:$B$1315, "&lt;=" &amp; EW$1, DataRegularSeason20242025!$E$3:$E$1315, $A32)</f>
        <v>30</v>
      </c>
      <c r="EX32">
        <f>SUMIFS(DataRegularSeason20242025!$AA$3:$AA$1315,DataRegularSeason20242025!$B$3:$B$1315, "&lt;=" &amp; EX$1, DataRegularSeason20242025!$D$3:$D$1315, $A32)+SUMIFS(DataRegularSeason20242025!$AB$3:$AB$1315,DataRegularSeason20242025!$B$3:$B$1315, "&lt;=" &amp; EX$1, DataRegularSeason20242025!$E$3:$E$1315, $A32)</f>
        <v>30</v>
      </c>
      <c r="EY32">
        <f>SUMIFS(DataRegularSeason20242025!$AA$3:$AA$1315,DataRegularSeason20242025!$B$3:$B$1315, "&lt;=" &amp; EY$1, DataRegularSeason20242025!$D$3:$D$1315, $A32)+SUMIFS(DataRegularSeason20242025!$AB$3:$AB$1315,DataRegularSeason20242025!$B$3:$B$1315, "&lt;=" &amp; EY$1, DataRegularSeason20242025!$E$3:$E$1315, $A32)</f>
        <v>30</v>
      </c>
      <c r="EZ32">
        <f>SUMIFS(DataRegularSeason20242025!$AA$3:$AA$1315,DataRegularSeason20242025!$B$3:$B$1315, "&lt;=" &amp; EZ$1, DataRegularSeason20242025!$D$3:$D$1315, $A32)+SUMIFS(DataRegularSeason20242025!$AB$3:$AB$1315,DataRegularSeason20242025!$B$3:$B$1315, "&lt;=" &amp; EZ$1, DataRegularSeason20242025!$E$3:$E$1315, $A32)</f>
        <v>30</v>
      </c>
      <c r="FA32">
        <f>SUMIFS(DataRegularSeason20242025!$AA$3:$AA$1315,DataRegularSeason20242025!$B$3:$B$1315, "&lt;=" &amp; FA$1, DataRegularSeason20242025!$D$3:$D$1315, $A32)+SUMIFS(DataRegularSeason20242025!$AB$3:$AB$1315,DataRegularSeason20242025!$B$3:$B$1315, "&lt;=" &amp; FA$1, DataRegularSeason20242025!$E$3:$E$1315, $A32)</f>
        <v>30</v>
      </c>
      <c r="FB32">
        <f>SUMIFS(DataRegularSeason20242025!$AA$3:$AA$1315,DataRegularSeason20242025!$B$3:$B$1315, "&lt;=" &amp; FB$1, DataRegularSeason20242025!$D$3:$D$1315, $A32)+SUMIFS(DataRegularSeason20242025!$AB$3:$AB$1315,DataRegularSeason20242025!$B$3:$B$1315, "&lt;=" &amp; FB$1, DataRegularSeason20242025!$E$3:$E$1315, $A32)</f>
        <v>30</v>
      </c>
      <c r="FC32">
        <f>SUMIFS(DataRegularSeason20242025!$AA$3:$AA$1315,DataRegularSeason20242025!$B$3:$B$1315, "&lt;=" &amp; FC$1, DataRegularSeason20242025!$D$3:$D$1315, $A32)+SUMIFS(DataRegularSeason20242025!$AB$3:$AB$1315,DataRegularSeason20242025!$B$3:$B$1315, "&lt;=" &amp; FC$1, DataRegularSeason20242025!$E$3:$E$1315, $A32)</f>
        <v>30</v>
      </c>
      <c r="FD32">
        <f>SUMIFS(DataRegularSeason20242025!$AA$3:$AA$1315,DataRegularSeason20242025!$B$3:$B$1315, "&lt;=" &amp; FD$1, DataRegularSeason20242025!$D$3:$D$1315, $A32)+SUMIFS(DataRegularSeason20242025!$AB$3:$AB$1315,DataRegularSeason20242025!$B$3:$B$1315, "&lt;=" &amp; FD$1, DataRegularSeason20242025!$E$3:$E$1315, $A32)</f>
        <v>30</v>
      </c>
      <c r="FE32">
        <f>SUMIFS(DataRegularSeason20242025!$AA$3:$AA$1315,DataRegularSeason20242025!$B$3:$B$1315, "&lt;=" &amp; FE$1, DataRegularSeason20242025!$D$3:$D$1315, $A32)+SUMIFS(DataRegularSeason20242025!$AB$3:$AB$1315,DataRegularSeason20242025!$B$3:$B$1315, "&lt;=" &amp; FE$1, DataRegularSeason20242025!$E$3:$E$1315, $A32)</f>
        <v>30</v>
      </c>
      <c r="FF32">
        <f>SUMIFS(DataRegularSeason20242025!$AA$3:$AA$1315,DataRegularSeason20242025!$B$3:$B$1315, "&lt;=" &amp; FF$1, DataRegularSeason20242025!$D$3:$D$1315, $A32)+SUMIFS(DataRegularSeason20242025!$AB$3:$AB$1315,DataRegularSeason20242025!$B$3:$B$1315, "&lt;=" &amp; FF$1, DataRegularSeason20242025!$E$3:$E$1315, $A32)</f>
        <v>30</v>
      </c>
      <c r="FG32">
        <f>SUMIFS(DataRegularSeason20242025!$AA$3:$AA$1315,DataRegularSeason20242025!$B$3:$B$1315, "&lt;=" &amp; FG$1, DataRegularSeason20242025!$D$3:$D$1315, $A32)+SUMIFS(DataRegularSeason20242025!$AB$3:$AB$1315,DataRegularSeason20242025!$B$3:$B$1315, "&lt;=" &amp; FG$1, DataRegularSeason20242025!$E$3:$E$1315, $A32)</f>
        <v>30</v>
      </c>
      <c r="FH32">
        <f>SUMIFS(DataRegularSeason20242025!$AA$3:$AA$1315,DataRegularSeason20242025!$B$3:$B$1315, "&lt;=" &amp; FH$1, DataRegularSeason20242025!$D$3:$D$1315, $A32)+SUMIFS(DataRegularSeason20242025!$AB$3:$AB$1315,DataRegularSeason20242025!$B$3:$B$1315, "&lt;=" &amp; FH$1, DataRegularSeason20242025!$E$3:$E$1315, $A32)</f>
        <v>30</v>
      </c>
      <c r="FI32">
        <f>SUMIFS(DataRegularSeason20242025!$AA$3:$AA$1315,DataRegularSeason20242025!$B$3:$B$1315, "&lt;=" &amp; FI$1, DataRegularSeason20242025!$D$3:$D$1315, $A32)+SUMIFS(DataRegularSeason20242025!$AB$3:$AB$1315,DataRegularSeason20242025!$B$3:$B$1315, "&lt;=" &amp; FI$1, DataRegularSeason20242025!$E$3:$E$1315, $A32)</f>
        <v>30</v>
      </c>
      <c r="FJ32">
        <f>SUMIFS(DataRegularSeason20242025!$AA$3:$AA$1315,DataRegularSeason20242025!$B$3:$B$1315, "&lt;=" &amp; FJ$1, DataRegularSeason20242025!$D$3:$D$1315, $A32)+SUMIFS(DataRegularSeason20242025!$AB$3:$AB$1315,DataRegularSeason20242025!$B$3:$B$1315, "&lt;=" &amp; FJ$1, DataRegularSeason20242025!$E$3:$E$1315, $A32)</f>
        <v>30</v>
      </c>
      <c r="FK32">
        <f>SUMIFS(DataRegularSeason20242025!$AA$3:$AA$1315,DataRegularSeason20242025!$B$3:$B$1315, "&lt;=" &amp; FK$1, DataRegularSeason20242025!$D$3:$D$1315, $A32)+SUMIFS(DataRegularSeason20242025!$AB$3:$AB$1315,DataRegularSeason20242025!$B$3:$B$1315, "&lt;=" &amp; FK$1, DataRegularSeason20242025!$E$3:$E$1315, $A32)</f>
        <v>30</v>
      </c>
      <c r="FL32">
        <f>SUMIFS(DataRegularSeason20242025!$AA$3:$AA$1315,DataRegularSeason20242025!$B$3:$B$1315, "&lt;=" &amp; FL$1, DataRegularSeason20242025!$D$3:$D$1315, $A32)+SUMIFS(DataRegularSeason20242025!$AB$3:$AB$1315,DataRegularSeason20242025!$B$3:$B$1315, "&lt;=" &amp; FL$1, DataRegularSeason20242025!$E$3:$E$1315, $A32)</f>
        <v>30</v>
      </c>
      <c r="FM32">
        <f>SUMIFS(DataRegularSeason20242025!$AA$3:$AA$1315,DataRegularSeason20242025!$B$3:$B$1315, "&lt;=" &amp; FM$1, DataRegularSeason20242025!$D$3:$D$1315, $A32)+SUMIFS(DataRegularSeason20242025!$AB$3:$AB$1315,DataRegularSeason20242025!$B$3:$B$1315, "&lt;=" &amp; FM$1, DataRegularSeason20242025!$E$3:$E$1315, $A32)</f>
        <v>30</v>
      </c>
      <c r="FN32">
        <f>SUMIFS(DataRegularSeason20242025!$AA$3:$AA$1315,DataRegularSeason20242025!$B$3:$B$1315, "&lt;=" &amp; FN$1, DataRegularSeason20242025!$D$3:$D$1315, $A32)+SUMIFS(DataRegularSeason20242025!$AB$3:$AB$1315,DataRegularSeason20242025!$B$3:$B$1315, "&lt;=" &amp; FN$1, DataRegularSeason20242025!$E$3:$E$1315, $A32)</f>
        <v>30</v>
      </c>
      <c r="FO32">
        <f>SUMIFS(DataRegularSeason20242025!$AA$3:$AA$1315,DataRegularSeason20242025!$B$3:$B$1315, "&lt;=" &amp; FO$1, DataRegularSeason20242025!$D$3:$D$1315, $A32)+SUMIFS(DataRegularSeason20242025!$AB$3:$AB$1315,DataRegularSeason20242025!$B$3:$B$1315, "&lt;=" &amp; FO$1, DataRegularSeason20242025!$E$3:$E$1315, $A32)</f>
        <v>30</v>
      </c>
      <c r="FP32">
        <f>SUMIFS(DataRegularSeason20242025!$AA$3:$AA$1315,DataRegularSeason20242025!$B$3:$B$1315, "&lt;=" &amp; FP$1, DataRegularSeason20242025!$D$3:$D$1315, $A32)+SUMIFS(DataRegularSeason20242025!$AB$3:$AB$1315,DataRegularSeason20242025!$B$3:$B$1315, "&lt;=" &amp; FP$1, DataRegularSeason20242025!$E$3:$E$1315, $A32)</f>
        <v>30</v>
      </c>
      <c r="FQ32">
        <f>SUMIFS(DataRegularSeason20242025!$AA$3:$AA$1315,DataRegularSeason20242025!$B$3:$B$1315, "&lt;=" &amp; FQ$1, DataRegularSeason20242025!$D$3:$D$1315, $A32)+SUMIFS(DataRegularSeason20242025!$AB$3:$AB$1315,DataRegularSeason20242025!$B$3:$B$1315, "&lt;=" &amp; FQ$1, DataRegularSeason20242025!$E$3:$E$1315, $A32)</f>
        <v>30</v>
      </c>
      <c r="FR32">
        <f>SUMIFS(DataRegularSeason20242025!$AA$3:$AA$1315,DataRegularSeason20242025!$B$3:$B$1315, "&lt;=" &amp; FR$1, DataRegularSeason20242025!$D$3:$D$1315, $A32)+SUMIFS(DataRegularSeason20242025!$AB$3:$AB$1315,DataRegularSeason20242025!$B$3:$B$1315, "&lt;=" &amp; FR$1, DataRegularSeason20242025!$E$3:$E$1315, $A32)</f>
        <v>30</v>
      </c>
      <c r="FS32">
        <f>SUMIFS(DataRegularSeason20242025!$AA$3:$AA$1315,DataRegularSeason20242025!$B$3:$B$1315, "&lt;=" &amp; FS$1, DataRegularSeason20242025!$D$3:$D$1315, $A32)+SUMIFS(DataRegularSeason20242025!$AB$3:$AB$1315,DataRegularSeason20242025!$B$3:$B$1315, "&lt;=" &amp; FS$1, DataRegularSeason20242025!$E$3:$E$1315, $A32)</f>
        <v>30</v>
      </c>
      <c r="FT32">
        <f>SUMIFS(DataRegularSeason20242025!$AA$3:$AA$1315,DataRegularSeason20242025!$B$3:$B$1315, "&lt;=" &amp; FT$1, DataRegularSeason20242025!$D$3:$D$1315, $A32)+SUMIFS(DataRegularSeason20242025!$AB$3:$AB$1315,DataRegularSeason20242025!$B$3:$B$1315, "&lt;=" &amp; FT$1, DataRegularSeason20242025!$E$3:$E$1315, $A32)</f>
        <v>30</v>
      </c>
      <c r="FU32">
        <f>SUMIFS(DataRegularSeason20242025!$AA$3:$AA$1315,DataRegularSeason20242025!$B$3:$B$1315, "&lt;=" &amp; FU$1, DataRegularSeason20242025!$D$3:$D$1315, $A32)+SUMIFS(DataRegularSeason20242025!$AB$3:$AB$1315,DataRegularSeason20242025!$B$3:$B$1315, "&lt;=" &amp; FU$1, DataRegularSeason20242025!$E$3:$E$1315, $A32)</f>
        <v>30</v>
      </c>
      <c r="FV32">
        <f>SUMIFS(DataRegularSeason20242025!$AA$3:$AA$1315,DataRegularSeason20242025!$B$3:$B$1315, "&lt;=" &amp; FV$1, DataRegularSeason20242025!$D$3:$D$1315, $A32)+SUMIFS(DataRegularSeason20242025!$AB$3:$AB$1315,DataRegularSeason20242025!$B$3:$B$1315, "&lt;=" &amp; FV$1, DataRegularSeason20242025!$E$3:$E$1315, $A32)</f>
        <v>30</v>
      </c>
      <c r="FW32">
        <f>SUMIFS(DataRegularSeason20242025!$AA$3:$AA$1315,DataRegularSeason20242025!$B$3:$B$1315, "&lt;=" &amp; FW$1, DataRegularSeason20242025!$D$3:$D$1315, $A32)+SUMIFS(DataRegularSeason20242025!$AB$3:$AB$1315,DataRegularSeason20242025!$B$3:$B$1315, "&lt;=" &amp; FW$1, DataRegularSeason20242025!$E$3:$E$1315, $A32)</f>
        <v>30</v>
      </c>
      <c r="FX32">
        <f>SUMIFS(DataRegularSeason20242025!$AA$3:$AA$1315,DataRegularSeason20242025!$B$3:$B$1315, "&lt;=" &amp; FX$1, DataRegularSeason20242025!$D$3:$D$1315, $A32)+SUMIFS(DataRegularSeason20242025!$AB$3:$AB$1315,DataRegularSeason20242025!$B$3:$B$1315, "&lt;=" &amp; FX$1, DataRegularSeason20242025!$E$3:$E$1315, $A32)</f>
        <v>30</v>
      </c>
      <c r="FY32">
        <f>SUMIFS(DataRegularSeason20242025!$AA$3:$AA$1315,DataRegularSeason20242025!$B$3:$B$1315, "&lt;=" &amp; FY$1, DataRegularSeason20242025!$D$3:$D$1315, $A32)+SUMIFS(DataRegularSeason20242025!$AB$3:$AB$1315,DataRegularSeason20242025!$B$3:$B$1315, "&lt;=" &amp; FY$1, DataRegularSeason20242025!$E$3:$E$1315, $A32)</f>
        <v>30</v>
      </c>
      <c r="FZ32">
        <f>SUMIFS(DataRegularSeason20242025!$AA$3:$AA$1315,DataRegularSeason20242025!$B$3:$B$1315, "&lt;=" &amp; FZ$1, DataRegularSeason20242025!$D$3:$D$1315, $A32)+SUMIFS(DataRegularSeason20242025!$AB$3:$AB$1315,DataRegularSeason20242025!$B$3:$B$1315, "&lt;=" &amp; FZ$1, DataRegularSeason20242025!$E$3:$E$1315, $A32)</f>
        <v>30</v>
      </c>
      <c r="GA32">
        <f>SUMIFS(DataRegularSeason20242025!$AA$3:$AA$1315,DataRegularSeason20242025!$B$3:$B$1315, "&lt;=" &amp; GA$1, DataRegularSeason20242025!$D$3:$D$1315, $A32)+SUMIFS(DataRegularSeason20242025!$AB$3:$AB$1315,DataRegularSeason20242025!$B$3:$B$1315, "&lt;=" &amp; GA$1, DataRegularSeason20242025!$E$3:$E$1315, $A32)</f>
        <v>30</v>
      </c>
      <c r="GB32">
        <f>SUMIFS(DataRegularSeason20242025!$AA$3:$AA$1315,DataRegularSeason20242025!$B$3:$B$1315, "&lt;=" &amp; GB$1, DataRegularSeason20242025!$D$3:$D$1315, $A32)+SUMIFS(DataRegularSeason20242025!$AB$3:$AB$1315,DataRegularSeason20242025!$B$3:$B$1315, "&lt;=" &amp; GB$1, DataRegularSeason20242025!$E$3:$E$1315, $A32)</f>
        <v>30</v>
      </c>
      <c r="GC32">
        <f>SUMIFS(DataRegularSeason20242025!$AA$3:$AA$1315,DataRegularSeason20242025!$B$3:$B$1315, "&lt;=" &amp; GC$1, DataRegularSeason20242025!$D$3:$D$1315, $A32)+SUMIFS(DataRegularSeason20242025!$AB$3:$AB$1315,DataRegularSeason20242025!$B$3:$B$1315, "&lt;=" &amp; GC$1, DataRegularSeason20242025!$E$3:$E$1315, $A32)</f>
        <v>30</v>
      </c>
      <c r="GD32">
        <f>SUMIFS(DataRegularSeason20242025!$AA$3:$AA$1315,DataRegularSeason20242025!$B$3:$B$1315, "&lt;=" &amp; GD$1, DataRegularSeason20242025!$D$3:$D$1315, $A32)+SUMIFS(DataRegularSeason20242025!$AB$3:$AB$1315,DataRegularSeason20242025!$B$3:$B$1315, "&lt;=" &amp; GD$1, DataRegularSeason20242025!$E$3:$E$1315, $A32)</f>
        <v>30</v>
      </c>
      <c r="GE32">
        <f>SUMIFS(DataRegularSeason20242025!$AA$3:$AA$1315,DataRegularSeason20242025!$B$3:$B$1315, "&lt;=" &amp; GE$1, DataRegularSeason20242025!$D$3:$D$1315, $A32)+SUMIFS(DataRegularSeason20242025!$AB$3:$AB$1315,DataRegularSeason20242025!$B$3:$B$1315, "&lt;=" &amp; GE$1, DataRegularSeason20242025!$E$3:$E$1315, $A32)</f>
        <v>30</v>
      </c>
      <c r="GF32">
        <f>SUMIFS(DataRegularSeason20242025!$AA$3:$AA$1315,DataRegularSeason20242025!$B$3:$B$1315, "&lt;=" &amp; GF$1, DataRegularSeason20242025!$D$3:$D$1315, $A32)+SUMIFS(DataRegularSeason20242025!$AB$3:$AB$1315,DataRegularSeason20242025!$B$3:$B$1315, "&lt;=" &amp; GF$1, DataRegularSeason20242025!$E$3:$E$1315, $A32)</f>
        <v>30</v>
      </c>
      <c r="GG32">
        <f>SUMIFS(DataRegularSeason20242025!$AA$3:$AA$1315,DataRegularSeason20242025!$B$3:$B$1315, "&lt;=" &amp; GG$1, DataRegularSeason20242025!$D$3:$D$1315, $A32)+SUMIFS(DataRegularSeason20242025!$AB$3:$AB$1315,DataRegularSeason20242025!$B$3:$B$1315, "&lt;=" &amp; GG$1, DataRegularSeason20242025!$E$3:$E$1315, $A32)</f>
        <v>30</v>
      </c>
      <c r="GH32">
        <f>SUMIFS(DataRegularSeason20242025!$AA$3:$AA$1315,DataRegularSeason20242025!$B$3:$B$1315, "&lt;=" &amp; GH$1, DataRegularSeason20242025!$D$3:$D$1315, $A32)+SUMIFS(DataRegularSeason20242025!$AB$3:$AB$1315,DataRegularSeason20242025!$B$3:$B$1315, "&lt;=" &amp; GH$1, DataRegularSeason20242025!$E$3:$E$1315, $A32)</f>
        <v>30</v>
      </c>
      <c r="GI32">
        <f>SUMIFS(DataRegularSeason20242025!$AA$3:$AA$1315,DataRegularSeason20242025!$B$3:$B$1315, "&lt;=" &amp; GI$1, DataRegularSeason20242025!$D$3:$D$1315, $A32)+SUMIFS(DataRegularSeason20242025!$AB$3:$AB$1315,DataRegularSeason20242025!$B$3:$B$1315, "&lt;=" &amp; GI$1, DataRegularSeason20242025!$E$3:$E$1315, $A32)</f>
        <v>30</v>
      </c>
      <c r="GJ32">
        <f>SUMIFS(DataRegularSeason20242025!$AA$3:$AA$1315,DataRegularSeason20242025!$B$3:$B$1315, "&lt;=" &amp; GJ$1, DataRegularSeason20242025!$D$3:$D$1315, $A32)+SUMIFS(DataRegularSeason20242025!$AB$3:$AB$1315,DataRegularSeason20242025!$B$3:$B$1315, "&lt;=" &amp; GJ$1, DataRegularSeason20242025!$E$3:$E$1315, $A32)</f>
        <v>30</v>
      </c>
      <c r="GK32">
        <f>SUMIFS(DataRegularSeason20242025!$AA$3:$AA$1315,DataRegularSeason20242025!$B$3:$B$1315, "&lt;=" &amp; GK$1, DataRegularSeason20242025!$D$3:$D$1315, $A32)+SUMIFS(DataRegularSeason20242025!$AB$3:$AB$1315,DataRegularSeason20242025!$B$3:$B$1315, "&lt;=" &amp; GK$1, DataRegularSeason20242025!$E$3:$E$1315, $A32)</f>
        <v>30</v>
      </c>
      <c r="GL32">
        <f>SUMIFS(DataRegularSeason20242025!$AA$3:$AA$1315,DataRegularSeason20242025!$B$3:$B$1315, "&lt;=" &amp; GL$1, DataRegularSeason20242025!$D$3:$D$1315, $A32)+SUMIFS(DataRegularSeason20242025!$AB$3:$AB$1315,DataRegularSeason20242025!$B$3:$B$1315, "&lt;=" &amp; GL$1, DataRegularSeason20242025!$E$3:$E$1315, $A32)</f>
        <v>30</v>
      </c>
      <c r="GM32">
        <f>SUMIFS(DataRegularSeason20242025!$AA$3:$AA$1315,DataRegularSeason20242025!$B$3:$B$1315, "&lt;=" &amp; GM$1, DataRegularSeason20242025!$D$3:$D$1315, $A32)+SUMIFS(DataRegularSeason20242025!$AB$3:$AB$1315,DataRegularSeason20242025!$B$3:$B$1315, "&lt;=" &amp; GM$1, DataRegularSeason20242025!$E$3:$E$1315, $A32)</f>
        <v>30</v>
      </c>
      <c r="GN32">
        <f>SUMIFS(DataRegularSeason20242025!$AA$3:$AA$1315,DataRegularSeason20242025!$B$3:$B$1315, "&lt;=" &amp; GN$1, DataRegularSeason20242025!$D$3:$D$1315, $A32)+SUMIFS(DataRegularSeason20242025!$AB$3:$AB$1315,DataRegularSeason20242025!$B$3:$B$1315, "&lt;=" &amp; GN$1, DataRegularSeason20242025!$E$3:$E$1315, $A32)</f>
        <v>30</v>
      </c>
      <c r="GO32">
        <f>SUMIFS(DataRegularSeason20242025!$AA$3:$AA$1315,DataRegularSeason20242025!$B$3:$B$1315, "&lt;=" &amp; GO$1, DataRegularSeason20242025!$D$3:$D$1315, $A32)+SUMIFS(DataRegularSeason20242025!$AB$3:$AB$1315,DataRegularSeason20242025!$B$3:$B$1315, "&lt;=" &amp; GO$1, DataRegularSeason20242025!$E$3:$E$1315, $A32)</f>
        <v>30</v>
      </c>
      <c r="GP32">
        <f>SUMIFS(DataRegularSeason20242025!$AA$3:$AA$1315,DataRegularSeason20242025!$B$3:$B$1315, "&lt;=" &amp; GP$1, DataRegularSeason20242025!$D$3:$D$1315, $A32)+SUMIFS(DataRegularSeason20242025!$AB$3:$AB$1315,DataRegularSeason20242025!$B$3:$B$1315, "&lt;=" &amp; GP$1, DataRegularSeason20242025!$E$3:$E$1315, $A32)</f>
        <v>30</v>
      </c>
      <c r="GQ32">
        <f>SUMIFS(DataRegularSeason20242025!$AA$3:$AA$1315,DataRegularSeason20242025!$B$3:$B$1315, "&lt;=" &amp; GQ$1, DataRegularSeason20242025!$D$3:$D$1315, $A32)+SUMIFS(DataRegularSeason20242025!$AB$3:$AB$1315,DataRegularSeason20242025!$B$3:$B$1315, "&lt;=" &amp; GQ$1, DataRegularSeason20242025!$E$3:$E$1315, $A32)</f>
        <v>30</v>
      </c>
      <c r="GR32">
        <f>SUMIFS(DataRegularSeason20242025!$AA$3:$AA$1315,DataRegularSeason20242025!$B$3:$B$1315, "&lt;=" &amp; GR$1, DataRegularSeason20242025!$D$3:$D$1315, $A32)+SUMIFS(DataRegularSeason20242025!$AB$3:$AB$1315,DataRegularSeason20242025!$B$3:$B$1315, "&lt;=" &amp; GR$1, DataRegularSeason20242025!$E$3:$E$1315, $A32)</f>
        <v>30</v>
      </c>
      <c r="GS32">
        <f>SUMIFS(DataRegularSeason20242025!$AA$3:$AA$1315,DataRegularSeason20242025!$B$3:$B$1315, "&lt;=" &amp; GS$1, DataRegularSeason20242025!$D$3:$D$1315, $A32)+SUMIFS(DataRegularSeason20242025!$AB$3:$AB$1315,DataRegularSeason20242025!$B$3:$B$1315, "&lt;=" &amp; GS$1, DataRegularSeason20242025!$E$3:$E$1315, $A32)</f>
        <v>30</v>
      </c>
      <c r="GT32">
        <f>SUMIFS(DataRegularSeason20242025!$AA$3:$AA$1315,DataRegularSeason20242025!$B$3:$B$1315, "&lt;=" &amp; GT$1, DataRegularSeason20242025!$D$3:$D$1315, $A32)+SUMIFS(DataRegularSeason20242025!$AB$3:$AB$1315,DataRegularSeason20242025!$B$3:$B$1315, "&lt;=" &amp; GT$1, DataRegularSeason20242025!$E$3:$E$1315, $A32)</f>
        <v>30</v>
      </c>
      <c r="GU32">
        <f>SUMIFS(DataRegularSeason20242025!$AA$3:$AA$1315,DataRegularSeason20242025!$B$3:$B$1315, "&lt;=" &amp; GU$1, DataRegularSeason20242025!$D$3:$D$1315, $A32)+SUMIFS(DataRegularSeason20242025!$AB$3:$AB$1315,DataRegularSeason20242025!$B$3:$B$1315, "&lt;=" &amp; GU$1, DataRegularSeason20242025!$E$3:$E$1315, $A32)</f>
        <v>30</v>
      </c>
    </row>
    <row r="33" spans="1:275" x14ac:dyDescent="0.25">
      <c r="A33" t="s">
        <v>27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2</v>
      </c>
      <c r="K33">
        <f>SUMIFS(DataRegularSeason20242025!$AA$3:$AA$1315,DataRegularSeason20242025!$B$3:$B$1315, "&lt;=" &amp; K$1, DataRegularSeason20242025!$D$3:$D$1315, $A33)+SUMIFS(DataRegularSeason20242025!$AB$3:$AB$1315,DataRegularSeason20242025!$B$3:$B$1315, "&lt;=" &amp; K$1, DataRegularSeason20242025!$E$3:$E$1315, $A33)</f>
        <v>2</v>
      </c>
      <c r="L33">
        <f>SUMIFS(DataRegularSeason20242025!$AA$3:$AA$1315,DataRegularSeason20242025!$B$3:$B$1315, "&lt;=" &amp; L$1, DataRegularSeason20242025!$D$3:$D$1315, $A33)+SUMIFS(DataRegularSeason20242025!$AB$3:$AB$1315,DataRegularSeason20242025!$B$3:$B$1315, "&lt;=" &amp; L$1, DataRegularSeason20242025!$E$3:$E$1315, $A33)</f>
        <v>4</v>
      </c>
      <c r="M33">
        <f>SUMIFS(DataRegularSeason20242025!$AA$3:$AA$1315,DataRegularSeason20242025!$B$3:$B$1315, "&lt;=" &amp; M$1, DataRegularSeason20242025!$D$3:$D$1315, $A33)+SUMIFS(DataRegularSeason20242025!$AB$3:$AB$1315,DataRegularSeason20242025!$B$3:$B$1315, "&lt;=" &amp; M$1, DataRegularSeason20242025!$E$3:$E$1315, $A33)</f>
        <v>4</v>
      </c>
      <c r="N33">
        <f>SUMIFS(DataRegularSeason20242025!$AA$3:$AA$1315,DataRegularSeason20242025!$B$3:$B$1315, "&lt;=" &amp; N$1, DataRegularSeason20242025!$D$3:$D$1315, $A33)+SUMIFS(DataRegularSeason20242025!$AB$3:$AB$1315,DataRegularSeason20242025!$B$3:$B$1315, "&lt;=" &amp; N$1, DataRegularSeason20242025!$E$3:$E$1315, $A33)</f>
        <v>6</v>
      </c>
      <c r="O33">
        <f>SUMIFS(DataRegularSeason20242025!$AA$3:$AA$1315,DataRegularSeason20242025!$B$3:$B$1315, "&lt;=" &amp; O$1, DataRegularSeason20242025!$D$3:$D$1315, $A33)+SUMIFS(DataRegularSeason20242025!$AB$3:$AB$1315,DataRegularSeason20242025!$B$3:$B$1315, "&lt;=" &amp; O$1, DataRegularSeason20242025!$E$3:$E$1315, $A33)</f>
        <v>6</v>
      </c>
      <c r="P33">
        <f>SUMIFS(DataRegularSeason20242025!$AA$3:$AA$1315,DataRegularSeason20242025!$B$3:$B$1315, "&lt;=" &amp; P$1, DataRegularSeason20242025!$D$3:$D$1315, $A33)+SUMIFS(DataRegularSeason20242025!$AB$3:$AB$1315,DataRegularSeason20242025!$B$3:$B$1315, "&lt;=" &amp; P$1, DataRegularSeason20242025!$E$3:$E$1315, $A33)</f>
        <v>6</v>
      </c>
      <c r="Q33">
        <f>SUMIFS(DataRegularSeason20242025!$AA$3:$AA$1315,DataRegularSeason20242025!$B$3:$B$1315, "&lt;=" &amp; Q$1, DataRegularSeason20242025!$D$3:$D$1315, $A33)+SUMIFS(DataRegularSeason20242025!$AB$3:$AB$1315,DataRegularSeason20242025!$B$3:$B$1315, "&lt;=" &amp; Q$1, DataRegularSeason20242025!$E$3:$E$1315, $A33)</f>
        <v>6</v>
      </c>
      <c r="R33">
        <f>SUMIFS(DataRegularSeason20242025!$AA$3:$AA$1315,DataRegularSeason20242025!$B$3:$B$1315, "&lt;=" &amp; R$1, DataRegularSeason20242025!$D$3:$D$1315, $A33)+SUMIFS(DataRegularSeason20242025!$AB$3:$AB$1315,DataRegularSeason20242025!$B$3:$B$1315, "&lt;=" &amp; R$1, DataRegularSeason20242025!$E$3:$E$1315, $A33)</f>
        <v>6</v>
      </c>
      <c r="S33">
        <f>SUMIFS(DataRegularSeason20242025!$AA$3:$AA$1315,DataRegularSeason20242025!$B$3:$B$1315, "&lt;=" &amp; S$1, DataRegularSeason20242025!$D$3:$D$1315, $A33)+SUMIFS(DataRegularSeason20242025!$AB$3:$AB$1315,DataRegularSeason20242025!$B$3:$B$1315, "&lt;=" &amp; S$1, DataRegularSeason20242025!$E$3:$E$1315, $A33)</f>
        <v>6</v>
      </c>
      <c r="T33">
        <f>SUMIFS(DataRegularSeason20242025!$AA$3:$AA$1315,DataRegularSeason20242025!$B$3:$B$1315, "&lt;=" &amp; T$1, DataRegularSeason20242025!$D$3:$D$1315, $A33)+SUMIFS(DataRegularSeason20242025!$AB$3:$AB$1315,DataRegularSeason20242025!$B$3:$B$1315, "&lt;=" &amp; T$1, DataRegularSeason20242025!$E$3:$E$1315, $A33)</f>
        <v>7</v>
      </c>
      <c r="U33">
        <f>SUMIFS(DataRegularSeason20242025!$AA$3:$AA$1315,DataRegularSeason20242025!$B$3:$B$1315, "&lt;=" &amp; U$1, DataRegularSeason20242025!$D$3:$D$1315, $A33)+SUMIFS(DataRegularSeason20242025!$AB$3:$AB$1315,DataRegularSeason20242025!$B$3:$B$1315, "&lt;=" &amp; U$1, DataRegularSeason20242025!$E$3:$E$1315, $A33)</f>
        <v>7</v>
      </c>
      <c r="V33">
        <f>SUMIFS(DataRegularSeason20242025!$AA$3:$AA$1315,DataRegularSeason20242025!$B$3:$B$1315, "&lt;=" &amp; V$1, DataRegularSeason20242025!$D$3:$D$1315, $A33)+SUMIFS(DataRegularSeason20242025!$AB$3:$AB$1315,DataRegularSeason20242025!$B$3:$B$1315, "&lt;=" &amp; V$1, DataRegularSeason20242025!$E$3:$E$1315, $A33)</f>
        <v>7</v>
      </c>
      <c r="W33">
        <f>SUMIFS(DataRegularSeason20242025!$AA$3:$AA$1315,DataRegularSeason20242025!$B$3:$B$1315, "&lt;=" &amp; W$1, DataRegularSeason20242025!$D$3:$D$1315, $A33)+SUMIFS(DataRegularSeason20242025!$AB$3:$AB$1315,DataRegularSeason20242025!$B$3:$B$1315, "&lt;=" &amp; W$1, DataRegularSeason20242025!$E$3:$E$1315, $A33)</f>
        <v>9</v>
      </c>
      <c r="X33">
        <f>SUMIFS(DataRegularSeason20242025!$AA$3:$AA$1315,DataRegularSeason20242025!$B$3:$B$1315, "&lt;=" &amp; X$1, DataRegularSeason20242025!$D$3:$D$1315, $A33)+SUMIFS(DataRegularSeason20242025!$AB$3:$AB$1315,DataRegularSeason20242025!$B$3:$B$1315, "&lt;=" &amp; X$1, DataRegularSeason20242025!$E$3:$E$1315, $A33)</f>
        <v>9</v>
      </c>
      <c r="Y33">
        <f>SUMIFS(DataRegularSeason20242025!$AA$3:$AA$1315,DataRegularSeason20242025!$B$3:$B$1315, "&lt;=" &amp; Y$1, DataRegularSeason20242025!$D$3:$D$1315, $A33)+SUMIFS(DataRegularSeason20242025!$AB$3:$AB$1315,DataRegularSeason20242025!$B$3:$B$1315, "&lt;=" &amp; Y$1, DataRegularSeason20242025!$E$3:$E$1315, $A33)</f>
        <v>9</v>
      </c>
      <c r="Z33">
        <f>SUMIFS(DataRegularSeason20242025!$AA$3:$AA$1315,DataRegularSeason20242025!$B$3:$B$1315, "&lt;=" &amp; Z$1, DataRegularSeason20242025!$D$3:$D$1315, $A33)+SUMIFS(DataRegularSeason20242025!$AB$3:$AB$1315,DataRegularSeason20242025!$B$3:$B$1315, "&lt;=" &amp; Z$1, DataRegularSeason20242025!$E$3:$E$1315, $A33)</f>
        <v>11</v>
      </c>
      <c r="AA33">
        <f>SUMIFS(DataRegularSeason20242025!$AA$3:$AA$1315,DataRegularSeason20242025!$B$3:$B$1315, "&lt;=" &amp; AA$1, DataRegularSeason20242025!$D$3:$D$1315, $A33)+SUMIFS(DataRegularSeason20242025!$AB$3:$AB$1315,DataRegularSeason20242025!$B$3:$B$1315, "&lt;=" &amp; AA$1, DataRegularSeason20242025!$E$3:$E$1315, $A33)</f>
        <v>13</v>
      </c>
      <c r="AB33">
        <f>SUMIFS(DataRegularSeason20242025!$AA$3:$AA$1315,DataRegularSeason20242025!$B$3:$B$1315, "&lt;=" &amp; AB$1, DataRegularSeason20242025!$D$3:$D$1315, $A33)+SUMIFS(DataRegularSeason20242025!$AB$3:$AB$1315,DataRegularSeason20242025!$B$3:$B$1315, "&lt;=" &amp; AB$1, DataRegularSeason20242025!$E$3:$E$1315, $A33)</f>
        <v>13</v>
      </c>
      <c r="AC33">
        <f>SUMIFS(DataRegularSeason20242025!$AA$3:$AA$1315,DataRegularSeason20242025!$B$3:$B$1315, "&lt;=" &amp; AC$1, DataRegularSeason20242025!$D$3:$D$1315, $A33)+SUMIFS(DataRegularSeason20242025!$AB$3:$AB$1315,DataRegularSeason20242025!$B$3:$B$1315, "&lt;=" &amp; AC$1, DataRegularSeason20242025!$E$3:$E$1315, $A33)</f>
        <v>15</v>
      </c>
      <c r="AD33">
        <f>SUMIFS(DataRegularSeason20242025!$AA$3:$AA$1315,DataRegularSeason20242025!$B$3:$B$1315, "&lt;=" &amp; AD$1, DataRegularSeason20242025!$D$3:$D$1315, $A33)+SUMIFS(DataRegularSeason20242025!$AB$3:$AB$1315,DataRegularSeason20242025!$B$3:$B$1315, "&lt;=" &amp; AD$1, DataRegularSeason20242025!$E$3:$E$1315, $A33)</f>
        <v>15</v>
      </c>
      <c r="AE33">
        <f>SUMIFS(DataRegularSeason20242025!$AA$3:$AA$1315,DataRegularSeason20242025!$B$3:$B$1315, "&lt;=" &amp; AE$1, DataRegularSeason20242025!$D$3:$D$1315, $A33)+SUMIFS(DataRegularSeason20242025!$AB$3:$AB$1315,DataRegularSeason20242025!$B$3:$B$1315, "&lt;=" &amp; AE$1, DataRegularSeason20242025!$E$3:$E$1315, $A33)</f>
        <v>15</v>
      </c>
      <c r="AF33">
        <f>SUMIFS(DataRegularSeason20242025!$AA$3:$AA$1315,DataRegularSeason20242025!$B$3:$B$1315, "&lt;=" &amp; AF$1, DataRegularSeason20242025!$D$3:$D$1315, $A33)+SUMIFS(DataRegularSeason20242025!$AB$3:$AB$1315,DataRegularSeason20242025!$B$3:$B$1315, "&lt;=" &amp; AF$1, DataRegularSeason20242025!$E$3:$E$1315, $A33)</f>
        <v>15</v>
      </c>
      <c r="AG33">
        <f>SUMIFS(DataRegularSeason20242025!$AA$3:$AA$1315,DataRegularSeason20242025!$B$3:$B$1315, "&lt;=" &amp; AG$1, DataRegularSeason20242025!$D$3:$D$1315, $A33)+SUMIFS(DataRegularSeason20242025!$AB$3:$AB$1315,DataRegularSeason20242025!$B$3:$B$1315, "&lt;=" &amp; AG$1, DataRegularSeason20242025!$E$3:$E$1315, $A33)</f>
        <v>15</v>
      </c>
      <c r="AH33">
        <f>SUMIFS(DataRegularSeason20242025!$AA$3:$AA$1315,DataRegularSeason20242025!$B$3:$B$1315, "&lt;=" &amp; AH$1, DataRegularSeason20242025!$D$3:$D$1315, $A33)+SUMIFS(DataRegularSeason20242025!$AB$3:$AB$1315,DataRegularSeason20242025!$B$3:$B$1315, "&lt;=" &amp; AH$1, DataRegularSeason20242025!$E$3:$E$1315, $A33)</f>
        <v>17</v>
      </c>
      <c r="AI33">
        <f>SUMIFS(DataRegularSeason20242025!$AA$3:$AA$1315,DataRegularSeason20242025!$B$3:$B$1315, "&lt;=" &amp; AI$1, DataRegularSeason20242025!$D$3:$D$1315, $A33)+SUMIFS(DataRegularSeason20242025!$AB$3:$AB$1315,DataRegularSeason20242025!$B$3:$B$1315, "&lt;=" &amp; AI$1, DataRegularSeason20242025!$E$3:$E$1315, $A33)</f>
        <v>17</v>
      </c>
      <c r="AJ33">
        <f>SUMIFS(DataRegularSeason20242025!$AA$3:$AA$1315,DataRegularSeason20242025!$B$3:$B$1315, "&lt;=" &amp; AJ$1, DataRegularSeason20242025!$D$3:$D$1315, $A33)+SUMIFS(DataRegularSeason20242025!$AB$3:$AB$1315,DataRegularSeason20242025!$B$3:$B$1315, "&lt;=" &amp; AJ$1, DataRegularSeason20242025!$E$3:$E$1315, $A33)</f>
        <v>17</v>
      </c>
      <c r="AK33">
        <f>SUMIFS(DataRegularSeason20242025!$AA$3:$AA$1315,DataRegularSeason20242025!$B$3:$B$1315, "&lt;=" &amp; AK$1, DataRegularSeason20242025!$D$3:$D$1315, $A33)+SUMIFS(DataRegularSeason20242025!$AB$3:$AB$1315,DataRegularSeason20242025!$B$3:$B$1315, "&lt;=" &amp; AK$1, DataRegularSeason20242025!$E$3:$E$1315, $A33)</f>
        <v>17</v>
      </c>
      <c r="AL33">
        <f>SUMIFS(DataRegularSeason20242025!$AA$3:$AA$1315,DataRegularSeason20242025!$B$3:$B$1315, "&lt;=" &amp; AL$1, DataRegularSeason20242025!$D$3:$D$1315, $A33)+SUMIFS(DataRegularSeason20242025!$AB$3:$AB$1315,DataRegularSeason20242025!$B$3:$B$1315, "&lt;=" &amp; AL$1, DataRegularSeason20242025!$E$3:$E$1315, $A33)</f>
        <v>19</v>
      </c>
      <c r="AM33">
        <f>SUMIFS(DataRegularSeason20242025!$AA$3:$AA$1315,DataRegularSeason20242025!$B$3:$B$1315, "&lt;=" &amp; AM$1, DataRegularSeason20242025!$D$3:$D$1315, $A33)+SUMIFS(DataRegularSeason20242025!$AB$3:$AB$1315,DataRegularSeason20242025!$B$3:$B$1315, "&lt;=" &amp; AM$1, DataRegularSeason20242025!$E$3:$E$1315, $A33)</f>
        <v>19</v>
      </c>
      <c r="AN33">
        <f>SUMIFS(DataRegularSeason20242025!$AA$3:$AA$1315,DataRegularSeason20242025!$B$3:$B$1315, "&lt;=" &amp; AN$1, DataRegularSeason20242025!$D$3:$D$1315, $A33)+SUMIFS(DataRegularSeason20242025!$AB$3:$AB$1315,DataRegularSeason20242025!$B$3:$B$1315, "&lt;=" &amp; AN$1, DataRegularSeason20242025!$E$3:$E$1315, $A33)</f>
        <v>20</v>
      </c>
      <c r="AO33">
        <f>SUMIFS(DataRegularSeason20242025!$AA$3:$AA$1315,DataRegularSeason20242025!$B$3:$B$1315, "&lt;=" &amp; AO$1, DataRegularSeason20242025!$D$3:$D$1315, $A33)+SUMIFS(DataRegularSeason20242025!$AB$3:$AB$1315,DataRegularSeason20242025!$B$3:$B$1315, "&lt;=" &amp; AO$1, DataRegularSeason20242025!$E$3:$E$1315, $A33)</f>
        <v>20</v>
      </c>
      <c r="AP33">
        <f>SUMIFS(DataRegularSeason20242025!$AA$3:$AA$1315,DataRegularSeason20242025!$B$3:$B$1315, "&lt;=" &amp; AP$1, DataRegularSeason20242025!$D$3:$D$1315, $A33)+SUMIFS(DataRegularSeason20242025!$AB$3:$AB$1315,DataRegularSeason20242025!$B$3:$B$1315, "&lt;=" &amp; AP$1, DataRegularSeason20242025!$E$3:$E$1315, $A33)</f>
        <v>20</v>
      </c>
      <c r="AQ33">
        <f>SUMIFS(DataRegularSeason20242025!$AA$3:$AA$1315,DataRegularSeason20242025!$B$3:$B$1315, "&lt;=" &amp; AQ$1, DataRegularSeason20242025!$D$3:$D$1315, $A33)+SUMIFS(DataRegularSeason20242025!$AB$3:$AB$1315,DataRegularSeason20242025!$B$3:$B$1315, "&lt;=" &amp; AQ$1, DataRegularSeason20242025!$E$3:$E$1315, $A33)</f>
        <v>20</v>
      </c>
      <c r="AR33">
        <f>SUMIFS(DataRegularSeason20242025!$AA$3:$AA$1315,DataRegularSeason20242025!$B$3:$B$1315, "&lt;=" &amp; AR$1, DataRegularSeason20242025!$D$3:$D$1315, $A33)+SUMIFS(DataRegularSeason20242025!$AB$3:$AB$1315,DataRegularSeason20242025!$B$3:$B$1315, "&lt;=" &amp; AR$1, DataRegularSeason20242025!$E$3:$E$1315, $A33)</f>
        <v>20</v>
      </c>
      <c r="AS33">
        <f>SUMIFS(DataRegularSeason20242025!$AA$3:$AA$1315,DataRegularSeason20242025!$B$3:$B$1315, "&lt;=" &amp; AS$1, DataRegularSeason20242025!$D$3:$D$1315, $A33)+SUMIFS(DataRegularSeason20242025!$AB$3:$AB$1315,DataRegularSeason20242025!$B$3:$B$1315, "&lt;=" &amp; AS$1, DataRegularSeason20242025!$E$3:$E$1315, $A33)</f>
        <v>22</v>
      </c>
      <c r="AT33">
        <f>SUMIFS(DataRegularSeason20242025!$AA$3:$AA$1315,DataRegularSeason20242025!$B$3:$B$1315, "&lt;=" &amp; AT$1, DataRegularSeason20242025!$D$3:$D$1315, $A33)+SUMIFS(DataRegularSeason20242025!$AB$3:$AB$1315,DataRegularSeason20242025!$B$3:$B$1315, "&lt;=" &amp; AT$1, DataRegularSeason20242025!$E$3:$E$1315, $A33)</f>
        <v>22</v>
      </c>
      <c r="AU33">
        <f>SUMIFS(DataRegularSeason20242025!$AA$3:$AA$1315,DataRegularSeason20242025!$B$3:$B$1315, "&lt;=" &amp; AU$1, DataRegularSeason20242025!$D$3:$D$1315, $A33)+SUMIFS(DataRegularSeason20242025!$AB$3:$AB$1315,DataRegularSeason20242025!$B$3:$B$1315, "&lt;=" &amp; AU$1, DataRegularSeason20242025!$E$3:$E$1315, $A33)</f>
        <v>24</v>
      </c>
      <c r="AV33">
        <f>SUMIFS(DataRegularSeason20242025!$AA$3:$AA$1315,DataRegularSeason20242025!$B$3:$B$1315, "&lt;=" &amp; AV$1, DataRegularSeason20242025!$D$3:$D$1315, $A33)+SUMIFS(DataRegularSeason20242025!$AB$3:$AB$1315,DataRegularSeason20242025!$B$3:$B$1315, "&lt;=" &amp; AV$1, DataRegularSeason20242025!$E$3:$E$1315, $A33)</f>
        <v>24</v>
      </c>
      <c r="AW33">
        <f>SUMIFS(DataRegularSeason20242025!$AA$3:$AA$1315,DataRegularSeason20242025!$B$3:$B$1315, "&lt;=" &amp; AW$1, DataRegularSeason20242025!$D$3:$D$1315, $A33)+SUMIFS(DataRegularSeason20242025!$AB$3:$AB$1315,DataRegularSeason20242025!$B$3:$B$1315, "&lt;=" &amp; AW$1, DataRegularSeason20242025!$E$3:$E$1315, $A33)</f>
        <v>24</v>
      </c>
      <c r="AX33">
        <f>SUMIFS(DataRegularSeason20242025!$AA$3:$AA$1315,DataRegularSeason20242025!$B$3:$B$1315, "&lt;=" &amp; AX$1, DataRegularSeason20242025!$D$3:$D$1315, $A33)+SUMIFS(DataRegularSeason20242025!$AB$3:$AB$1315,DataRegularSeason20242025!$B$3:$B$1315, "&lt;=" &amp; AX$1, DataRegularSeason20242025!$E$3:$E$1315, $A33)</f>
        <v>24</v>
      </c>
      <c r="AY33">
        <f>SUMIFS(DataRegularSeason20242025!$AA$3:$AA$1315,DataRegularSeason20242025!$B$3:$B$1315, "&lt;=" &amp; AY$1, DataRegularSeason20242025!$D$3:$D$1315, $A33)+SUMIFS(DataRegularSeason20242025!$AB$3:$AB$1315,DataRegularSeason20242025!$B$3:$B$1315, "&lt;=" &amp; AY$1, DataRegularSeason20242025!$E$3:$E$1315, $A33)</f>
        <v>24</v>
      </c>
      <c r="AZ33">
        <f>SUMIFS(DataRegularSeason20242025!$AA$3:$AA$1315,DataRegularSeason20242025!$B$3:$B$1315, "&lt;=" &amp; AZ$1, DataRegularSeason20242025!$D$3:$D$1315, $A33)+SUMIFS(DataRegularSeason20242025!$AB$3:$AB$1315,DataRegularSeason20242025!$B$3:$B$1315, "&lt;=" &amp; AZ$1, DataRegularSeason20242025!$E$3:$E$1315, $A33)</f>
        <v>24</v>
      </c>
      <c r="BA33">
        <f>SUMIFS(DataRegularSeason20242025!$AA$3:$AA$1315,DataRegularSeason20242025!$B$3:$B$1315, "&lt;=" &amp; BA$1, DataRegularSeason20242025!$D$3:$D$1315, $A33)+SUMIFS(DataRegularSeason20242025!$AB$3:$AB$1315,DataRegularSeason20242025!$B$3:$B$1315, "&lt;=" &amp; BA$1, DataRegularSeason20242025!$E$3:$E$1315, $A33)</f>
        <v>26</v>
      </c>
      <c r="BB33">
        <f>SUMIFS(DataRegularSeason20242025!$AA$3:$AA$1315,DataRegularSeason20242025!$B$3:$B$1315, "&lt;=" &amp; BB$1, DataRegularSeason20242025!$D$3:$D$1315, $A33)+SUMIFS(DataRegularSeason20242025!$AB$3:$AB$1315,DataRegularSeason20242025!$B$3:$B$1315, "&lt;=" &amp; BB$1, DataRegularSeason20242025!$E$3:$E$1315, $A33)</f>
        <v>26</v>
      </c>
      <c r="BC33">
        <f>SUMIFS(DataRegularSeason20242025!$AA$3:$AA$1315,DataRegularSeason20242025!$B$3:$B$1315, "&lt;=" &amp; BC$1, DataRegularSeason20242025!$D$3:$D$1315, $A33)+SUMIFS(DataRegularSeason20242025!$AB$3:$AB$1315,DataRegularSeason20242025!$B$3:$B$1315, "&lt;=" &amp; BC$1, DataRegularSeason20242025!$E$3:$E$1315, $A33)</f>
        <v>28</v>
      </c>
      <c r="BD33">
        <f>SUMIFS(DataRegularSeason20242025!$AA$3:$AA$1315,DataRegularSeason20242025!$B$3:$B$1315, "&lt;=" &amp; BD$1, DataRegularSeason20242025!$D$3:$D$1315, $A33)+SUMIFS(DataRegularSeason20242025!$AB$3:$AB$1315,DataRegularSeason20242025!$B$3:$B$1315, "&lt;=" &amp; BD$1, DataRegularSeason20242025!$E$3:$E$1315, $A33)</f>
        <v>28</v>
      </c>
      <c r="BE33">
        <f>SUMIFS(DataRegularSeason20242025!$AA$3:$AA$1315,DataRegularSeason20242025!$B$3:$B$1315, "&lt;=" &amp; BE$1, DataRegularSeason20242025!$D$3:$D$1315, $A33)+SUMIFS(DataRegularSeason20242025!$AB$3:$AB$1315,DataRegularSeason20242025!$B$3:$B$1315, "&lt;=" &amp; BE$1, DataRegularSeason20242025!$E$3:$E$1315, $A33)</f>
        <v>30</v>
      </c>
      <c r="BF33">
        <f>SUMIFS(DataRegularSeason20242025!$AA$3:$AA$1315,DataRegularSeason20242025!$B$3:$B$1315, "&lt;=" &amp; BF$1, DataRegularSeason20242025!$D$3:$D$1315, $A33)+SUMIFS(DataRegularSeason20242025!$AB$3:$AB$1315,DataRegularSeason20242025!$B$3:$B$1315, "&lt;=" &amp; BF$1, DataRegularSeason20242025!$E$3:$E$1315, $A33)</f>
        <v>30</v>
      </c>
      <c r="BG33">
        <f>SUMIFS(DataRegularSeason20242025!$AA$3:$AA$1315,DataRegularSeason20242025!$B$3:$B$1315, "&lt;=" &amp; BG$1, DataRegularSeason20242025!$D$3:$D$1315, $A33)+SUMIFS(DataRegularSeason20242025!$AB$3:$AB$1315,DataRegularSeason20242025!$B$3:$B$1315, "&lt;=" &amp; BG$1, DataRegularSeason20242025!$E$3:$E$1315, $A33)</f>
        <v>31</v>
      </c>
      <c r="BH33">
        <f>SUMIFS(DataRegularSeason20242025!$AA$3:$AA$1315,DataRegularSeason20242025!$B$3:$B$1315, "&lt;=" &amp; BH$1, DataRegularSeason20242025!$D$3:$D$1315, $A33)+SUMIFS(DataRegularSeason20242025!$AB$3:$AB$1315,DataRegularSeason20242025!$B$3:$B$1315, "&lt;=" &amp; BH$1, DataRegularSeason20242025!$E$3:$E$1315, $A33)</f>
        <v>31</v>
      </c>
      <c r="BI33">
        <f>SUMIFS(DataRegularSeason20242025!$AA$3:$AA$1315,DataRegularSeason20242025!$B$3:$B$1315, "&lt;=" &amp; BI$1, DataRegularSeason20242025!$D$3:$D$1315, $A33)+SUMIFS(DataRegularSeason20242025!$AB$3:$AB$1315,DataRegularSeason20242025!$B$3:$B$1315, "&lt;=" &amp; BI$1, DataRegularSeason20242025!$E$3:$E$1315, $A33)</f>
        <v>33</v>
      </c>
      <c r="BJ33">
        <f>SUMIFS(DataRegularSeason20242025!$AA$3:$AA$1315,DataRegularSeason20242025!$B$3:$B$1315, "&lt;=" &amp; BJ$1, DataRegularSeason20242025!$D$3:$D$1315, $A33)+SUMIFS(DataRegularSeason20242025!$AB$3:$AB$1315,DataRegularSeason20242025!$B$3:$B$1315, "&lt;=" &amp; BJ$1, DataRegularSeason20242025!$E$3:$E$1315, $A33)</f>
        <v>33</v>
      </c>
      <c r="BK33">
        <f>SUMIFS(DataRegularSeason20242025!$AA$3:$AA$1315,DataRegularSeason20242025!$B$3:$B$1315, "&lt;=" &amp; BK$1, DataRegularSeason20242025!$D$3:$D$1315, $A33)+SUMIFS(DataRegularSeason20242025!$AB$3:$AB$1315,DataRegularSeason20242025!$B$3:$B$1315, "&lt;=" &amp; BK$1, DataRegularSeason20242025!$E$3:$E$1315, $A33)</f>
        <v>33</v>
      </c>
      <c r="BL33">
        <f>SUMIFS(DataRegularSeason20242025!$AA$3:$AA$1315,DataRegularSeason20242025!$B$3:$B$1315, "&lt;=" &amp; BL$1, DataRegularSeason20242025!$D$3:$D$1315, $A33)+SUMIFS(DataRegularSeason20242025!$AB$3:$AB$1315,DataRegularSeason20242025!$B$3:$B$1315, "&lt;=" &amp; BL$1, DataRegularSeason20242025!$E$3:$E$1315, $A33)</f>
        <v>33</v>
      </c>
      <c r="BM33">
        <f>SUMIFS(DataRegularSeason20242025!$AA$3:$AA$1315,DataRegularSeason20242025!$B$3:$B$1315, "&lt;=" &amp; BM$1, DataRegularSeason20242025!$D$3:$D$1315, $A33)+SUMIFS(DataRegularSeason20242025!$AB$3:$AB$1315,DataRegularSeason20242025!$B$3:$B$1315, "&lt;=" &amp; BM$1, DataRegularSeason20242025!$E$3:$E$1315, $A33)</f>
        <v>35</v>
      </c>
      <c r="BN33">
        <f>SUMIFS(DataRegularSeason20242025!$AA$3:$AA$1315,DataRegularSeason20242025!$B$3:$B$1315, "&lt;=" &amp; BN$1, DataRegularSeason20242025!$D$3:$D$1315, $A33)+SUMIFS(DataRegularSeason20242025!$AB$3:$AB$1315,DataRegularSeason20242025!$B$3:$B$1315, "&lt;=" &amp; BN$1, DataRegularSeason20242025!$E$3:$E$1315, $A33)</f>
        <v>37</v>
      </c>
      <c r="BO33">
        <f>SUMIFS(DataRegularSeason20242025!$AA$3:$AA$1315,DataRegularSeason20242025!$B$3:$B$1315, "&lt;=" &amp; BO$1, DataRegularSeason20242025!$D$3:$D$1315, $A33)+SUMIFS(DataRegularSeason20242025!$AB$3:$AB$1315,DataRegularSeason20242025!$B$3:$B$1315, "&lt;=" &amp; BO$1, DataRegularSeason20242025!$E$3:$E$1315, $A33)</f>
        <v>37</v>
      </c>
      <c r="BP33">
        <f>SUMIFS(DataRegularSeason20242025!$AA$3:$AA$1315,DataRegularSeason20242025!$B$3:$B$1315, "&lt;=" &amp; BP$1, DataRegularSeason20242025!$D$3:$D$1315, $A33)+SUMIFS(DataRegularSeason20242025!$AB$3:$AB$1315,DataRegularSeason20242025!$B$3:$B$1315, "&lt;=" &amp; BP$1, DataRegularSeason20242025!$E$3:$E$1315, $A33)</f>
        <v>37</v>
      </c>
      <c r="BQ33">
        <f>SUMIFS(DataRegularSeason20242025!$AA$3:$AA$1315,DataRegularSeason20242025!$B$3:$B$1315, "&lt;=" &amp; BQ$1, DataRegularSeason20242025!$D$3:$D$1315, $A33)+SUMIFS(DataRegularSeason20242025!$AB$3:$AB$1315,DataRegularSeason20242025!$B$3:$B$1315, "&lt;=" &amp; BQ$1, DataRegularSeason20242025!$E$3:$E$1315, $A33)</f>
        <v>37</v>
      </c>
      <c r="BR33">
        <f>SUMIFS(DataRegularSeason20242025!$AA$3:$AA$1315,DataRegularSeason20242025!$B$3:$B$1315, "&lt;=" &amp; BR$1, DataRegularSeason20242025!$D$3:$D$1315, $A33)+SUMIFS(DataRegularSeason20242025!$AB$3:$AB$1315,DataRegularSeason20242025!$B$3:$B$1315, "&lt;=" &amp; BR$1, DataRegularSeason20242025!$E$3:$E$1315, $A33)</f>
        <v>37</v>
      </c>
      <c r="BS33">
        <f>SUMIFS(DataRegularSeason20242025!$AA$3:$AA$1315,DataRegularSeason20242025!$B$3:$B$1315, "&lt;=" &amp; BS$1, DataRegularSeason20242025!$D$3:$D$1315, $A33)+SUMIFS(DataRegularSeason20242025!$AB$3:$AB$1315,DataRegularSeason20242025!$B$3:$B$1315, "&lt;=" &amp; BS$1, DataRegularSeason20242025!$E$3:$E$1315, $A33)</f>
        <v>37</v>
      </c>
      <c r="BT33">
        <f>SUMIFS(DataRegularSeason20242025!$AA$3:$AA$1315,DataRegularSeason20242025!$B$3:$B$1315, "&lt;=" &amp; BT$1, DataRegularSeason20242025!$D$3:$D$1315, $A33)+SUMIFS(DataRegularSeason20242025!$AB$3:$AB$1315,DataRegularSeason20242025!$B$3:$B$1315, "&lt;=" &amp; BT$1, DataRegularSeason20242025!$E$3:$E$1315, $A33)</f>
        <v>37</v>
      </c>
      <c r="BU33">
        <f>SUMIFS(DataRegularSeason20242025!$AA$3:$AA$1315,DataRegularSeason20242025!$B$3:$B$1315, "&lt;=" &amp; BU$1, DataRegularSeason20242025!$D$3:$D$1315, $A33)+SUMIFS(DataRegularSeason20242025!$AB$3:$AB$1315,DataRegularSeason20242025!$B$3:$B$1315, "&lt;=" &amp; BU$1, DataRegularSeason20242025!$E$3:$E$1315, $A33)</f>
        <v>37</v>
      </c>
      <c r="BV33">
        <f>SUMIFS(DataRegularSeason20242025!$AA$3:$AA$1315,DataRegularSeason20242025!$B$3:$B$1315, "&lt;=" &amp; BV$1, DataRegularSeason20242025!$D$3:$D$1315, $A33)+SUMIFS(DataRegularSeason20242025!$AB$3:$AB$1315,DataRegularSeason20242025!$B$3:$B$1315, "&lt;=" &amp; BV$1, DataRegularSeason20242025!$E$3:$E$1315, $A33)</f>
        <v>37</v>
      </c>
      <c r="BW33">
        <f>SUMIFS(DataRegularSeason20242025!$AA$3:$AA$1315,DataRegularSeason20242025!$B$3:$B$1315, "&lt;=" &amp; BW$1, DataRegularSeason20242025!$D$3:$D$1315, $A33)+SUMIFS(DataRegularSeason20242025!$AB$3:$AB$1315,DataRegularSeason20242025!$B$3:$B$1315, "&lt;=" &amp; BW$1, DataRegularSeason20242025!$E$3:$E$1315, $A33)</f>
        <v>37</v>
      </c>
      <c r="BX33">
        <f>SUMIFS(DataRegularSeason20242025!$AA$3:$AA$1315,DataRegularSeason20242025!$B$3:$B$1315, "&lt;=" &amp; BX$1, DataRegularSeason20242025!$D$3:$D$1315, $A33)+SUMIFS(DataRegularSeason20242025!$AB$3:$AB$1315,DataRegularSeason20242025!$B$3:$B$1315, "&lt;=" &amp; BX$1, DataRegularSeason20242025!$E$3:$E$1315, $A33)</f>
        <v>37</v>
      </c>
      <c r="BY33">
        <f>SUMIFS(DataRegularSeason20242025!$AA$3:$AA$1315,DataRegularSeason20242025!$B$3:$B$1315, "&lt;=" &amp; BY$1, DataRegularSeason20242025!$D$3:$D$1315, $A33)+SUMIFS(DataRegularSeason20242025!$AB$3:$AB$1315,DataRegularSeason20242025!$B$3:$B$1315, "&lt;=" &amp; BY$1, DataRegularSeason20242025!$E$3:$E$1315, $A33)</f>
        <v>37</v>
      </c>
      <c r="BZ33">
        <f>SUMIFS(DataRegularSeason20242025!$AA$3:$AA$1315,DataRegularSeason20242025!$B$3:$B$1315, "&lt;=" &amp; BZ$1, DataRegularSeason20242025!$D$3:$D$1315, $A33)+SUMIFS(DataRegularSeason20242025!$AB$3:$AB$1315,DataRegularSeason20242025!$B$3:$B$1315, "&lt;=" &amp; BZ$1, DataRegularSeason20242025!$E$3:$E$1315, $A33)</f>
        <v>37</v>
      </c>
      <c r="CA33">
        <f>SUMIFS(DataRegularSeason20242025!$AA$3:$AA$1315,DataRegularSeason20242025!$B$3:$B$1315, "&lt;=" &amp; CA$1, DataRegularSeason20242025!$D$3:$D$1315, $A33)+SUMIFS(DataRegularSeason20242025!$AB$3:$AB$1315,DataRegularSeason20242025!$B$3:$B$1315, "&lt;=" &amp; CA$1, DataRegularSeason20242025!$E$3:$E$1315, $A33)</f>
        <v>37</v>
      </c>
      <c r="CB33">
        <f>SUMIFS(DataRegularSeason20242025!$AA$3:$AA$1315,DataRegularSeason20242025!$B$3:$B$1315, "&lt;=" &amp; CB$1, DataRegularSeason20242025!$D$3:$D$1315, $A33)+SUMIFS(DataRegularSeason20242025!$AB$3:$AB$1315,DataRegularSeason20242025!$B$3:$B$1315, "&lt;=" &amp; CB$1, DataRegularSeason20242025!$E$3:$E$1315, $A33)</f>
        <v>37</v>
      </c>
      <c r="CC33">
        <f>SUMIFS(DataRegularSeason20242025!$AA$3:$AA$1315,DataRegularSeason20242025!$B$3:$B$1315, "&lt;=" &amp; CC$1, DataRegularSeason20242025!$D$3:$D$1315, $A33)+SUMIFS(DataRegularSeason20242025!$AB$3:$AB$1315,DataRegularSeason20242025!$B$3:$B$1315, "&lt;=" &amp; CC$1, DataRegularSeason20242025!$E$3:$E$1315, $A33)</f>
        <v>37</v>
      </c>
      <c r="CD33">
        <f>SUMIFS(DataRegularSeason20242025!$AA$3:$AA$1315,DataRegularSeason20242025!$B$3:$B$1315, "&lt;=" &amp; CD$1, DataRegularSeason20242025!$D$3:$D$1315, $A33)+SUMIFS(DataRegularSeason20242025!$AB$3:$AB$1315,DataRegularSeason20242025!$B$3:$B$1315, "&lt;=" &amp; CD$1, DataRegularSeason20242025!$E$3:$E$1315, $A33)</f>
        <v>37</v>
      </c>
      <c r="CE33">
        <f>SUMIFS(DataRegularSeason20242025!$AA$3:$AA$1315,DataRegularSeason20242025!$B$3:$B$1315, "&lt;=" &amp; CE$1, DataRegularSeason20242025!$D$3:$D$1315, $A33)+SUMIFS(DataRegularSeason20242025!$AB$3:$AB$1315,DataRegularSeason20242025!$B$3:$B$1315, "&lt;=" &amp; CE$1, DataRegularSeason20242025!$E$3:$E$1315, $A33)</f>
        <v>37</v>
      </c>
      <c r="CF33">
        <f>SUMIFS(DataRegularSeason20242025!$AA$3:$AA$1315,DataRegularSeason20242025!$B$3:$B$1315, "&lt;=" &amp; CF$1, DataRegularSeason20242025!$D$3:$D$1315, $A33)+SUMIFS(DataRegularSeason20242025!$AB$3:$AB$1315,DataRegularSeason20242025!$B$3:$B$1315, "&lt;=" &amp; CF$1, DataRegularSeason20242025!$E$3:$E$1315, $A33)</f>
        <v>37</v>
      </c>
      <c r="CG33">
        <f>SUMIFS(DataRegularSeason20242025!$AA$3:$AA$1315,DataRegularSeason20242025!$B$3:$B$1315, "&lt;=" &amp; CG$1, DataRegularSeason20242025!$D$3:$D$1315, $A33)+SUMIFS(DataRegularSeason20242025!$AB$3:$AB$1315,DataRegularSeason20242025!$B$3:$B$1315, "&lt;=" &amp; CG$1, DataRegularSeason20242025!$E$3:$E$1315, $A33)</f>
        <v>37</v>
      </c>
      <c r="CH33">
        <f>SUMIFS(DataRegularSeason20242025!$AA$3:$AA$1315,DataRegularSeason20242025!$B$3:$B$1315, "&lt;=" &amp; CH$1, DataRegularSeason20242025!$D$3:$D$1315, $A33)+SUMIFS(DataRegularSeason20242025!$AB$3:$AB$1315,DataRegularSeason20242025!$B$3:$B$1315, "&lt;=" &amp; CH$1, DataRegularSeason20242025!$E$3:$E$1315, $A33)</f>
        <v>37</v>
      </c>
      <c r="CI33">
        <f>SUMIFS(DataRegularSeason20242025!$AA$3:$AA$1315,DataRegularSeason20242025!$B$3:$B$1315, "&lt;=" &amp; CI$1, DataRegularSeason20242025!$D$3:$D$1315, $A33)+SUMIFS(DataRegularSeason20242025!$AB$3:$AB$1315,DataRegularSeason20242025!$B$3:$B$1315, "&lt;=" &amp; CI$1, DataRegularSeason20242025!$E$3:$E$1315, $A33)</f>
        <v>37</v>
      </c>
      <c r="CJ33">
        <f>SUMIFS(DataRegularSeason20242025!$AA$3:$AA$1315,DataRegularSeason20242025!$B$3:$B$1315, "&lt;=" &amp; CJ$1, DataRegularSeason20242025!$D$3:$D$1315, $A33)+SUMIFS(DataRegularSeason20242025!$AB$3:$AB$1315,DataRegularSeason20242025!$B$3:$B$1315, "&lt;=" &amp; CJ$1, DataRegularSeason20242025!$E$3:$E$1315, $A33)</f>
        <v>37</v>
      </c>
      <c r="CK33">
        <f>SUMIFS(DataRegularSeason20242025!$AA$3:$AA$1315,DataRegularSeason20242025!$B$3:$B$1315, "&lt;=" &amp; CK$1, DataRegularSeason20242025!$D$3:$D$1315, $A33)+SUMIFS(DataRegularSeason20242025!$AB$3:$AB$1315,DataRegularSeason20242025!$B$3:$B$1315, "&lt;=" &amp; CK$1, DataRegularSeason20242025!$E$3:$E$1315, $A33)</f>
        <v>37</v>
      </c>
      <c r="CL33">
        <f>SUMIFS(DataRegularSeason20242025!$AA$3:$AA$1315,DataRegularSeason20242025!$B$3:$B$1315, "&lt;=" &amp; CL$1, DataRegularSeason20242025!$D$3:$D$1315, $A33)+SUMIFS(DataRegularSeason20242025!$AB$3:$AB$1315,DataRegularSeason20242025!$B$3:$B$1315, "&lt;=" &amp; CL$1, DataRegularSeason20242025!$E$3:$E$1315, $A33)</f>
        <v>37</v>
      </c>
      <c r="CM33">
        <f>SUMIFS(DataRegularSeason20242025!$AA$3:$AA$1315,DataRegularSeason20242025!$B$3:$B$1315, "&lt;=" &amp; CM$1, DataRegularSeason20242025!$D$3:$D$1315, $A33)+SUMIFS(DataRegularSeason20242025!$AB$3:$AB$1315,DataRegularSeason20242025!$B$3:$B$1315, "&lt;=" &amp; CM$1, DataRegularSeason20242025!$E$3:$E$1315, $A33)</f>
        <v>37</v>
      </c>
      <c r="CN33">
        <f>SUMIFS(DataRegularSeason20242025!$AA$3:$AA$1315,DataRegularSeason20242025!$B$3:$B$1315, "&lt;=" &amp; CN$1, DataRegularSeason20242025!$D$3:$D$1315, $A33)+SUMIFS(DataRegularSeason20242025!$AB$3:$AB$1315,DataRegularSeason20242025!$B$3:$B$1315, "&lt;=" &amp; CN$1, DataRegularSeason20242025!$E$3:$E$1315, $A33)</f>
        <v>37</v>
      </c>
      <c r="CO33">
        <f>SUMIFS(DataRegularSeason20242025!$AA$3:$AA$1315,DataRegularSeason20242025!$B$3:$B$1315, "&lt;=" &amp; CO$1, DataRegularSeason20242025!$D$3:$D$1315, $A33)+SUMIFS(DataRegularSeason20242025!$AB$3:$AB$1315,DataRegularSeason20242025!$B$3:$B$1315, "&lt;=" &amp; CO$1, DataRegularSeason20242025!$E$3:$E$1315, $A33)</f>
        <v>37</v>
      </c>
      <c r="CP33">
        <f>SUMIFS(DataRegularSeason20242025!$AA$3:$AA$1315,DataRegularSeason20242025!$B$3:$B$1315, "&lt;=" &amp; CP$1, DataRegularSeason20242025!$D$3:$D$1315, $A33)+SUMIFS(DataRegularSeason20242025!$AB$3:$AB$1315,DataRegularSeason20242025!$B$3:$B$1315, "&lt;=" &amp; CP$1, DataRegularSeason20242025!$E$3:$E$1315, $A33)</f>
        <v>37</v>
      </c>
      <c r="CQ33">
        <f>SUMIFS(DataRegularSeason20242025!$AA$3:$AA$1315,DataRegularSeason20242025!$B$3:$B$1315, "&lt;=" &amp; CQ$1, DataRegularSeason20242025!$D$3:$D$1315, $A33)+SUMIFS(DataRegularSeason20242025!$AB$3:$AB$1315,DataRegularSeason20242025!$B$3:$B$1315, "&lt;=" &amp; CQ$1, DataRegularSeason20242025!$E$3:$E$1315, $A33)</f>
        <v>37</v>
      </c>
      <c r="CR33">
        <f>SUMIFS(DataRegularSeason20242025!$AA$3:$AA$1315,DataRegularSeason20242025!$B$3:$B$1315, "&lt;=" &amp; CR$1, DataRegularSeason20242025!$D$3:$D$1315, $A33)+SUMIFS(DataRegularSeason20242025!$AB$3:$AB$1315,DataRegularSeason20242025!$B$3:$B$1315, "&lt;=" &amp; CR$1, DataRegularSeason20242025!$E$3:$E$1315, $A33)</f>
        <v>37</v>
      </c>
      <c r="CS33">
        <f>SUMIFS(DataRegularSeason20242025!$AA$3:$AA$1315,DataRegularSeason20242025!$B$3:$B$1315, "&lt;=" &amp; CS$1, DataRegularSeason20242025!$D$3:$D$1315, $A33)+SUMIFS(DataRegularSeason20242025!$AB$3:$AB$1315,DataRegularSeason20242025!$B$3:$B$1315, "&lt;=" &amp; CS$1, DataRegularSeason20242025!$E$3:$E$1315, $A33)</f>
        <v>37</v>
      </c>
      <c r="CT33">
        <f>SUMIFS(DataRegularSeason20242025!$AA$3:$AA$1315,DataRegularSeason20242025!$B$3:$B$1315, "&lt;=" &amp; CT$1, DataRegularSeason20242025!$D$3:$D$1315, $A33)+SUMIFS(DataRegularSeason20242025!$AB$3:$AB$1315,DataRegularSeason20242025!$B$3:$B$1315, "&lt;=" &amp; CT$1, DataRegularSeason20242025!$E$3:$E$1315, $A33)</f>
        <v>37</v>
      </c>
      <c r="CU33">
        <f>SUMIFS(DataRegularSeason20242025!$AA$3:$AA$1315,DataRegularSeason20242025!$B$3:$B$1315, "&lt;=" &amp; CU$1, DataRegularSeason20242025!$D$3:$D$1315, $A33)+SUMIFS(DataRegularSeason20242025!$AB$3:$AB$1315,DataRegularSeason20242025!$B$3:$B$1315, "&lt;=" &amp; CU$1, DataRegularSeason20242025!$E$3:$E$1315, $A33)</f>
        <v>37</v>
      </c>
      <c r="CV33">
        <f>SUMIFS(DataRegularSeason20242025!$AA$3:$AA$1315,DataRegularSeason20242025!$B$3:$B$1315, "&lt;=" &amp; CV$1, DataRegularSeason20242025!$D$3:$D$1315, $A33)+SUMIFS(DataRegularSeason20242025!$AB$3:$AB$1315,DataRegularSeason20242025!$B$3:$B$1315, "&lt;=" &amp; CV$1, DataRegularSeason20242025!$E$3:$E$1315, $A33)</f>
        <v>37</v>
      </c>
      <c r="CW33">
        <f>SUMIFS(DataRegularSeason20242025!$AA$3:$AA$1315,DataRegularSeason20242025!$B$3:$B$1315, "&lt;=" &amp; CW$1, DataRegularSeason20242025!$D$3:$D$1315, $A33)+SUMIFS(DataRegularSeason20242025!$AB$3:$AB$1315,DataRegularSeason20242025!$B$3:$B$1315, "&lt;=" &amp; CW$1, DataRegularSeason20242025!$E$3:$E$1315, $A33)</f>
        <v>37</v>
      </c>
      <c r="CX33">
        <f>SUMIFS(DataRegularSeason20242025!$AA$3:$AA$1315,DataRegularSeason20242025!$B$3:$B$1315, "&lt;=" &amp; CX$1, DataRegularSeason20242025!$D$3:$D$1315, $A33)+SUMIFS(DataRegularSeason20242025!$AB$3:$AB$1315,DataRegularSeason20242025!$B$3:$B$1315, "&lt;=" &amp; CX$1, DataRegularSeason20242025!$E$3:$E$1315, $A33)</f>
        <v>37</v>
      </c>
      <c r="CY33">
        <f>SUMIFS(DataRegularSeason20242025!$AA$3:$AA$1315,DataRegularSeason20242025!$B$3:$B$1315, "&lt;=" &amp; CY$1, DataRegularSeason20242025!$D$3:$D$1315, $A33)+SUMIFS(DataRegularSeason20242025!$AB$3:$AB$1315,DataRegularSeason20242025!$B$3:$B$1315, "&lt;=" &amp; CY$1, DataRegularSeason20242025!$E$3:$E$1315, $A33)</f>
        <v>37</v>
      </c>
      <c r="CZ33">
        <f>SUMIFS(DataRegularSeason20242025!$AA$3:$AA$1315,DataRegularSeason20242025!$B$3:$B$1315, "&lt;=" &amp; CZ$1, DataRegularSeason20242025!$D$3:$D$1315, $A33)+SUMIFS(DataRegularSeason20242025!$AB$3:$AB$1315,DataRegularSeason20242025!$B$3:$B$1315, "&lt;=" &amp; CZ$1, DataRegularSeason20242025!$E$3:$E$1315, $A33)</f>
        <v>37</v>
      </c>
      <c r="DA33">
        <f>SUMIFS(DataRegularSeason20242025!$AA$3:$AA$1315,DataRegularSeason20242025!$B$3:$B$1315, "&lt;=" &amp; DA$1, DataRegularSeason20242025!$D$3:$D$1315, $A33)+SUMIFS(DataRegularSeason20242025!$AB$3:$AB$1315,DataRegularSeason20242025!$B$3:$B$1315, "&lt;=" &amp; DA$1, DataRegularSeason20242025!$E$3:$E$1315, $A33)</f>
        <v>37</v>
      </c>
      <c r="DB33">
        <f>SUMIFS(DataRegularSeason20242025!$AA$3:$AA$1315,DataRegularSeason20242025!$B$3:$B$1315, "&lt;=" &amp; DB$1, DataRegularSeason20242025!$D$3:$D$1315, $A33)+SUMIFS(DataRegularSeason20242025!$AB$3:$AB$1315,DataRegularSeason20242025!$B$3:$B$1315, "&lt;=" &amp; DB$1, DataRegularSeason20242025!$E$3:$E$1315, $A33)</f>
        <v>37</v>
      </c>
      <c r="DC33">
        <f>SUMIFS(DataRegularSeason20242025!$AA$3:$AA$1315,DataRegularSeason20242025!$B$3:$B$1315, "&lt;=" &amp; DC$1, DataRegularSeason20242025!$D$3:$D$1315, $A33)+SUMIFS(DataRegularSeason20242025!$AB$3:$AB$1315,DataRegularSeason20242025!$B$3:$B$1315, "&lt;=" &amp; DC$1, DataRegularSeason20242025!$E$3:$E$1315, $A33)</f>
        <v>37</v>
      </c>
      <c r="DD33">
        <f>SUMIFS(DataRegularSeason20242025!$AA$3:$AA$1315,DataRegularSeason20242025!$B$3:$B$1315, "&lt;=" &amp; DD$1, DataRegularSeason20242025!$D$3:$D$1315, $A33)+SUMIFS(DataRegularSeason20242025!$AB$3:$AB$1315,DataRegularSeason20242025!$B$3:$B$1315, "&lt;=" &amp; DD$1, DataRegularSeason20242025!$E$3:$E$1315, $A33)</f>
        <v>37</v>
      </c>
      <c r="DE33">
        <f>SUMIFS(DataRegularSeason20242025!$AA$3:$AA$1315,DataRegularSeason20242025!$B$3:$B$1315, "&lt;=" &amp; DE$1, DataRegularSeason20242025!$D$3:$D$1315, $A33)+SUMIFS(DataRegularSeason20242025!$AB$3:$AB$1315,DataRegularSeason20242025!$B$3:$B$1315, "&lt;=" &amp; DE$1, DataRegularSeason20242025!$E$3:$E$1315, $A33)</f>
        <v>37</v>
      </c>
      <c r="DF33">
        <f>SUMIFS(DataRegularSeason20242025!$AA$3:$AA$1315,DataRegularSeason20242025!$B$3:$B$1315, "&lt;=" &amp; DF$1, DataRegularSeason20242025!$D$3:$D$1315, $A33)+SUMIFS(DataRegularSeason20242025!$AB$3:$AB$1315,DataRegularSeason20242025!$B$3:$B$1315, "&lt;=" &amp; DF$1, DataRegularSeason20242025!$E$3:$E$1315, $A33)</f>
        <v>37</v>
      </c>
      <c r="DG33">
        <f>SUMIFS(DataRegularSeason20242025!$AA$3:$AA$1315,DataRegularSeason20242025!$B$3:$B$1315, "&lt;=" &amp; DG$1, DataRegularSeason20242025!$D$3:$D$1315, $A33)+SUMIFS(DataRegularSeason20242025!$AB$3:$AB$1315,DataRegularSeason20242025!$B$3:$B$1315, "&lt;=" &amp; DG$1, DataRegularSeason20242025!$E$3:$E$1315, $A33)</f>
        <v>37</v>
      </c>
      <c r="DH33">
        <f>SUMIFS(DataRegularSeason20242025!$AA$3:$AA$1315,DataRegularSeason20242025!$B$3:$B$1315, "&lt;=" &amp; DH$1, DataRegularSeason20242025!$D$3:$D$1315, $A33)+SUMIFS(DataRegularSeason20242025!$AB$3:$AB$1315,DataRegularSeason20242025!$B$3:$B$1315, "&lt;=" &amp; DH$1, DataRegularSeason20242025!$E$3:$E$1315, $A33)</f>
        <v>37</v>
      </c>
      <c r="DI33">
        <f>SUMIFS(DataRegularSeason20242025!$AA$3:$AA$1315,DataRegularSeason20242025!$B$3:$B$1315, "&lt;=" &amp; DI$1, DataRegularSeason20242025!$D$3:$D$1315, $A33)+SUMIFS(DataRegularSeason20242025!$AB$3:$AB$1315,DataRegularSeason20242025!$B$3:$B$1315, "&lt;=" &amp; DI$1, DataRegularSeason20242025!$E$3:$E$1315, $A33)</f>
        <v>37</v>
      </c>
      <c r="DJ33">
        <f>SUMIFS(DataRegularSeason20242025!$AA$3:$AA$1315,DataRegularSeason20242025!$B$3:$B$1315, "&lt;=" &amp; DJ$1, DataRegularSeason20242025!$D$3:$D$1315, $A33)+SUMIFS(DataRegularSeason20242025!$AB$3:$AB$1315,DataRegularSeason20242025!$B$3:$B$1315, "&lt;=" &amp; DJ$1, DataRegularSeason20242025!$E$3:$E$1315, $A33)</f>
        <v>37</v>
      </c>
      <c r="DK33">
        <f>SUMIFS(DataRegularSeason20242025!$AA$3:$AA$1315,DataRegularSeason20242025!$B$3:$B$1315, "&lt;=" &amp; DK$1, DataRegularSeason20242025!$D$3:$D$1315, $A33)+SUMIFS(DataRegularSeason20242025!$AB$3:$AB$1315,DataRegularSeason20242025!$B$3:$B$1315, "&lt;=" &amp; DK$1, DataRegularSeason20242025!$E$3:$E$1315, $A33)</f>
        <v>37</v>
      </c>
      <c r="DL33">
        <f>SUMIFS(DataRegularSeason20242025!$AA$3:$AA$1315,DataRegularSeason20242025!$B$3:$B$1315, "&lt;=" &amp; DL$1, DataRegularSeason20242025!$D$3:$D$1315, $A33)+SUMIFS(DataRegularSeason20242025!$AB$3:$AB$1315,DataRegularSeason20242025!$B$3:$B$1315, "&lt;=" &amp; DL$1, DataRegularSeason20242025!$E$3:$E$1315, $A33)</f>
        <v>37</v>
      </c>
      <c r="DM33">
        <f>SUMIFS(DataRegularSeason20242025!$AA$3:$AA$1315,DataRegularSeason20242025!$B$3:$B$1315, "&lt;=" &amp; DM$1, DataRegularSeason20242025!$D$3:$D$1315, $A33)+SUMIFS(DataRegularSeason20242025!$AB$3:$AB$1315,DataRegularSeason20242025!$B$3:$B$1315, "&lt;=" &amp; DM$1, DataRegularSeason20242025!$E$3:$E$1315, $A33)</f>
        <v>37</v>
      </c>
      <c r="DN33">
        <f>SUMIFS(DataRegularSeason20242025!$AA$3:$AA$1315,DataRegularSeason20242025!$B$3:$B$1315, "&lt;=" &amp; DN$1, DataRegularSeason20242025!$D$3:$D$1315, $A33)+SUMIFS(DataRegularSeason20242025!$AB$3:$AB$1315,DataRegularSeason20242025!$B$3:$B$1315, "&lt;=" &amp; DN$1, DataRegularSeason20242025!$E$3:$E$1315, $A33)</f>
        <v>37</v>
      </c>
      <c r="DO33">
        <f>SUMIFS(DataRegularSeason20242025!$AA$3:$AA$1315,DataRegularSeason20242025!$B$3:$B$1315, "&lt;=" &amp; DO$1, DataRegularSeason20242025!$D$3:$D$1315, $A33)+SUMIFS(DataRegularSeason20242025!$AB$3:$AB$1315,DataRegularSeason20242025!$B$3:$B$1315, "&lt;=" &amp; DO$1, DataRegularSeason20242025!$E$3:$E$1315, $A33)</f>
        <v>37</v>
      </c>
      <c r="DP33">
        <f>SUMIFS(DataRegularSeason20242025!$AA$3:$AA$1315,DataRegularSeason20242025!$B$3:$B$1315, "&lt;=" &amp; DP$1, DataRegularSeason20242025!$D$3:$D$1315, $A33)+SUMIFS(DataRegularSeason20242025!$AB$3:$AB$1315,DataRegularSeason20242025!$B$3:$B$1315, "&lt;=" &amp; DP$1, DataRegularSeason20242025!$E$3:$E$1315, $A33)</f>
        <v>37</v>
      </c>
      <c r="DQ33">
        <f>SUMIFS(DataRegularSeason20242025!$AA$3:$AA$1315,DataRegularSeason20242025!$B$3:$B$1315, "&lt;=" &amp; DQ$1, DataRegularSeason20242025!$D$3:$D$1315, $A33)+SUMIFS(DataRegularSeason20242025!$AB$3:$AB$1315,DataRegularSeason20242025!$B$3:$B$1315, "&lt;=" &amp; DQ$1, DataRegularSeason20242025!$E$3:$E$1315, $A33)</f>
        <v>37</v>
      </c>
      <c r="DR33">
        <f>SUMIFS(DataRegularSeason20242025!$AA$3:$AA$1315,DataRegularSeason20242025!$B$3:$B$1315, "&lt;=" &amp; DR$1, DataRegularSeason20242025!$D$3:$D$1315, $A33)+SUMIFS(DataRegularSeason20242025!$AB$3:$AB$1315,DataRegularSeason20242025!$B$3:$B$1315, "&lt;=" &amp; DR$1, DataRegularSeason20242025!$E$3:$E$1315, $A33)</f>
        <v>37</v>
      </c>
      <c r="DS33">
        <f>SUMIFS(DataRegularSeason20242025!$AA$3:$AA$1315,DataRegularSeason20242025!$B$3:$B$1315, "&lt;=" &amp; DS$1, DataRegularSeason20242025!$D$3:$D$1315, $A33)+SUMIFS(DataRegularSeason20242025!$AB$3:$AB$1315,DataRegularSeason20242025!$B$3:$B$1315, "&lt;=" &amp; DS$1, DataRegularSeason20242025!$E$3:$E$1315, $A33)</f>
        <v>37</v>
      </c>
      <c r="DT33">
        <f>SUMIFS(DataRegularSeason20242025!$AA$3:$AA$1315,DataRegularSeason20242025!$B$3:$B$1315, "&lt;=" &amp; DT$1, DataRegularSeason20242025!$D$3:$D$1315, $A33)+SUMIFS(DataRegularSeason20242025!$AB$3:$AB$1315,DataRegularSeason20242025!$B$3:$B$1315, "&lt;=" &amp; DT$1, DataRegularSeason20242025!$E$3:$E$1315, $A33)</f>
        <v>37</v>
      </c>
      <c r="DU33">
        <f>SUMIFS(DataRegularSeason20242025!$AA$3:$AA$1315,DataRegularSeason20242025!$B$3:$B$1315, "&lt;=" &amp; DU$1, DataRegularSeason20242025!$D$3:$D$1315, $A33)+SUMIFS(DataRegularSeason20242025!$AB$3:$AB$1315,DataRegularSeason20242025!$B$3:$B$1315, "&lt;=" &amp; DU$1, DataRegularSeason20242025!$E$3:$E$1315, $A33)</f>
        <v>37</v>
      </c>
      <c r="DV33">
        <f>SUMIFS(DataRegularSeason20242025!$AA$3:$AA$1315,DataRegularSeason20242025!$B$3:$B$1315, "&lt;=" &amp; DV$1, DataRegularSeason20242025!$D$3:$D$1315, $A33)+SUMIFS(DataRegularSeason20242025!$AB$3:$AB$1315,DataRegularSeason20242025!$B$3:$B$1315, "&lt;=" &amp; DV$1, DataRegularSeason20242025!$E$3:$E$1315, $A33)</f>
        <v>37</v>
      </c>
      <c r="DW33">
        <f>SUMIFS(DataRegularSeason20242025!$AA$3:$AA$1315,DataRegularSeason20242025!$B$3:$B$1315, "&lt;=" &amp; DW$1, DataRegularSeason20242025!$D$3:$D$1315, $A33)+SUMIFS(DataRegularSeason20242025!$AB$3:$AB$1315,DataRegularSeason20242025!$B$3:$B$1315, "&lt;=" &amp; DW$1, DataRegularSeason20242025!$E$3:$E$1315, $A33)</f>
        <v>37</v>
      </c>
      <c r="DX33">
        <f>SUMIFS(DataRegularSeason20242025!$AA$3:$AA$1315,DataRegularSeason20242025!$B$3:$B$1315, "&lt;=" &amp; DX$1, DataRegularSeason20242025!$D$3:$D$1315, $A33)+SUMIFS(DataRegularSeason20242025!$AB$3:$AB$1315,DataRegularSeason20242025!$B$3:$B$1315, "&lt;=" &amp; DX$1, DataRegularSeason20242025!$E$3:$E$1315, $A33)</f>
        <v>37</v>
      </c>
      <c r="DY33">
        <f>SUMIFS(DataRegularSeason20242025!$AA$3:$AA$1315,DataRegularSeason20242025!$B$3:$B$1315, "&lt;=" &amp; DY$1, DataRegularSeason20242025!$D$3:$D$1315, $A33)+SUMIFS(DataRegularSeason20242025!$AB$3:$AB$1315,DataRegularSeason20242025!$B$3:$B$1315, "&lt;=" &amp; DY$1, DataRegularSeason20242025!$E$3:$E$1315, $A33)</f>
        <v>37</v>
      </c>
      <c r="DZ33">
        <f>SUMIFS(DataRegularSeason20242025!$AA$3:$AA$1315,DataRegularSeason20242025!$B$3:$B$1315, "&lt;=" &amp; DZ$1, DataRegularSeason20242025!$D$3:$D$1315, $A33)+SUMIFS(DataRegularSeason20242025!$AB$3:$AB$1315,DataRegularSeason20242025!$B$3:$B$1315, "&lt;=" &amp; DZ$1, DataRegularSeason20242025!$E$3:$E$1315, $A33)</f>
        <v>37</v>
      </c>
      <c r="EA33">
        <f>SUMIFS(DataRegularSeason20242025!$AA$3:$AA$1315,DataRegularSeason20242025!$B$3:$B$1315, "&lt;=" &amp; EA$1, DataRegularSeason20242025!$D$3:$D$1315, $A33)+SUMIFS(DataRegularSeason20242025!$AB$3:$AB$1315,DataRegularSeason20242025!$B$3:$B$1315, "&lt;=" &amp; EA$1, DataRegularSeason20242025!$E$3:$E$1315, $A33)</f>
        <v>37</v>
      </c>
      <c r="EB33">
        <f>SUMIFS(DataRegularSeason20242025!$AA$3:$AA$1315,DataRegularSeason20242025!$B$3:$B$1315, "&lt;=" &amp; EB$1, DataRegularSeason20242025!$D$3:$D$1315, $A33)+SUMIFS(DataRegularSeason20242025!$AB$3:$AB$1315,DataRegularSeason20242025!$B$3:$B$1315, "&lt;=" &amp; EB$1, DataRegularSeason20242025!$E$3:$E$1315, $A33)</f>
        <v>37</v>
      </c>
      <c r="EC33">
        <f>SUMIFS(DataRegularSeason20242025!$AA$3:$AA$1315,DataRegularSeason20242025!$B$3:$B$1315, "&lt;=" &amp; EC$1, DataRegularSeason20242025!$D$3:$D$1315, $A33)+SUMIFS(DataRegularSeason20242025!$AB$3:$AB$1315,DataRegularSeason20242025!$B$3:$B$1315, "&lt;=" &amp; EC$1, DataRegularSeason20242025!$E$3:$E$1315, $A33)</f>
        <v>37</v>
      </c>
      <c r="ED33">
        <f>SUMIFS(DataRegularSeason20242025!$AA$3:$AA$1315,DataRegularSeason20242025!$B$3:$B$1315, "&lt;=" &amp; ED$1, DataRegularSeason20242025!$D$3:$D$1315, $A33)+SUMIFS(DataRegularSeason20242025!$AB$3:$AB$1315,DataRegularSeason20242025!$B$3:$B$1315, "&lt;=" &amp; ED$1, DataRegularSeason20242025!$E$3:$E$1315, $A33)</f>
        <v>37</v>
      </c>
      <c r="EE33">
        <f>SUMIFS(DataRegularSeason20242025!$AA$3:$AA$1315,DataRegularSeason20242025!$B$3:$B$1315, "&lt;=" &amp; EE$1, DataRegularSeason20242025!$D$3:$D$1315, $A33)+SUMIFS(DataRegularSeason20242025!$AB$3:$AB$1315,DataRegularSeason20242025!$B$3:$B$1315, "&lt;=" &amp; EE$1, DataRegularSeason20242025!$E$3:$E$1315, $A33)</f>
        <v>37</v>
      </c>
      <c r="EF33">
        <f>SUMIFS(DataRegularSeason20242025!$AA$3:$AA$1315,DataRegularSeason20242025!$B$3:$B$1315, "&lt;=" &amp; EF$1, DataRegularSeason20242025!$D$3:$D$1315, $A33)+SUMIFS(DataRegularSeason20242025!$AB$3:$AB$1315,DataRegularSeason20242025!$B$3:$B$1315, "&lt;=" &amp; EF$1, DataRegularSeason20242025!$E$3:$E$1315, $A33)</f>
        <v>37</v>
      </c>
      <c r="EG33">
        <f>SUMIFS(DataRegularSeason20242025!$AA$3:$AA$1315,DataRegularSeason20242025!$B$3:$B$1315, "&lt;=" &amp; EG$1, DataRegularSeason20242025!$D$3:$D$1315, $A33)+SUMIFS(DataRegularSeason20242025!$AB$3:$AB$1315,DataRegularSeason20242025!$B$3:$B$1315, "&lt;=" &amp; EG$1, DataRegularSeason20242025!$E$3:$E$1315, $A33)</f>
        <v>37</v>
      </c>
      <c r="EH33">
        <f>SUMIFS(DataRegularSeason20242025!$AA$3:$AA$1315,DataRegularSeason20242025!$B$3:$B$1315, "&lt;=" &amp; EH$1, DataRegularSeason20242025!$D$3:$D$1315, $A33)+SUMIFS(DataRegularSeason20242025!$AB$3:$AB$1315,DataRegularSeason20242025!$B$3:$B$1315, "&lt;=" &amp; EH$1, DataRegularSeason20242025!$E$3:$E$1315, $A33)</f>
        <v>37</v>
      </c>
      <c r="EI33">
        <f>SUMIFS(DataRegularSeason20242025!$AA$3:$AA$1315,DataRegularSeason20242025!$B$3:$B$1315, "&lt;=" &amp; EI$1, DataRegularSeason20242025!$D$3:$D$1315, $A33)+SUMIFS(DataRegularSeason20242025!$AB$3:$AB$1315,DataRegularSeason20242025!$B$3:$B$1315, "&lt;=" &amp; EI$1, DataRegularSeason20242025!$E$3:$E$1315, $A33)</f>
        <v>37</v>
      </c>
      <c r="EJ33">
        <f>SUMIFS(DataRegularSeason20242025!$AA$3:$AA$1315,DataRegularSeason20242025!$B$3:$B$1315, "&lt;=" &amp; EJ$1, DataRegularSeason20242025!$D$3:$D$1315, $A33)+SUMIFS(DataRegularSeason20242025!$AB$3:$AB$1315,DataRegularSeason20242025!$B$3:$B$1315, "&lt;=" &amp; EJ$1, DataRegularSeason20242025!$E$3:$E$1315, $A33)</f>
        <v>37</v>
      </c>
      <c r="EK33">
        <f>SUMIFS(DataRegularSeason20242025!$AA$3:$AA$1315,DataRegularSeason20242025!$B$3:$B$1315, "&lt;=" &amp; EK$1, DataRegularSeason20242025!$D$3:$D$1315, $A33)+SUMIFS(DataRegularSeason20242025!$AB$3:$AB$1315,DataRegularSeason20242025!$B$3:$B$1315, "&lt;=" &amp; EK$1, DataRegularSeason20242025!$E$3:$E$1315, $A33)</f>
        <v>37</v>
      </c>
      <c r="EL33">
        <f>SUMIFS(DataRegularSeason20242025!$AA$3:$AA$1315,DataRegularSeason20242025!$B$3:$B$1315, "&lt;=" &amp; EL$1, DataRegularSeason20242025!$D$3:$D$1315, $A33)+SUMIFS(DataRegularSeason20242025!$AB$3:$AB$1315,DataRegularSeason20242025!$B$3:$B$1315, "&lt;=" &amp; EL$1, DataRegularSeason20242025!$E$3:$E$1315, $A33)</f>
        <v>37</v>
      </c>
      <c r="EM33">
        <f>SUMIFS(DataRegularSeason20242025!$AA$3:$AA$1315,DataRegularSeason20242025!$B$3:$B$1315, "&lt;=" &amp; EM$1, DataRegularSeason20242025!$D$3:$D$1315, $A33)+SUMIFS(DataRegularSeason20242025!$AB$3:$AB$1315,DataRegularSeason20242025!$B$3:$B$1315, "&lt;=" &amp; EM$1, DataRegularSeason20242025!$E$3:$E$1315, $A33)</f>
        <v>37</v>
      </c>
      <c r="EN33">
        <f>SUMIFS(DataRegularSeason20242025!$AA$3:$AA$1315,DataRegularSeason20242025!$B$3:$B$1315, "&lt;=" &amp; EN$1, DataRegularSeason20242025!$D$3:$D$1315, $A33)+SUMIFS(DataRegularSeason20242025!$AB$3:$AB$1315,DataRegularSeason20242025!$B$3:$B$1315, "&lt;=" &amp; EN$1, DataRegularSeason20242025!$E$3:$E$1315, $A33)</f>
        <v>37</v>
      </c>
      <c r="EO33">
        <f>SUMIFS(DataRegularSeason20242025!$AA$3:$AA$1315,DataRegularSeason20242025!$B$3:$B$1315, "&lt;=" &amp; EO$1, DataRegularSeason20242025!$D$3:$D$1315, $A33)+SUMIFS(DataRegularSeason20242025!$AB$3:$AB$1315,DataRegularSeason20242025!$B$3:$B$1315, "&lt;=" &amp; EO$1, DataRegularSeason20242025!$E$3:$E$1315, $A33)</f>
        <v>37</v>
      </c>
      <c r="EP33">
        <f>SUMIFS(DataRegularSeason20242025!$AA$3:$AA$1315,DataRegularSeason20242025!$B$3:$B$1315, "&lt;=" &amp; EP$1, DataRegularSeason20242025!$D$3:$D$1315, $A33)+SUMIFS(DataRegularSeason20242025!$AB$3:$AB$1315,DataRegularSeason20242025!$B$3:$B$1315, "&lt;=" &amp; EP$1, DataRegularSeason20242025!$E$3:$E$1315, $A33)</f>
        <v>37</v>
      </c>
      <c r="EQ33">
        <f>SUMIFS(DataRegularSeason20242025!$AA$3:$AA$1315,DataRegularSeason20242025!$B$3:$B$1315, "&lt;=" &amp; EQ$1, DataRegularSeason20242025!$D$3:$D$1315, $A33)+SUMIFS(DataRegularSeason20242025!$AB$3:$AB$1315,DataRegularSeason20242025!$B$3:$B$1315, "&lt;=" &amp; EQ$1, DataRegularSeason20242025!$E$3:$E$1315, $A33)</f>
        <v>37</v>
      </c>
      <c r="ER33">
        <f>SUMIFS(DataRegularSeason20242025!$AA$3:$AA$1315,DataRegularSeason20242025!$B$3:$B$1315, "&lt;=" &amp; ER$1, DataRegularSeason20242025!$D$3:$D$1315, $A33)+SUMIFS(DataRegularSeason20242025!$AB$3:$AB$1315,DataRegularSeason20242025!$B$3:$B$1315, "&lt;=" &amp; ER$1, DataRegularSeason20242025!$E$3:$E$1315, $A33)</f>
        <v>37</v>
      </c>
      <c r="ES33">
        <f>SUMIFS(DataRegularSeason20242025!$AA$3:$AA$1315,DataRegularSeason20242025!$B$3:$B$1315, "&lt;=" &amp; ES$1, DataRegularSeason20242025!$D$3:$D$1315, $A33)+SUMIFS(DataRegularSeason20242025!$AB$3:$AB$1315,DataRegularSeason20242025!$B$3:$B$1315, "&lt;=" &amp; ES$1, DataRegularSeason20242025!$E$3:$E$1315, $A33)</f>
        <v>37</v>
      </c>
      <c r="ET33">
        <f>SUMIFS(DataRegularSeason20242025!$AA$3:$AA$1315,DataRegularSeason20242025!$B$3:$B$1315, "&lt;=" &amp; ET$1, DataRegularSeason20242025!$D$3:$D$1315, $A33)+SUMIFS(DataRegularSeason20242025!$AB$3:$AB$1315,DataRegularSeason20242025!$B$3:$B$1315, "&lt;=" &amp; ET$1, DataRegularSeason20242025!$E$3:$E$1315, $A33)</f>
        <v>37</v>
      </c>
      <c r="EU33">
        <f>SUMIFS(DataRegularSeason20242025!$AA$3:$AA$1315,DataRegularSeason20242025!$B$3:$B$1315, "&lt;=" &amp; EU$1, DataRegularSeason20242025!$D$3:$D$1315, $A33)+SUMIFS(DataRegularSeason20242025!$AB$3:$AB$1315,DataRegularSeason20242025!$B$3:$B$1315, "&lt;=" &amp; EU$1, DataRegularSeason20242025!$E$3:$E$1315, $A33)</f>
        <v>37</v>
      </c>
      <c r="EV33">
        <f>SUMIFS(DataRegularSeason20242025!$AA$3:$AA$1315,DataRegularSeason20242025!$B$3:$B$1315, "&lt;=" &amp; EV$1, DataRegularSeason20242025!$D$3:$D$1315, $A33)+SUMIFS(DataRegularSeason20242025!$AB$3:$AB$1315,DataRegularSeason20242025!$B$3:$B$1315, "&lt;=" &amp; EV$1, DataRegularSeason20242025!$E$3:$E$1315, $A33)</f>
        <v>37</v>
      </c>
      <c r="EW33">
        <f>SUMIFS(DataRegularSeason20242025!$AA$3:$AA$1315,DataRegularSeason20242025!$B$3:$B$1315, "&lt;=" &amp; EW$1, DataRegularSeason20242025!$D$3:$D$1315, $A33)+SUMIFS(DataRegularSeason20242025!$AB$3:$AB$1315,DataRegularSeason20242025!$B$3:$B$1315, "&lt;=" &amp; EW$1, DataRegularSeason20242025!$E$3:$E$1315, $A33)</f>
        <v>37</v>
      </c>
      <c r="EX33">
        <f>SUMIFS(DataRegularSeason20242025!$AA$3:$AA$1315,DataRegularSeason20242025!$B$3:$B$1315, "&lt;=" &amp; EX$1, DataRegularSeason20242025!$D$3:$D$1315, $A33)+SUMIFS(DataRegularSeason20242025!$AB$3:$AB$1315,DataRegularSeason20242025!$B$3:$B$1315, "&lt;=" &amp; EX$1, DataRegularSeason20242025!$E$3:$E$1315, $A33)</f>
        <v>37</v>
      </c>
      <c r="EY33">
        <f>SUMIFS(DataRegularSeason20242025!$AA$3:$AA$1315,DataRegularSeason20242025!$B$3:$B$1315, "&lt;=" &amp; EY$1, DataRegularSeason20242025!$D$3:$D$1315, $A33)+SUMIFS(DataRegularSeason20242025!$AB$3:$AB$1315,DataRegularSeason20242025!$B$3:$B$1315, "&lt;=" &amp; EY$1, DataRegularSeason20242025!$E$3:$E$1315, $A33)</f>
        <v>37</v>
      </c>
      <c r="EZ33">
        <f>SUMIFS(DataRegularSeason20242025!$AA$3:$AA$1315,DataRegularSeason20242025!$B$3:$B$1315, "&lt;=" &amp; EZ$1, DataRegularSeason20242025!$D$3:$D$1315, $A33)+SUMIFS(DataRegularSeason20242025!$AB$3:$AB$1315,DataRegularSeason20242025!$B$3:$B$1315, "&lt;=" &amp; EZ$1, DataRegularSeason20242025!$E$3:$E$1315, $A33)</f>
        <v>37</v>
      </c>
      <c r="FA33">
        <f>SUMIFS(DataRegularSeason20242025!$AA$3:$AA$1315,DataRegularSeason20242025!$B$3:$B$1315, "&lt;=" &amp; FA$1, DataRegularSeason20242025!$D$3:$D$1315, $A33)+SUMIFS(DataRegularSeason20242025!$AB$3:$AB$1315,DataRegularSeason20242025!$B$3:$B$1315, "&lt;=" &amp; FA$1, DataRegularSeason20242025!$E$3:$E$1315, $A33)</f>
        <v>37</v>
      </c>
      <c r="FB33">
        <f>SUMIFS(DataRegularSeason20242025!$AA$3:$AA$1315,DataRegularSeason20242025!$B$3:$B$1315, "&lt;=" &amp; FB$1, DataRegularSeason20242025!$D$3:$D$1315, $A33)+SUMIFS(DataRegularSeason20242025!$AB$3:$AB$1315,DataRegularSeason20242025!$B$3:$B$1315, "&lt;=" &amp; FB$1, DataRegularSeason20242025!$E$3:$E$1315, $A33)</f>
        <v>37</v>
      </c>
      <c r="FC33">
        <f>SUMIFS(DataRegularSeason20242025!$AA$3:$AA$1315,DataRegularSeason20242025!$B$3:$B$1315, "&lt;=" &amp; FC$1, DataRegularSeason20242025!$D$3:$D$1315, $A33)+SUMIFS(DataRegularSeason20242025!$AB$3:$AB$1315,DataRegularSeason20242025!$B$3:$B$1315, "&lt;=" &amp; FC$1, DataRegularSeason20242025!$E$3:$E$1315, $A33)</f>
        <v>37</v>
      </c>
      <c r="FD33">
        <f>SUMIFS(DataRegularSeason20242025!$AA$3:$AA$1315,DataRegularSeason20242025!$B$3:$B$1315, "&lt;=" &amp; FD$1, DataRegularSeason20242025!$D$3:$D$1315, $A33)+SUMIFS(DataRegularSeason20242025!$AB$3:$AB$1315,DataRegularSeason20242025!$B$3:$B$1315, "&lt;=" &amp; FD$1, DataRegularSeason20242025!$E$3:$E$1315, $A33)</f>
        <v>37</v>
      </c>
      <c r="FE33">
        <f>SUMIFS(DataRegularSeason20242025!$AA$3:$AA$1315,DataRegularSeason20242025!$B$3:$B$1315, "&lt;=" &amp; FE$1, DataRegularSeason20242025!$D$3:$D$1315, $A33)+SUMIFS(DataRegularSeason20242025!$AB$3:$AB$1315,DataRegularSeason20242025!$B$3:$B$1315, "&lt;=" &amp; FE$1, DataRegularSeason20242025!$E$3:$E$1315, $A33)</f>
        <v>37</v>
      </c>
      <c r="FF33">
        <f>SUMIFS(DataRegularSeason20242025!$AA$3:$AA$1315,DataRegularSeason20242025!$B$3:$B$1315, "&lt;=" &amp; FF$1, DataRegularSeason20242025!$D$3:$D$1315, $A33)+SUMIFS(DataRegularSeason20242025!$AB$3:$AB$1315,DataRegularSeason20242025!$B$3:$B$1315, "&lt;=" &amp; FF$1, DataRegularSeason20242025!$E$3:$E$1315, $A33)</f>
        <v>37</v>
      </c>
      <c r="FG33">
        <f>SUMIFS(DataRegularSeason20242025!$AA$3:$AA$1315,DataRegularSeason20242025!$B$3:$B$1315, "&lt;=" &amp; FG$1, DataRegularSeason20242025!$D$3:$D$1315, $A33)+SUMIFS(DataRegularSeason20242025!$AB$3:$AB$1315,DataRegularSeason20242025!$B$3:$B$1315, "&lt;=" &amp; FG$1, DataRegularSeason20242025!$E$3:$E$1315, $A33)</f>
        <v>37</v>
      </c>
      <c r="FH33">
        <f>SUMIFS(DataRegularSeason20242025!$AA$3:$AA$1315,DataRegularSeason20242025!$B$3:$B$1315, "&lt;=" &amp; FH$1, DataRegularSeason20242025!$D$3:$D$1315, $A33)+SUMIFS(DataRegularSeason20242025!$AB$3:$AB$1315,DataRegularSeason20242025!$B$3:$B$1315, "&lt;=" &amp; FH$1, DataRegularSeason20242025!$E$3:$E$1315, $A33)</f>
        <v>37</v>
      </c>
      <c r="FI33">
        <f>SUMIFS(DataRegularSeason20242025!$AA$3:$AA$1315,DataRegularSeason20242025!$B$3:$B$1315, "&lt;=" &amp; FI$1, DataRegularSeason20242025!$D$3:$D$1315, $A33)+SUMIFS(DataRegularSeason20242025!$AB$3:$AB$1315,DataRegularSeason20242025!$B$3:$B$1315, "&lt;=" &amp; FI$1, DataRegularSeason20242025!$E$3:$E$1315, $A33)</f>
        <v>37</v>
      </c>
      <c r="FJ33">
        <f>SUMIFS(DataRegularSeason20242025!$AA$3:$AA$1315,DataRegularSeason20242025!$B$3:$B$1315, "&lt;=" &amp; FJ$1, DataRegularSeason20242025!$D$3:$D$1315, $A33)+SUMIFS(DataRegularSeason20242025!$AB$3:$AB$1315,DataRegularSeason20242025!$B$3:$B$1315, "&lt;=" &amp; FJ$1, DataRegularSeason20242025!$E$3:$E$1315, $A33)</f>
        <v>37</v>
      </c>
      <c r="FK33">
        <f>SUMIFS(DataRegularSeason20242025!$AA$3:$AA$1315,DataRegularSeason20242025!$B$3:$B$1315, "&lt;=" &amp; FK$1, DataRegularSeason20242025!$D$3:$D$1315, $A33)+SUMIFS(DataRegularSeason20242025!$AB$3:$AB$1315,DataRegularSeason20242025!$B$3:$B$1315, "&lt;=" &amp; FK$1, DataRegularSeason20242025!$E$3:$E$1315, $A33)</f>
        <v>37</v>
      </c>
      <c r="FL33">
        <f>SUMIFS(DataRegularSeason20242025!$AA$3:$AA$1315,DataRegularSeason20242025!$B$3:$B$1315, "&lt;=" &amp; FL$1, DataRegularSeason20242025!$D$3:$D$1315, $A33)+SUMIFS(DataRegularSeason20242025!$AB$3:$AB$1315,DataRegularSeason20242025!$B$3:$B$1315, "&lt;=" &amp; FL$1, DataRegularSeason20242025!$E$3:$E$1315, $A33)</f>
        <v>37</v>
      </c>
      <c r="FM33">
        <f>SUMIFS(DataRegularSeason20242025!$AA$3:$AA$1315,DataRegularSeason20242025!$B$3:$B$1315, "&lt;=" &amp; FM$1, DataRegularSeason20242025!$D$3:$D$1315, $A33)+SUMIFS(DataRegularSeason20242025!$AB$3:$AB$1315,DataRegularSeason20242025!$B$3:$B$1315, "&lt;=" &amp; FM$1, DataRegularSeason20242025!$E$3:$E$1315, $A33)</f>
        <v>37</v>
      </c>
      <c r="FN33">
        <f>SUMIFS(DataRegularSeason20242025!$AA$3:$AA$1315,DataRegularSeason20242025!$B$3:$B$1315, "&lt;=" &amp; FN$1, DataRegularSeason20242025!$D$3:$D$1315, $A33)+SUMIFS(DataRegularSeason20242025!$AB$3:$AB$1315,DataRegularSeason20242025!$B$3:$B$1315, "&lt;=" &amp; FN$1, DataRegularSeason20242025!$E$3:$E$1315, $A33)</f>
        <v>37</v>
      </c>
      <c r="FO33">
        <f>SUMIFS(DataRegularSeason20242025!$AA$3:$AA$1315,DataRegularSeason20242025!$B$3:$B$1315, "&lt;=" &amp; FO$1, DataRegularSeason20242025!$D$3:$D$1315, $A33)+SUMIFS(DataRegularSeason20242025!$AB$3:$AB$1315,DataRegularSeason20242025!$B$3:$B$1315, "&lt;=" &amp; FO$1, DataRegularSeason20242025!$E$3:$E$1315, $A33)</f>
        <v>37</v>
      </c>
      <c r="FP33">
        <f>SUMIFS(DataRegularSeason20242025!$AA$3:$AA$1315,DataRegularSeason20242025!$B$3:$B$1315, "&lt;=" &amp; FP$1, DataRegularSeason20242025!$D$3:$D$1315, $A33)+SUMIFS(DataRegularSeason20242025!$AB$3:$AB$1315,DataRegularSeason20242025!$B$3:$B$1315, "&lt;=" &amp; FP$1, DataRegularSeason20242025!$E$3:$E$1315, $A33)</f>
        <v>37</v>
      </c>
      <c r="FQ33">
        <f>SUMIFS(DataRegularSeason20242025!$AA$3:$AA$1315,DataRegularSeason20242025!$B$3:$B$1315, "&lt;=" &amp; FQ$1, DataRegularSeason20242025!$D$3:$D$1315, $A33)+SUMIFS(DataRegularSeason20242025!$AB$3:$AB$1315,DataRegularSeason20242025!$B$3:$B$1315, "&lt;=" &amp; FQ$1, DataRegularSeason20242025!$E$3:$E$1315, $A33)</f>
        <v>37</v>
      </c>
      <c r="FR33">
        <f>SUMIFS(DataRegularSeason20242025!$AA$3:$AA$1315,DataRegularSeason20242025!$B$3:$B$1315, "&lt;=" &amp; FR$1, DataRegularSeason20242025!$D$3:$D$1315, $A33)+SUMIFS(DataRegularSeason20242025!$AB$3:$AB$1315,DataRegularSeason20242025!$B$3:$B$1315, "&lt;=" &amp; FR$1, DataRegularSeason20242025!$E$3:$E$1315, $A33)</f>
        <v>37</v>
      </c>
      <c r="FS33">
        <f>SUMIFS(DataRegularSeason20242025!$AA$3:$AA$1315,DataRegularSeason20242025!$B$3:$B$1315, "&lt;=" &amp; FS$1, DataRegularSeason20242025!$D$3:$D$1315, $A33)+SUMIFS(DataRegularSeason20242025!$AB$3:$AB$1315,DataRegularSeason20242025!$B$3:$B$1315, "&lt;=" &amp; FS$1, DataRegularSeason20242025!$E$3:$E$1315, $A33)</f>
        <v>37</v>
      </c>
      <c r="FT33">
        <f>SUMIFS(DataRegularSeason20242025!$AA$3:$AA$1315,DataRegularSeason20242025!$B$3:$B$1315, "&lt;=" &amp; FT$1, DataRegularSeason20242025!$D$3:$D$1315, $A33)+SUMIFS(DataRegularSeason20242025!$AB$3:$AB$1315,DataRegularSeason20242025!$B$3:$B$1315, "&lt;=" &amp; FT$1, DataRegularSeason20242025!$E$3:$E$1315, $A33)</f>
        <v>37</v>
      </c>
      <c r="FU33">
        <f>SUMIFS(DataRegularSeason20242025!$AA$3:$AA$1315,DataRegularSeason20242025!$B$3:$B$1315, "&lt;=" &amp; FU$1, DataRegularSeason20242025!$D$3:$D$1315, $A33)+SUMIFS(DataRegularSeason20242025!$AB$3:$AB$1315,DataRegularSeason20242025!$B$3:$B$1315, "&lt;=" &amp; FU$1, DataRegularSeason20242025!$E$3:$E$1315, $A33)</f>
        <v>37</v>
      </c>
      <c r="FV33">
        <f>SUMIFS(DataRegularSeason20242025!$AA$3:$AA$1315,DataRegularSeason20242025!$B$3:$B$1315, "&lt;=" &amp; FV$1, DataRegularSeason20242025!$D$3:$D$1315, $A33)+SUMIFS(DataRegularSeason20242025!$AB$3:$AB$1315,DataRegularSeason20242025!$B$3:$B$1315, "&lt;=" &amp; FV$1, DataRegularSeason20242025!$E$3:$E$1315, $A33)</f>
        <v>37</v>
      </c>
      <c r="FW33">
        <f>SUMIFS(DataRegularSeason20242025!$AA$3:$AA$1315,DataRegularSeason20242025!$B$3:$B$1315, "&lt;=" &amp; FW$1, DataRegularSeason20242025!$D$3:$D$1315, $A33)+SUMIFS(DataRegularSeason20242025!$AB$3:$AB$1315,DataRegularSeason20242025!$B$3:$B$1315, "&lt;=" &amp; FW$1, DataRegularSeason20242025!$E$3:$E$1315, $A33)</f>
        <v>37</v>
      </c>
      <c r="FX33">
        <f>SUMIFS(DataRegularSeason20242025!$AA$3:$AA$1315,DataRegularSeason20242025!$B$3:$B$1315, "&lt;=" &amp; FX$1, DataRegularSeason20242025!$D$3:$D$1315, $A33)+SUMIFS(DataRegularSeason20242025!$AB$3:$AB$1315,DataRegularSeason20242025!$B$3:$B$1315, "&lt;=" &amp; FX$1, DataRegularSeason20242025!$E$3:$E$1315, $A33)</f>
        <v>37</v>
      </c>
      <c r="FY33">
        <f>SUMIFS(DataRegularSeason20242025!$AA$3:$AA$1315,DataRegularSeason20242025!$B$3:$B$1315, "&lt;=" &amp; FY$1, DataRegularSeason20242025!$D$3:$D$1315, $A33)+SUMIFS(DataRegularSeason20242025!$AB$3:$AB$1315,DataRegularSeason20242025!$B$3:$B$1315, "&lt;=" &amp; FY$1, DataRegularSeason20242025!$E$3:$E$1315, $A33)</f>
        <v>37</v>
      </c>
      <c r="FZ33">
        <f>SUMIFS(DataRegularSeason20242025!$AA$3:$AA$1315,DataRegularSeason20242025!$B$3:$B$1315, "&lt;=" &amp; FZ$1, DataRegularSeason20242025!$D$3:$D$1315, $A33)+SUMIFS(DataRegularSeason20242025!$AB$3:$AB$1315,DataRegularSeason20242025!$B$3:$B$1315, "&lt;=" &amp; FZ$1, DataRegularSeason20242025!$E$3:$E$1315, $A33)</f>
        <v>37</v>
      </c>
      <c r="GA33">
        <f>SUMIFS(DataRegularSeason20242025!$AA$3:$AA$1315,DataRegularSeason20242025!$B$3:$B$1315, "&lt;=" &amp; GA$1, DataRegularSeason20242025!$D$3:$D$1315, $A33)+SUMIFS(DataRegularSeason20242025!$AB$3:$AB$1315,DataRegularSeason20242025!$B$3:$B$1315, "&lt;=" &amp; GA$1, DataRegularSeason20242025!$E$3:$E$1315, $A33)</f>
        <v>37</v>
      </c>
      <c r="GB33">
        <f>SUMIFS(DataRegularSeason20242025!$AA$3:$AA$1315,DataRegularSeason20242025!$B$3:$B$1315, "&lt;=" &amp; GB$1, DataRegularSeason20242025!$D$3:$D$1315, $A33)+SUMIFS(DataRegularSeason20242025!$AB$3:$AB$1315,DataRegularSeason20242025!$B$3:$B$1315, "&lt;=" &amp; GB$1, DataRegularSeason20242025!$E$3:$E$1315, $A33)</f>
        <v>37</v>
      </c>
      <c r="GC33">
        <f>SUMIFS(DataRegularSeason20242025!$AA$3:$AA$1315,DataRegularSeason20242025!$B$3:$B$1315, "&lt;=" &amp; GC$1, DataRegularSeason20242025!$D$3:$D$1315, $A33)+SUMIFS(DataRegularSeason20242025!$AB$3:$AB$1315,DataRegularSeason20242025!$B$3:$B$1315, "&lt;=" &amp; GC$1, DataRegularSeason20242025!$E$3:$E$1315, $A33)</f>
        <v>37</v>
      </c>
      <c r="GD33">
        <f>SUMIFS(DataRegularSeason20242025!$AA$3:$AA$1315,DataRegularSeason20242025!$B$3:$B$1315, "&lt;=" &amp; GD$1, DataRegularSeason20242025!$D$3:$D$1315, $A33)+SUMIFS(DataRegularSeason20242025!$AB$3:$AB$1315,DataRegularSeason20242025!$B$3:$B$1315, "&lt;=" &amp; GD$1, DataRegularSeason20242025!$E$3:$E$1315, $A33)</f>
        <v>37</v>
      </c>
      <c r="GE33">
        <f>SUMIFS(DataRegularSeason20242025!$AA$3:$AA$1315,DataRegularSeason20242025!$B$3:$B$1315, "&lt;=" &amp; GE$1, DataRegularSeason20242025!$D$3:$D$1315, $A33)+SUMIFS(DataRegularSeason20242025!$AB$3:$AB$1315,DataRegularSeason20242025!$B$3:$B$1315, "&lt;=" &amp; GE$1, DataRegularSeason20242025!$E$3:$E$1315, $A33)</f>
        <v>37</v>
      </c>
      <c r="GF33">
        <f>SUMIFS(DataRegularSeason20242025!$AA$3:$AA$1315,DataRegularSeason20242025!$B$3:$B$1315, "&lt;=" &amp; GF$1, DataRegularSeason20242025!$D$3:$D$1315, $A33)+SUMIFS(DataRegularSeason20242025!$AB$3:$AB$1315,DataRegularSeason20242025!$B$3:$B$1315, "&lt;=" &amp; GF$1, DataRegularSeason20242025!$E$3:$E$1315, $A33)</f>
        <v>37</v>
      </c>
      <c r="GG33">
        <f>SUMIFS(DataRegularSeason20242025!$AA$3:$AA$1315,DataRegularSeason20242025!$B$3:$B$1315, "&lt;=" &amp; GG$1, DataRegularSeason20242025!$D$3:$D$1315, $A33)+SUMIFS(DataRegularSeason20242025!$AB$3:$AB$1315,DataRegularSeason20242025!$B$3:$B$1315, "&lt;=" &amp; GG$1, DataRegularSeason20242025!$E$3:$E$1315, $A33)</f>
        <v>37</v>
      </c>
      <c r="GH33">
        <f>SUMIFS(DataRegularSeason20242025!$AA$3:$AA$1315,DataRegularSeason20242025!$B$3:$B$1315, "&lt;=" &amp; GH$1, DataRegularSeason20242025!$D$3:$D$1315, $A33)+SUMIFS(DataRegularSeason20242025!$AB$3:$AB$1315,DataRegularSeason20242025!$B$3:$B$1315, "&lt;=" &amp; GH$1, DataRegularSeason20242025!$E$3:$E$1315, $A33)</f>
        <v>37</v>
      </c>
      <c r="GI33">
        <f>SUMIFS(DataRegularSeason20242025!$AA$3:$AA$1315,DataRegularSeason20242025!$B$3:$B$1315, "&lt;=" &amp; GI$1, DataRegularSeason20242025!$D$3:$D$1315, $A33)+SUMIFS(DataRegularSeason20242025!$AB$3:$AB$1315,DataRegularSeason20242025!$B$3:$B$1315, "&lt;=" &amp; GI$1, DataRegularSeason20242025!$E$3:$E$1315, $A33)</f>
        <v>37</v>
      </c>
      <c r="GJ33">
        <f>SUMIFS(DataRegularSeason20242025!$AA$3:$AA$1315,DataRegularSeason20242025!$B$3:$B$1315, "&lt;=" &amp; GJ$1, DataRegularSeason20242025!$D$3:$D$1315, $A33)+SUMIFS(DataRegularSeason20242025!$AB$3:$AB$1315,DataRegularSeason20242025!$B$3:$B$1315, "&lt;=" &amp; GJ$1, DataRegularSeason20242025!$E$3:$E$1315, $A33)</f>
        <v>37</v>
      </c>
      <c r="GK33">
        <f>SUMIFS(DataRegularSeason20242025!$AA$3:$AA$1315,DataRegularSeason20242025!$B$3:$B$1315, "&lt;=" &amp; GK$1, DataRegularSeason20242025!$D$3:$D$1315, $A33)+SUMIFS(DataRegularSeason20242025!$AB$3:$AB$1315,DataRegularSeason20242025!$B$3:$B$1315, "&lt;=" &amp; GK$1, DataRegularSeason20242025!$E$3:$E$1315, $A33)</f>
        <v>37</v>
      </c>
      <c r="GL33">
        <f>SUMIFS(DataRegularSeason20242025!$AA$3:$AA$1315,DataRegularSeason20242025!$B$3:$B$1315, "&lt;=" &amp; GL$1, DataRegularSeason20242025!$D$3:$D$1315, $A33)+SUMIFS(DataRegularSeason20242025!$AB$3:$AB$1315,DataRegularSeason20242025!$B$3:$B$1315, "&lt;=" &amp; GL$1, DataRegularSeason20242025!$E$3:$E$1315, $A33)</f>
        <v>37</v>
      </c>
      <c r="GM33">
        <f>SUMIFS(DataRegularSeason20242025!$AA$3:$AA$1315,DataRegularSeason20242025!$B$3:$B$1315, "&lt;=" &amp; GM$1, DataRegularSeason20242025!$D$3:$D$1315, $A33)+SUMIFS(DataRegularSeason20242025!$AB$3:$AB$1315,DataRegularSeason20242025!$B$3:$B$1315, "&lt;=" &amp; GM$1, DataRegularSeason20242025!$E$3:$E$1315, $A33)</f>
        <v>37</v>
      </c>
      <c r="GN33">
        <f>SUMIFS(DataRegularSeason20242025!$AA$3:$AA$1315,DataRegularSeason20242025!$B$3:$B$1315, "&lt;=" &amp; GN$1, DataRegularSeason20242025!$D$3:$D$1315, $A33)+SUMIFS(DataRegularSeason20242025!$AB$3:$AB$1315,DataRegularSeason20242025!$B$3:$B$1315, "&lt;=" &amp; GN$1, DataRegularSeason20242025!$E$3:$E$1315, $A33)</f>
        <v>37</v>
      </c>
      <c r="GO33">
        <f>SUMIFS(DataRegularSeason20242025!$AA$3:$AA$1315,DataRegularSeason20242025!$B$3:$B$1315, "&lt;=" &amp; GO$1, DataRegularSeason20242025!$D$3:$D$1315, $A33)+SUMIFS(DataRegularSeason20242025!$AB$3:$AB$1315,DataRegularSeason20242025!$B$3:$B$1315, "&lt;=" &amp; GO$1, DataRegularSeason20242025!$E$3:$E$1315, $A33)</f>
        <v>37</v>
      </c>
      <c r="GP33">
        <f>SUMIFS(DataRegularSeason20242025!$AA$3:$AA$1315,DataRegularSeason20242025!$B$3:$B$1315, "&lt;=" &amp; GP$1, DataRegularSeason20242025!$D$3:$D$1315, $A33)+SUMIFS(DataRegularSeason20242025!$AB$3:$AB$1315,DataRegularSeason20242025!$B$3:$B$1315, "&lt;=" &amp; GP$1, DataRegularSeason20242025!$E$3:$E$1315, $A33)</f>
        <v>37</v>
      </c>
      <c r="GQ33">
        <f>SUMIFS(DataRegularSeason20242025!$AA$3:$AA$1315,DataRegularSeason20242025!$B$3:$B$1315, "&lt;=" &amp; GQ$1, DataRegularSeason20242025!$D$3:$D$1315, $A33)+SUMIFS(DataRegularSeason20242025!$AB$3:$AB$1315,DataRegularSeason20242025!$B$3:$B$1315, "&lt;=" &amp; GQ$1, DataRegularSeason20242025!$E$3:$E$1315, $A33)</f>
        <v>37</v>
      </c>
      <c r="GR33">
        <f>SUMIFS(DataRegularSeason20242025!$AA$3:$AA$1315,DataRegularSeason20242025!$B$3:$B$1315, "&lt;=" &amp; GR$1, DataRegularSeason20242025!$D$3:$D$1315, $A33)+SUMIFS(DataRegularSeason20242025!$AB$3:$AB$1315,DataRegularSeason20242025!$B$3:$B$1315, "&lt;=" &amp; GR$1, DataRegularSeason20242025!$E$3:$E$1315, $A33)</f>
        <v>37</v>
      </c>
      <c r="GS33">
        <f>SUMIFS(DataRegularSeason20242025!$AA$3:$AA$1315,DataRegularSeason20242025!$B$3:$B$1315, "&lt;=" &amp; GS$1, DataRegularSeason20242025!$D$3:$D$1315, $A33)+SUMIFS(DataRegularSeason20242025!$AB$3:$AB$1315,DataRegularSeason20242025!$B$3:$B$1315, "&lt;=" &amp; GS$1, DataRegularSeason20242025!$E$3:$E$1315, $A33)</f>
        <v>37</v>
      </c>
      <c r="GT33">
        <f>SUMIFS(DataRegularSeason20242025!$AA$3:$AA$1315,DataRegularSeason20242025!$B$3:$B$1315, "&lt;=" &amp; GT$1, DataRegularSeason20242025!$D$3:$D$1315, $A33)+SUMIFS(DataRegularSeason20242025!$AB$3:$AB$1315,DataRegularSeason20242025!$B$3:$B$1315, "&lt;=" &amp; GT$1, DataRegularSeason20242025!$E$3:$E$1315, $A33)</f>
        <v>37</v>
      </c>
      <c r="GU33">
        <f>SUMIFS(DataRegularSeason20242025!$AA$3:$AA$1315,DataRegularSeason20242025!$B$3:$B$1315, "&lt;=" &amp; GU$1, DataRegularSeason20242025!$D$3:$D$1315, $A33)+SUMIFS(DataRegularSeason20242025!$AB$3:$AB$1315,DataRegularSeason20242025!$B$3:$B$1315, "&lt;=" &amp; GU$1, DataRegularSeason20242025!$E$3:$E$1315, $A33)</f>
        <v>37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28.1875</v>
      </c>
      <c r="BP34">
        <f>SUBTOTAL(101,Table4[2024-12-06])</f>
        <v>28.1875</v>
      </c>
      <c r="BQ34">
        <f>SUBTOTAL(101,Table4[2024-12-07])</f>
        <v>28.1875</v>
      </c>
      <c r="BR34">
        <f>SUBTOTAL(101,Table4[2024-12-08])</f>
        <v>28.1875</v>
      </c>
      <c r="BS34">
        <f>SUBTOTAL(101,Table4[2024-12-09])</f>
        <v>28.1875</v>
      </c>
      <c r="BT34">
        <f>SUBTOTAL(101,Table4[2024-12-10])</f>
        <v>28.1875</v>
      </c>
      <c r="BU34">
        <f>SUBTOTAL(101,Table4[2024-12-11])</f>
        <v>28.1875</v>
      </c>
      <c r="BV34">
        <f>SUBTOTAL(101,Table4[2024-12-12])</f>
        <v>28.1875</v>
      </c>
      <c r="BW34">
        <f>SUBTOTAL(101,Table4[2024-12-13])</f>
        <v>28.1875</v>
      </c>
      <c r="BX34">
        <f>SUBTOTAL(101,Table4[2024-12-14])</f>
        <v>28.1875</v>
      </c>
      <c r="BY34">
        <f>SUBTOTAL(101,Table4[2024-12-15])</f>
        <v>28.1875</v>
      </c>
      <c r="BZ34">
        <f>SUBTOTAL(101,Table4[2024-12-16])</f>
        <v>28.1875</v>
      </c>
      <c r="CA34">
        <f>SUBTOTAL(101,Table4[2024-12-17])</f>
        <v>28.1875</v>
      </c>
      <c r="CB34">
        <f>SUBTOTAL(101,Table4[2024-12-18])</f>
        <v>28.1875</v>
      </c>
      <c r="CC34">
        <f>SUBTOTAL(101,Table4[2024-12-19])</f>
        <v>28.1875</v>
      </c>
      <c r="CD34">
        <f>SUBTOTAL(101,Table4[2024-12-20])</f>
        <v>28.1875</v>
      </c>
      <c r="CE34">
        <f>SUBTOTAL(101,Table4[2024-12-21])</f>
        <v>28.1875</v>
      </c>
      <c r="CF34">
        <f>SUBTOTAL(101,Table4[2024-12-22])</f>
        <v>28.1875</v>
      </c>
      <c r="CG34">
        <f>SUBTOTAL(101,Table4[2024-12-23])</f>
        <v>28.1875</v>
      </c>
      <c r="CH34">
        <f>SUBTOTAL(101,Table4[2024-12-24])</f>
        <v>28.1875</v>
      </c>
      <c r="CI34">
        <f>SUBTOTAL(101,Table4[2024-12-25])</f>
        <v>28.1875</v>
      </c>
      <c r="CJ34">
        <f>SUBTOTAL(101,Table4[2024-12-26])</f>
        <v>28.1875</v>
      </c>
      <c r="CK34">
        <f>SUBTOTAL(101,Table4[2024-12-27])</f>
        <v>28.1875</v>
      </c>
      <c r="CL34">
        <f>SUBTOTAL(101,Table4[2024-12-28])</f>
        <v>28.1875</v>
      </c>
      <c r="CM34">
        <f>SUBTOTAL(101,Table4[2024-12-29])</f>
        <v>28.1875</v>
      </c>
      <c r="CN34">
        <f>SUBTOTAL(101,Table4[2024-12-30])</f>
        <v>28.1875</v>
      </c>
      <c r="CO34">
        <f>SUBTOTAL(101,Table4[2024-12-31])</f>
        <v>28.1875</v>
      </c>
      <c r="CP34">
        <f>SUBTOTAL(101,Table4[2025-01-01])</f>
        <v>28.1875</v>
      </c>
      <c r="CQ34">
        <f>SUBTOTAL(101,Table4[2025-01-02])</f>
        <v>28.1875</v>
      </c>
      <c r="CR34">
        <f>SUBTOTAL(101,Table4[2025-01-03])</f>
        <v>28.1875</v>
      </c>
      <c r="CS34">
        <f>SUBTOTAL(101,Table4[2025-01-04])</f>
        <v>28.1875</v>
      </c>
      <c r="CT34">
        <f>SUBTOTAL(101,Table4[2025-01-05])</f>
        <v>28.1875</v>
      </c>
      <c r="CU34">
        <f>SUBTOTAL(101,Table4[2025-01-06])</f>
        <v>28.1875</v>
      </c>
      <c r="CV34">
        <f>SUBTOTAL(101,Table4[2025-01-07])</f>
        <v>28.1875</v>
      </c>
      <c r="CW34">
        <f>SUBTOTAL(101,Table4[2025-01-08])</f>
        <v>28.1875</v>
      </c>
      <c r="CX34">
        <f>SUBTOTAL(101,Table4[2025-01-09])</f>
        <v>28.1875</v>
      </c>
      <c r="CY34">
        <f>SUBTOTAL(101,Table4[2025-01-10])</f>
        <v>28.1875</v>
      </c>
      <c r="CZ34">
        <f>SUBTOTAL(101,Table4[2025-01-11])</f>
        <v>28.1875</v>
      </c>
      <c r="DA34">
        <f>SUBTOTAL(101,Table4[2025-01-12])</f>
        <v>28.1875</v>
      </c>
      <c r="DB34">
        <f>SUBTOTAL(101,Table4[2025-01-13])</f>
        <v>28.1875</v>
      </c>
      <c r="DC34">
        <f>SUBTOTAL(101,Table4[2025-01-14])</f>
        <v>28.1875</v>
      </c>
      <c r="DD34">
        <f>SUBTOTAL(101,Table4[2025-01-15])</f>
        <v>28.1875</v>
      </c>
      <c r="DE34">
        <f>SUBTOTAL(101,Table4[2025-01-16])</f>
        <v>28.1875</v>
      </c>
      <c r="DF34">
        <f>SUBTOTAL(101,Table4[2025-01-17])</f>
        <v>28.1875</v>
      </c>
      <c r="DG34">
        <f>SUBTOTAL(101,Table4[2025-01-18])</f>
        <v>28.1875</v>
      </c>
      <c r="DH34">
        <f>SUBTOTAL(101,Table4[2025-01-19])</f>
        <v>28.1875</v>
      </c>
      <c r="DI34">
        <f>SUBTOTAL(101,Table4[2025-01-20])</f>
        <v>28.1875</v>
      </c>
      <c r="DJ34">
        <f>SUBTOTAL(101,Table4[2025-01-21])</f>
        <v>28.1875</v>
      </c>
      <c r="DK34">
        <f>SUBTOTAL(101,Table4[2025-01-22])</f>
        <v>28.1875</v>
      </c>
      <c r="DL34">
        <f>SUBTOTAL(101,Table4[2025-01-23])</f>
        <v>28.1875</v>
      </c>
      <c r="DM34">
        <f>SUBTOTAL(101,Table4[2025-01-24])</f>
        <v>28.1875</v>
      </c>
      <c r="DN34">
        <f>SUBTOTAL(101,Table4[2025-01-25])</f>
        <v>28.1875</v>
      </c>
      <c r="DO34">
        <f>SUBTOTAL(101,Table4[2025-01-26])</f>
        <v>28.1875</v>
      </c>
      <c r="DP34">
        <f>SUBTOTAL(101,Table4[2025-01-27])</f>
        <v>28.1875</v>
      </c>
      <c r="DQ34">
        <f>SUBTOTAL(101,Table4[2025-01-28])</f>
        <v>28.1875</v>
      </c>
      <c r="DR34">
        <f>SUBTOTAL(101,Table4[2025-01-29])</f>
        <v>28.1875</v>
      </c>
      <c r="DS34">
        <f>SUBTOTAL(101,Table4[2025-01-30])</f>
        <v>28.1875</v>
      </c>
      <c r="DT34">
        <f>SUBTOTAL(101,Table4[2025-01-31])</f>
        <v>28.1875</v>
      </c>
      <c r="DU34">
        <f>SUBTOTAL(101,Table4[2025-02-01])</f>
        <v>28.1875</v>
      </c>
      <c r="DV34">
        <f>SUBTOTAL(101,Table4[2025-02-02])</f>
        <v>28.1875</v>
      </c>
      <c r="DW34">
        <f>SUBTOTAL(101,Table4[2025-02-03])</f>
        <v>28.1875</v>
      </c>
      <c r="DX34">
        <f>SUBTOTAL(101,Table4[2025-02-04])</f>
        <v>28.1875</v>
      </c>
      <c r="DY34">
        <f>SUBTOTAL(101,Table4[2025-02-05])</f>
        <v>28.1875</v>
      </c>
      <c r="DZ34">
        <f>SUBTOTAL(101,Table4[2025-02-06])</f>
        <v>28.1875</v>
      </c>
      <c r="EA34">
        <f>SUBTOTAL(101,Table4[2025-02-07])</f>
        <v>28.1875</v>
      </c>
      <c r="EB34">
        <f>SUBTOTAL(101,Table4[2025-02-08])</f>
        <v>28.1875</v>
      </c>
      <c r="EC34">
        <f>SUBTOTAL(101,Table4[2025-02-09])</f>
        <v>28.1875</v>
      </c>
      <c r="ED34">
        <f>SUBTOTAL(101,Table4[2025-02-10])</f>
        <v>28.1875</v>
      </c>
      <c r="EE34">
        <f>SUBTOTAL(101,Table4[2025-02-11])</f>
        <v>28.1875</v>
      </c>
      <c r="EF34">
        <f>SUBTOTAL(101,Table4[2025-02-12])</f>
        <v>28.1875</v>
      </c>
      <c r="EG34">
        <f>SUBTOTAL(101,Table4[2025-02-13])</f>
        <v>28.1875</v>
      </c>
      <c r="EH34">
        <f>SUBTOTAL(101,Table4[2025-02-14])</f>
        <v>28.1875</v>
      </c>
      <c r="EI34">
        <f>SUBTOTAL(101,Table4[2025-02-15])</f>
        <v>28.1875</v>
      </c>
      <c r="EJ34">
        <f>SUBTOTAL(101,Table4[2025-02-16])</f>
        <v>28.1875</v>
      </c>
      <c r="EK34">
        <f>SUBTOTAL(101,Table4[2025-02-17])</f>
        <v>28.1875</v>
      </c>
      <c r="EL34">
        <f>SUBTOTAL(101,Table4[2025-02-18])</f>
        <v>28.1875</v>
      </c>
      <c r="EM34">
        <f>SUBTOTAL(101,Table4[2025-02-19])</f>
        <v>28.1875</v>
      </c>
      <c r="EN34">
        <f>SUBTOTAL(101,Table4[2025-02-20])</f>
        <v>28.1875</v>
      </c>
      <c r="EO34">
        <f>SUBTOTAL(101,Table4[2025-02-21])</f>
        <v>28.1875</v>
      </c>
      <c r="EP34">
        <f>SUBTOTAL(101,Table4[2025-02-22])</f>
        <v>28.1875</v>
      </c>
      <c r="EQ34">
        <f>SUBTOTAL(101,Table4[2025-02-23])</f>
        <v>28.1875</v>
      </c>
      <c r="ER34">
        <f>SUBTOTAL(101,Table4[2025-02-24])</f>
        <v>28.1875</v>
      </c>
      <c r="ES34">
        <f>SUBTOTAL(101,Table4[2025-02-25])</f>
        <v>28.1875</v>
      </c>
      <c r="ET34">
        <f>SUBTOTAL(101,Table4[2025-02-26])</f>
        <v>28.1875</v>
      </c>
      <c r="EU34">
        <f>SUBTOTAL(101,Table4[2025-02-27])</f>
        <v>28.1875</v>
      </c>
      <c r="EV34">
        <f>SUBTOTAL(101,Table4[2025-02-28])</f>
        <v>28.1875</v>
      </c>
      <c r="EW34">
        <f>SUBTOTAL(101,Table4[2025-03-01])</f>
        <v>28.1875</v>
      </c>
      <c r="EX34">
        <f>SUBTOTAL(101,Table4[2025-03-02])</f>
        <v>28.1875</v>
      </c>
      <c r="EY34">
        <f>SUBTOTAL(101,Table4[2025-03-03])</f>
        <v>28.1875</v>
      </c>
      <c r="EZ34">
        <f>SUBTOTAL(101,Table4[2025-03-04])</f>
        <v>28.1875</v>
      </c>
      <c r="FA34">
        <f>SUBTOTAL(101,Table4[2025-03-05])</f>
        <v>28.1875</v>
      </c>
      <c r="FB34">
        <f>SUBTOTAL(101,Table4[2025-03-06])</f>
        <v>28.1875</v>
      </c>
      <c r="FC34">
        <f>SUBTOTAL(101,Table4[2025-03-07])</f>
        <v>28.1875</v>
      </c>
      <c r="FD34">
        <f>SUBTOTAL(101,Table4[2025-03-08])</f>
        <v>28.1875</v>
      </c>
      <c r="FE34">
        <f>SUBTOTAL(101,Table4[2025-03-09])</f>
        <v>28.1875</v>
      </c>
      <c r="FF34">
        <f>SUBTOTAL(101,Table4[2025-03-10])</f>
        <v>28.1875</v>
      </c>
      <c r="FG34">
        <f>SUBTOTAL(101,Table4[2025-03-11])</f>
        <v>28.1875</v>
      </c>
      <c r="FH34">
        <f>SUBTOTAL(101,Table4[2025-03-12])</f>
        <v>28.1875</v>
      </c>
      <c r="FI34">
        <f>SUBTOTAL(101,Table4[2025-03-13])</f>
        <v>28.1875</v>
      </c>
      <c r="FJ34">
        <f>SUBTOTAL(101,Table4[2025-03-14])</f>
        <v>28.1875</v>
      </c>
      <c r="FK34">
        <f>SUBTOTAL(101,Table4[2025-03-15])</f>
        <v>28.1875</v>
      </c>
      <c r="FL34">
        <f>SUBTOTAL(101,Table4[2025-03-16])</f>
        <v>28.1875</v>
      </c>
      <c r="FM34">
        <f>SUBTOTAL(101,Table4[2025-03-17])</f>
        <v>28.1875</v>
      </c>
      <c r="FN34">
        <f>SUBTOTAL(101,Table4[2025-03-18])</f>
        <v>28.1875</v>
      </c>
      <c r="FO34">
        <f>SUBTOTAL(101,Table4[2025-03-19])</f>
        <v>28.1875</v>
      </c>
      <c r="FP34">
        <f>SUBTOTAL(101,Table4[2025-03-20])</f>
        <v>28.1875</v>
      </c>
      <c r="FQ34">
        <f>SUBTOTAL(101,Table4[2025-03-21])</f>
        <v>28.1875</v>
      </c>
      <c r="FR34">
        <f>SUBTOTAL(101,Table4[2025-03-22])</f>
        <v>28.1875</v>
      </c>
      <c r="FS34">
        <f>SUBTOTAL(101,Table4[2025-03-23])</f>
        <v>28.1875</v>
      </c>
      <c r="FT34">
        <f>SUBTOTAL(101,Table4[2025-03-24])</f>
        <v>28.1875</v>
      </c>
      <c r="FU34">
        <f>SUBTOTAL(101,Table4[2025-03-25])</f>
        <v>28.1875</v>
      </c>
      <c r="FV34">
        <f>SUBTOTAL(101,Table4[2025-03-26])</f>
        <v>28.1875</v>
      </c>
      <c r="FW34">
        <f>SUBTOTAL(101,Table4[2025-03-27])</f>
        <v>28.1875</v>
      </c>
      <c r="FX34">
        <f>SUBTOTAL(101,Table4[2025-03-28])</f>
        <v>28.1875</v>
      </c>
      <c r="FY34">
        <f>SUBTOTAL(101,Table4[2025-03-29])</f>
        <v>28.1875</v>
      </c>
      <c r="FZ34">
        <f>SUBTOTAL(101,Table4[2025-03-30])</f>
        <v>28.1875</v>
      </c>
      <c r="GA34">
        <f>SUBTOTAL(101,Table4[2025-03-31])</f>
        <v>28.1875</v>
      </c>
      <c r="GB34">
        <f>SUBTOTAL(101,Table4[2025-04-01])</f>
        <v>28.1875</v>
      </c>
      <c r="GC34">
        <f>SUBTOTAL(101,Table4[2025-04-02])</f>
        <v>28.1875</v>
      </c>
      <c r="GD34">
        <f>SUBTOTAL(101,Table4[2025-04-03])</f>
        <v>28.1875</v>
      </c>
      <c r="GE34">
        <f>SUBTOTAL(101,Table4[2025-04-04])</f>
        <v>28.1875</v>
      </c>
      <c r="GF34">
        <f>SUBTOTAL(101,Table4[2025-04-05])</f>
        <v>28.1875</v>
      </c>
      <c r="GG34">
        <f>SUBTOTAL(101,Table4[2025-04-06])</f>
        <v>28.1875</v>
      </c>
      <c r="GH34">
        <f>SUBTOTAL(101,Table4[2025-04-07])</f>
        <v>28.1875</v>
      </c>
      <c r="GI34">
        <f>SUBTOTAL(101,Table4[2025-04-08])</f>
        <v>28.1875</v>
      </c>
      <c r="GJ34">
        <f>SUBTOTAL(101,Table4[2025-04-09])</f>
        <v>28.1875</v>
      </c>
      <c r="GK34">
        <f>SUBTOTAL(101,Table4[2025-04-10])</f>
        <v>28.1875</v>
      </c>
      <c r="GL34">
        <f>SUBTOTAL(101,Table4[2025-04-11])</f>
        <v>28.1875</v>
      </c>
      <c r="GM34">
        <f>SUBTOTAL(101,Table4[2025-04-12])</f>
        <v>28.1875</v>
      </c>
      <c r="GN34">
        <f>SUBTOTAL(101,Table4[2025-04-13])</f>
        <v>28.1875</v>
      </c>
      <c r="GO34">
        <f>SUBTOTAL(101,Table4[2025-04-14])</f>
        <v>28.1875</v>
      </c>
      <c r="GP34">
        <f>SUBTOTAL(101,Table4[2025-04-15])</f>
        <v>28.1875</v>
      </c>
      <c r="GQ34">
        <f>SUBTOTAL(101,Table4[2025-04-16])</f>
        <v>28.1875</v>
      </c>
      <c r="GR34">
        <f>SUBTOTAL(101,Table4[2025-04-17])</f>
        <v>28.1875</v>
      </c>
      <c r="GS34">
        <f>SUBTOTAL(101,Table4[2025-04-18])</f>
        <v>28.1875</v>
      </c>
      <c r="GT34">
        <f>SUBTOTAL(101,Table4[2025-04-19])</f>
        <v>28.1875</v>
      </c>
      <c r="GU34">
        <f>SUBTOTAL(101,Table4[2025-04-20])</f>
        <v>28.1875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K24" sqref="BK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24</v>
      </c>
      <c r="BQ3" s="58">
        <f>82-BP3</f>
        <v>58</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14</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57">
        <f t="shared" ref="BP5" si="1">BO5+BO6</f>
        <v>28</v>
      </c>
      <c r="BQ5" s="58">
        <f t="shared" ref="BQ5" si="2">82-BP5</f>
        <v>54</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16</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25</v>
      </c>
      <c r="BQ7" s="58">
        <f t="shared" ref="BQ7" si="4">82-BP7</f>
        <v>57</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14</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57">
        <f t="shared" ref="BP9" si="5">BO9+BO10</f>
        <v>25</v>
      </c>
      <c r="BQ9" s="58">
        <f t="shared" ref="BQ9" si="6">82-BP9</f>
        <v>57</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12</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12</v>
      </c>
      <c r="BP11" s="57">
        <f t="shared" ref="BP11" si="7">BO11+BO12</f>
        <v>24</v>
      </c>
      <c r="BQ11" s="58">
        <f t="shared" ref="BQ11" si="8">82-BP11</f>
        <v>58</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26</v>
      </c>
      <c r="BQ13" s="58">
        <f t="shared" ref="BQ13" si="10">82-BP13</f>
        <v>56</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13</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57">
        <f t="shared" ref="BP15" si="11">BO15+BO16</f>
        <v>26</v>
      </c>
      <c r="BQ15" s="58">
        <f t="shared" ref="BQ15" si="12">82-BP15</f>
        <v>56</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11</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12</v>
      </c>
      <c r="BP17" s="57">
        <f t="shared" ref="BP17" si="13">BO17+BO18</f>
        <v>26</v>
      </c>
      <c r="BQ17" s="58">
        <f t="shared" ref="BQ17" si="14">82-BP17</f>
        <v>56</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13</v>
      </c>
      <c r="BP19" s="57">
        <f t="shared" ref="BP19" si="15">BO19+BO20</f>
        <v>25</v>
      </c>
      <c r="BQ19" s="58">
        <f t="shared" ref="BQ19" si="16">82-BP19</f>
        <v>57</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12</v>
      </c>
      <c r="BP21" s="57">
        <f t="shared" ref="BP21" si="17">BO21+BO22</f>
        <v>25</v>
      </c>
      <c r="BQ21" s="58">
        <f t="shared" ref="BQ21" si="18">82-BP21</f>
        <v>57</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57">
        <f t="shared" ref="BP23" si="19">BO23+BO24</f>
        <v>25</v>
      </c>
      <c r="BQ23" s="58">
        <f t="shared" ref="BQ23" si="20">82-BP23</f>
        <v>57</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12</v>
      </c>
      <c r="BP25" s="57">
        <f t="shared" ref="BP25" si="21">BO25+BO26</f>
        <v>26</v>
      </c>
      <c r="BQ25" s="58">
        <f t="shared" ref="BQ25" si="22">82-BP25</f>
        <v>56</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26</v>
      </c>
      <c r="BQ27" s="58">
        <f t="shared" ref="BQ27" si="24">82-BP27</f>
        <v>56</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12</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25</v>
      </c>
      <c r="BQ29" s="58">
        <f t="shared" ref="BQ29" si="26">82-BP29</f>
        <v>57</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57">
        <f t="shared" ref="BP31" si="27">BO31+BO32</f>
        <v>25</v>
      </c>
      <c r="BQ31" s="58">
        <f t="shared" ref="BQ31" si="28">82-BP31</f>
        <v>57</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13</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57">
        <f t="shared" ref="BP33" si="29">BO33+BO34</f>
        <v>28</v>
      </c>
      <c r="BQ33" s="58">
        <f t="shared" ref="BQ33" si="30">82-BP33</f>
        <v>54</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13</v>
      </c>
      <c r="BP35" s="57">
        <f t="shared" ref="BP35" si="31">BO35+BO36</f>
        <v>26</v>
      </c>
      <c r="BQ35" s="58">
        <f t="shared" ref="BQ35" si="32">82-BP35</f>
        <v>56</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57">
        <f t="shared" ref="BP37" si="33">BO37+BO38</f>
        <v>26</v>
      </c>
      <c r="BQ37" s="58">
        <f t="shared" ref="BQ37" si="34">82-BP37</f>
        <v>56</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24</v>
      </c>
      <c r="BQ39" s="58">
        <f t="shared" ref="BQ39" si="36">82-BP39</f>
        <v>58</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12</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57">
        <f t="shared" ref="BP41" si="37">BO41+BO42</f>
        <v>24</v>
      </c>
      <c r="BQ41" s="58">
        <f t="shared" ref="BQ41" si="38">82-BP41</f>
        <v>58</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57">
        <f t="shared" ref="BP45" si="41">BO45+BO46</f>
        <v>27</v>
      </c>
      <c r="BQ45" s="58">
        <f t="shared" ref="BQ45" si="42">82-BP45</f>
        <v>55</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15</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12</v>
      </c>
      <c r="BP47" s="57">
        <f t="shared" ref="BP47" si="43">BO47+BO48</f>
        <v>26</v>
      </c>
      <c r="BQ47" s="58">
        <f t="shared" ref="BQ47" si="44">82-BP47</f>
        <v>56</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15</v>
      </c>
      <c r="BP49" s="57">
        <f t="shared" ref="BP49" si="45">BO49+BO50</f>
        <v>28</v>
      </c>
      <c r="BQ49" s="58">
        <f t="shared" ref="BQ49" si="46">82-BP49</f>
        <v>54</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14</v>
      </c>
      <c r="BP51" s="57">
        <f t="shared" ref="BP51" si="47">BO51+BO52</f>
        <v>26</v>
      </c>
      <c r="BQ51" s="58">
        <f t="shared" ref="BQ51" si="48">82-BP51</f>
        <v>56</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23</v>
      </c>
      <c r="BQ53" s="58">
        <f t="shared" ref="BQ53" si="50">82-BP53</f>
        <v>59</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57">
        <f t="shared" ref="BP55" si="51">BO55+BO56</f>
        <v>25</v>
      </c>
      <c r="BQ55" s="58">
        <f t="shared" ref="BQ55" si="52">82-BP55</f>
        <v>57</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15</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57">
        <f t="shared" ref="BP57" si="53">BO57+BO58</f>
        <v>25</v>
      </c>
      <c r="BQ57" s="58">
        <f t="shared" ref="BQ57" si="54">82-BP57</f>
        <v>57</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57">
        <f t="shared" ref="BP59" si="55">BO59+BO60</f>
        <v>24</v>
      </c>
      <c r="BQ59" s="58">
        <f t="shared" ref="BQ59" si="56">82-BP59</f>
        <v>58</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57">
        <f t="shared" ref="BP61" si="57">BO61+BO62</f>
        <v>27</v>
      </c>
      <c r="BQ61" s="58">
        <f t="shared" ref="BQ61" si="58">82-BP61</f>
        <v>55</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13</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15</v>
      </c>
      <c r="BP63" s="57">
        <f t="shared" ref="BP63" si="59">BO63+BO64</f>
        <v>26</v>
      </c>
      <c r="BQ63" s="58">
        <f t="shared" ref="BQ63" si="60">82-BP63</f>
        <v>56</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57">
        <f t="shared" ref="BP65" si="61">BO65+BO66</f>
        <v>25</v>
      </c>
      <c r="BQ65" s="58">
        <f t="shared" ref="BQ65" si="62">82-BP65</f>
        <v>57</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408</v>
      </c>
      <c r="BQ67" s="35">
        <f>SUM(BQ3:BQ66)/2</f>
        <v>904</v>
      </c>
    </row>
    <row r="68" spans="1:69" x14ac:dyDescent="0.25">
      <c r="BP68" s="51">
        <f>2*BP67/SUM(BP3:BQ66)</f>
        <v>0.31097560975609756</v>
      </c>
      <c r="BQ68" s="51">
        <f>2*BQ67/SUM(BP3:BQ66)</f>
        <v>0.68902439024390238</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I3" sqref="AI3:BN3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24</v>
      </c>
      <c r="F1" s="61"/>
      <c r="G1" s="60" t="s">
        <v>23</v>
      </c>
      <c r="H1" s="61"/>
      <c r="I1" s="60" t="s">
        <v>28</v>
      </c>
      <c r="J1" s="61"/>
      <c r="K1" s="60" t="s">
        <v>12</v>
      </c>
      <c r="L1" s="61"/>
      <c r="M1" s="60" t="s">
        <v>38</v>
      </c>
      <c r="N1" s="61"/>
      <c r="O1" s="60" t="s">
        <v>25</v>
      </c>
      <c r="P1" s="61"/>
      <c r="Q1" s="60" t="s">
        <v>27</v>
      </c>
      <c r="R1" s="61"/>
      <c r="S1" s="60" t="s">
        <v>17</v>
      </c>
      <c r="T1" s="61"/>
      <c r="U1" s="60" t="s">
        <v>26</v>
      </c>
      <c r="V1" s="61"/>
      <c r="W1" s="60" t="s">
        <v>34</v>
      </c>
      <c r="X1" s="61"/>
      <c r="Y1" s="60" t="s">
        <v>37</v>
      </c>
      <c r="Z1" s="61"/>
      <c r="AA1" s="60" t="s">
        <v>35</v>
      </c>
      <c r="AB1" s="61"/>
      <c r="AC1" s="60" t="s">
        <v>13</v>
      </c>
      <c r="AD1" s="61"/>
      <c r="AE1" s="60" t="s">
        <v>15</v>
      </c>
      <c r="AF1" s="61"/>
      <c r="AG1" s="60" t="s">
        <v>22</v>
      </c>
      <c r="AH1" s="61"/>
      <c r="AI1" s="60" t="s">
        <v>44</v>
      </c>
      <c r="AJ1" s="61"/>
      <c r="AK1" s="60" t="s">
        <v>36</v>
      </c>
      <c r="AL1" s="61"/>
      <c r="AM1" s="60" t="s">
        <v>32</v>
      </c>
      <c r="AN1" s="61"/>
      <c r="AO1" s="60" t="s">
        <v>33</v>
      </c>
      <c r="AP1" s="61"/>
      <c r="AQ1" s="60" t="s">
        <v>20</v>
      </c>
      <c r="AR1" s="61"/>
      <c r="AS1" s="60" t="s">
        <v>45</v>
      </c>
      <c r="AT1" s="61"/>
      <c r="AU1" s="60" t="s">
        <v>21</v>
      </c>
      <c r="AV1" s="61"/>
      <c r="AW1" s="60" t="s">
        <v>46</v>
      </c>
      <c r="AX1" s="61"/>
      <c r="AY1" s="60" t="s">
        <v>16</v>
      </c>
      <c r="AZ1" s="61"/>
      <c r="BA1" s="60" t="s">
        <v>29</v>
      </c>
      <c r="BB1" s="61"/>
      <c r="BC1" s="60" t="s">
        <v>31</v>
      </c>
      <c r="BD1" s="61"/>
      <c r="BE1" s="60" t="s">
        <v>14</v>
      </c>
      <c r="BF1" s="60"/>
      <c r="BG1" s="62" t="s">
        <v>19</v>
      </c>
      <c r="BH1" s="63"/>
      <c r="BI1" s="60" t="s">
        <v>30</v>
      </c>
      <c r="BJ1" s="61"/>
      <c r="BK1" s="60" t="s">
        <v>43</v>
      </c>
      <c r="BL1" s="61"/>
      <c r="BM1" s="60" t="s">
        <v>18</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36">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3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57">
        <f>BO3+BO4</f>
        <v>24</v>
      </c>
      <c r="BQ3" s="58">
        <f>82-BP3</f>
        <v>58</v>
      </c>
    </row>
    <row r="4" spans="1:69" ht="9.9499999999999993" customHeight="1" x14ac:dyDescent="0.25">
      <c r="A4" s="59"/>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4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1</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4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14</v>
      </c>
      <c r="BP4" s="57"/>
      <c r="BQ4" s="58"/>
    </row>
    <row r="5" spans="1:69" ht="9.9499999999999993" customHeight="1" x14ac:dyDescent="0.25">
      <c r="A5" s="64"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3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3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57">
        <f t="shared" ref="BP5" si="1">BO5+BO6</f>
        <v>26</v>
      </c>
      <c r="BQ5" s="58">
        <f t="shared" ref="BQ5" si="2">82-BP5</f>
        <v>56</v>
      </c>
    </row>
    <row r="6" spans="1:69" ht="9.9499999999999993" customHeight="1" x14ac:dyDescent="0.25">
      <c r="A6" s="59"/>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4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0</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4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13</v>
      </c>
      <c r="BP6" s="57"/>
      <c r="BQ6" s="58"/>
    </row>
    <row r="7" spans="1:69" ht="9.9499999999999993" customHeight="1" x14ac:dyDescent="0.25">
      <c r="A7" s="64"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3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3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57">
        <f t="shared" ref="BP7" si="3">BO7+BO8</f>
        <v>25</v>
      </c>
      <c r="BQ7" s="58">
        <f t="shared" ref="BQ7" si="4">82-BP7</f>
        <v>57</v>
      </c>
    </row>
    <row r="8" spans="1:69" ht="9.9499999999999993" customHeight="1" x14ac:dyDescent="0.25">
      <c r="A8" s="59"/>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4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0</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47"/>
      <c r="AI8" s="46">
        <f>COUNTIFS(DataRegularSeason20242025!$D$2:$D$1315,AI$1,DataRegularSeason20242025!$E$2:$E$1315,$A7,DataRegularSeason20242025!$N$2:$N$1315,1)</f>
        <v>1</v>
      </c>
      <c r="AJ8" s="47"/>
      <c r="AK8" s="46">
        <f>COUNTIFS(DataRegularSeason20242025!$D$2:$D$1315,AK$1,DataRegularSeason20242025!$E$2:$E$1315,$A7,DataRegularSeason20242025!$N$2:$N$1315,1)</f>
        <v>0</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12</v>
      </c>
      <c r="BP8" s="57"/>
      <c r="BQ8" s="58"/>
    </row>
    <row r="9" spans="1:69" ht="9.9499999999999993" customHeight="1" x14ac:dyDescent="0.25">
      <c r="A9" s="64"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3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3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57">
        <f t="shared" ref="BP9" si="5">BO9+BO10</f>
        <v>26</v>
      </c>
      <c r="BQ9" s="58">
        <f t="shared" ref="BQ9" si="6">82-BP9</f>
        <v>56</v>
      </c>
    </row>
    <row r="10" spans="1:69" ht="9.9499999999999993" customHeight="1" x14ac:dyDescent="0.25">
      <c r="A10" s="59"/>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4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0</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4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12</v>
      </c>
      <c r="BP10" s="57"/>
      <c r="BQ10" s="58"/>
    </row>
    <row r="11" spans="1:69" ht="9.9499999999999993" customHeight="1" x14ac:dyDescent="0.25">
      <c r="A11" s="64"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3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3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0</v>
      </c>
      <c r="AO11" s="43"/>
      <c r="AP11" s="36">
        <f>COUNTIFS(DataRegularSeason20242025!$E$2:$E$1315,AO$1,DataRegularSeason20242025!$D$2:$D$1315,$A11,DataRegularSeason20242025!$N$2:$N$1315,1)</f>
        <v>0</v>
      </c>
      <c r="AQ11" s="43"/>
      <c r="AR11" s="36">
        <f>COUNTIFS(DataRegularSeason20242025!$E$2:$E$1315,AQ$1,DataRegularSeason20242025!$D$2:$D$1315,$A11,DataRegularSeason20242025!$N$2:$N$1315,1)</f>
        <v>0</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12</v>
      </c>
      <c r="BP11" s="57">
        <f t="shared" ref="BP11" si="7">BO11+BO12</f>
        <v>26</v>
      </c>
      <c r="BQ11" s="58">
        <f t="shared" ref="BQ11" si="8">82-BP11</f>
        <v>56</v>
      </c>
    </row>
    <row r="12" spans="1:69" ht="9.9499999999999993" customHeight="1" x14ac:dyDescent="0.25">
      <c r="A12" s="59"/>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4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4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57"/>
      <c r="BQ12" s="58"/>
    </row>
    <row r="13" spans="1:69" ht="9.9499999999999993" customHeight="1" x14ac:dyDescent="0.25">
      <c r="A13" s="64"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3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3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0</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0</v>
      </c>
      <c r="BM13" s="43"/>
      <c r="BN13" s="36">
        <f>COUNTIFS(DataRegularSeason20242025!$E$2:$E$1315,BM$1,DataRegularSeason20242025!$D$2:$D$1315,$A13,DataRegularSeason20242025!$N$2:$N$1315,1)</f>
        <v>0</v>
      </c>
      <c r="BO13" s="38">
        <f t="shared" si="0"/>
        <v>15</v>
      </c>
      <c r="BP13" s="57">
        <f t="shared" ref="BP13" si="9">BO13+BO14</f>
        <v>28</v>
      </c>
      <c r="BQ13" s="58">
        <f t="shared" ref="BQ13" si="10">82-BP13</f>
        <v>54</v>
      </c>
    </row>
    <row r="14" spans="1:69" ht="9.9499999999999993" customHeight="1" x14ac:dyDescent="0.25">
      <c r="A14" s="59"/>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4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4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57"/>
      <c r="BQ14" s="58"/>
    </row>
    <row r="15" spans="1:69" ht="9.9499999999999993" customHeight="1" x14ac:dyDescent="0.25">
      <c r="A15" s="64"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3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3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57">
        <f t="shared" ref="BP15" si="11">BO15+BO16</f>
        <v>24</v>
      </c>
      <c r="BQ15" s="58">
        <f t="shared" ref="BQ15" si="12">82-BP15</f>
        <v>58</v>
      </c>
    </row>
    <row r="16" spans="1:69" ht="9.9499999999999993" customHeight="1" x14ac:dyDescent="0.25">
      <c r="A16" s="59"/>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4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47"/>
      <c r="AI16" s="46">
        <f>COUNTIFS(DataRegularSeason20242025!$D$2:$D$1315,AI$1,DataRegularSeason20242025!$E$2:$E$1315,$A15,DataRegularSeason20242025!$N$2:$N$1315,1)</f>
        <v>1</v>
      </c>
      <c r="AJ16" s="47"/>
      <c r="AK16" s="46">
        <f>COUNTIFS(DataRegularSeason20242025!$D$2:$D$1315,AK$1,DataRegularSeason20242025!$E$2:$E$1315,$A15,DataRegularSeason20242025!$N$2:$N$1315,1)</f>
        <v>0</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0</v>
      </c>
      <c r="BL16" s="47"/>
      <c r="BM16" s="46">
        <f>COUNTIFS(DataRegularSeason20242025!$D$2:$D$1315,BM$1,DataRegularSeason20242025!$E$2:$E$1315,$A15,DataRegularSeason20242025!$N$2:$N$1315,1)</f>
        <v>0</v>
      </c>
      <c r="BN16" s="47"/>
      <c r="BO16" s="42">
        <f t="shared" si="0"/>
        <v>11</v>
      </c>
      <c r="BP16" s="57"/>
      <c r="BQ16" s="58"/>
    </row>
    <row r="17" spans="1:69" ht="9.9499999999999993" customHeight="1" x14ac:dyDescent="0.25">
      <c r="A17" s="64"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44"/>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3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57">
        <f t="shared" ref="BP17" si="13">BO17+BO18</f>
        <v>27</v>
      </c>
      <c r="BQ17" s="58">
        <f t="shared" ref="BQ17" si="14">82-BP17</f>
        <v>55</v>
      </c>
    </row>
    <row r="18" spans="1:69" ht="9.9499999999999993" customHeight="1" x14ac:dyDescent="0.25">
      <c r="A18" s="59"/>
      <c r="B18" s="40" t="s">
        <v>80</v>
      </c>
      <c r="C18" s="46">
        <f>COUNTIFS(DataRegularSeason20242025!$D$2:$D$1315,C$1,DataRegularSeason20242025!$E$2:$E$1315,$A17,DataRegularSeason20242025!$N$2:$N$1315,1)</f>
        <v>1</v>
      </c>
      <c r="D18" s="47"/>
      <c r="E18" s="46">
        <f>COUNTIFS(DataRegularSeason20242025!$D$2:$D$1315,E$1,DataRegularSeason20242025!$E$2:$E$1315,$A17,DataRegularSeason20242025!$N$2:$N$1315,1)</f>
        <v>1</v>
      </c>
      <c r="F18" s="47"/>
      <c r="G18" s="46">
        <f>COUNTIFS(DataRegularSeason20242025!$D$2:$D$1315,G$1,DataRegularSeason20242025!$E$2:$E$1315,$A17,DataRegularSeason20242025!$N$2:$N$1315,1)</f>
        <v>1</v>
      </c>
      <c r="H18" s="47"/>
      <c r="I18" s="46">
        <f>COUNTIFS(DataRegularSeason20242025!$D$2:$D$1315,I$1,DataRegularSeason20242025!$E$2:$E$1315,$A17,DataRegularSeason20242025!$N$2:$N$1315,1)</f>
        <v>1</v>
      </c>
      <c r="J18" s="47"/>
      <c r="K18" s="46">
        <f>COUNTIFS(DataRegularSeason20242025!$D$2:$D$1315,K$1,DataRegularSeason20242025!$E$2:$E$1315,$A17,DataRegularSeason20242025!$N$2:$N$1315,1)</f>
        <v>0</v>
      </c>
      <c r="L18" s="47"/>
      <c r="M18" s="46">
        <f>COUNTIFS(DataRegularSeason20242025!$D$2:$D$1315,M$1,DataRegularSeason20242025!$E$2:$E$1315,$A17,DataRegularSeason20242025!$N$2:$N$1315,1)</f>
        <v>1</v>
      </c>
      <c r="N18" s="47"/>
      <c r="O18" s="46">
        <f>COUNTIFS(DataRegularSeason20242025!$D$2:$D$1315,O$1,DataRegularSeason20242025!$E$2:$E$1315,$A17,DataRegularSeason20242025!$N$2:$N$1315,1)</f>
        <v>0</v>
      </c>
      <c r="P18" s="47"/>
      <c r="Q18" s="46"/>
      <c r="R18" s="47"/>
      <c r="S18" s="46">
        <f>COUNTIFS(DataRegularSeason20242025!$D$2:$D$1315,S$1,DataRegularSeason20242025!$E$2:$E$1315,$A17,DataRegularSeason20242025!$N$2:$N$1315,1)</f>
        <v>0</v>
      </c>
      <c r="T18" s="47"/>
      <c r="U18" s="46">
        <f>COUNTIFS(DataRegularSeason20242025!$D$2:$D$1315,U$1,DataRegularSeason20242025!$E$2:$E$1315,$A17,DataRegularSeason20242025!$N$2:$N$1315,1)</f>
        <v>1</v>
      </c>
      <c r="V18" s="47"/>
      <c r="W18" s="46">
        <f>COUNTIFS(DataRegularSeason20242025!$D$2:$D$1315,W$1,DataRegularSeason20242025!$E$2:$E$1315,$A17,DataRegularSeason20242025!$N$2:$N$1315,1)</f>
        <v>0</v>
      </c>
      <c r="X18" s="47"/>
      <c r="Y18" s="46">
        <f>COUNTIFS(DataRegularSeason20242025!$D$2:$D$1315,Y$1,DataRegularSeason20242025!$E$2:$E$1315,$A17,DataRegularSeason20242025!$N$2:$N$1315,1)</f>
        <v>0</v>
      </c>
      <c r="Z18" s="47"/>
      <c r="AA18" s="46">
        <f>COUNTIFS(DataRegularSeason20242025!$D$2:$D$1315,AA$1,DataRegularSeason20242025!$E$2:$E$1315,$A17,DataRegularSeason20242025!$N$2:$N$1315,1)</f>
        <v>0</v>
      </c>
      <c r="AB18" s="47"/>
      <c r="AC18" s="46">
        <f>COUNTIFS(DataRegularSeason20242025!$D$2:$D$1315,AC$1,DataRegularSeason20242025!$E$2:$E$1315,$A17,DataRegularSeason20242025!$N$2:$N$1315,1)</f>
        <v>1</v>
      </c>
      <c r="AD18" s="47"/>
      <c r="AE18" s="46">
        <f>COUNTIFS(DataRegularSeason20242025!$D$2:$D$1315,AE$1,DataRegularSeason20242025!$E$2:$E$1315,$A17,DataRegularSeason20242025!$N$2:$N$1315,1)</f>
        <v>2</v>
      </c>
      <c r="AF18" s="47"/>
      <c r="AG18" s="46">
        <f>COUNTIFS(DataRegularSeason20242025!$D$2:$D$1315,AG$1,DataRegularSeason20242025!$E$2:$E$1315,$A17,DataRegularSeason20242025!$N$2:$N$1315,1)</f>
        <v>1</v>
      </c>
      <c r="AH18" s="47"/>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13</v>
      </c>
      <c r="BP18" s="57"/>
      <c r="BQ18" s="58"/>
    </row>
    <row r="19" spans="1:69" ht="9.9499999999999993" customHeight="1" x14ac:dyDescent="0.25">
      <c r="A19" s="64" t="s">
        <v>17</v>
      </c>
      <c r="B19" s="3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36">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3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57">
        <f t="shared" ref="BP19" si="15">BO19+BO20</f>
        <v>26</v>
      </c>
      <c r="BQ19" s="58">
        <f t="shared" ref="BQ19" si="16">82-BP19</f>
        <v>56</v>
      </c>
    </row>
    <row r="20" spans="1:69" ht="9.9499999999999993" customHeight="1" x14ac:dyDescent="0.25">
      <c r="A20" s="59"/>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4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0</v>
      </c>
      <c r="AH20" s="4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11</v>
      </c>
      <c r="BP20" s="57"/>
      <c r="BQ20" s="58"/>
    </row>
    <row r="21" spans="1:69" ht="9.9499999999999993" customHeight="1" x14ac:dyDescent="0.25">
      <c r="A21" s="64"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3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36">
        <f>COUNTIFS(DataRegularSeason20242025!$E$2:$E$1315,AG$1,DataRegularSeason20242025!$D$2:$D$1315,$A21,DataRegularSeason20242025!$N$2:$N$1315,1)</f>
        <v>1</v>
      </c>
      <c r="AI21" s="43"/>
      <c r="AJ21" s="36">
        <f>COUNTIFS(DataRegularSeason20242025!$E$2:$E$1315,AI$1,DataRegularSeason20242025!$D$2:$D$1315,$A21,DataRegularSeason20242025!$N$2:$N$1315,1)</f>
        <v>0</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0</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12</v>
      </c>
      <c r="BP21" s="57">
        <f t="shared" ref="BP21" si="17">BO21+BO22</f>
        <v>26</v>
      </c>
      <c r="BQ21" s="58">
        <f t="shared" ref="BQ21" si="18">82-BP21</f>
        <v>56</v>
      </c>
    </row>
    <row r="22" spans="1:69" ht="9.9499999999999993" customHeight="1" x14ac:dyDescent="0.25">
      <c r="A22" s="59"/>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4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4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57"/>
      <c r="BQ22" s="58"/>
    </row>
    <row r="23" spans="1:69" ht="9.9499999999999993" customHeight="1" x14ac:dyDescent="0.25">
      <c r="A23" s="64"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36">
        <f>COUNTIFS(DataRegularSeason20242025!$E$2:$E$1315,Q$1,DataRegularSeason20242025!$D$2:$D$1315,$A23,DataRegularSeason20242025!$N$2:$N$1315,1)</f>
        <v>0</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3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13</v>
      </c>
      <c r="BP23" s="57">
        <f t="shared" ref="BP23" si="19">BO23+BO24</f>
        <v>25</v>
      </c>
      <c r="BQ23" s="58">
        <f t="shared" ref="BQ23" si="20">82-BP23</f>
        <v>57</v>
      </c>
    </row>
    <row r="24" spans="1:69" ht="9.9499999999999993" customHeight="1" x14ac:dyDescent="0.25">
      <c r="A24" s="59"/>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4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4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57"/>
      <c r="BQ24" s="58"/>
    </row>
    <row r="25" spans="1:69" ht="9.9499999999999993" customHeight="1" x14ac:dyDescent="0.25">
      <c r="A25" s="64" t="s">
        <v>37</v>
      </c>
      <c r="B25" s="36" t="s">
        <v>81</v>
      </c>
      <c r="C25" s="43"/>
      <c r="D25" s="36">
        <f>COUNTIFS(DataRegularSeason20242025!$E$2:$E$1315,C$1,DataRegularSeason20242025!$D$2:$D$1315,$A25,DataRegularSeason20242025!$N$2:$N$1315,1)</f>
        <v>1</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0</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3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3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14</v>
      </c>
      <c r="BP25" s="57">
        <f t="shared" ref="BP25" si="21">BO25+BO26</f>
        <v>25</v>
      </c>
      <c r="BQ25" s="58">
        <f t="shared" ref="BQ25" si="22">82-BP25</f>
        <v>57</v>
      </c>
    </row>
    <row r="26" spans="1:69" ht="9.9499999999999993" customHeight="1" x14ac:dyDescent="0.25">
      <c r="A26" s="59"/>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4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4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57"/>
      <c r="BQ26" s="58"/>
    </row>
    <row r="27" spans="1:69" ht="9.9499999999999993" customHeight="1" x14ac:dyDescent="0.25">
      <c r="A27" s="64"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3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3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0</v>
      </c>
      <c r="BI27" s="43"/>
      <c r="BJ27" s="36">
        <f>COUNTIFS(DataRegularSeason20242025!$E$2:$E$1315,BI$1,DataRegularSeason20242025!$D$2:$D$1315,$A27,DataRegularSeason20242025!$N$2:$N$1315,1)</f>
        <v>0</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13</v>
      </c>
      <c r="BP27" s="57">
        <f t="shared" ref="BP27" si="23">BO27+BO28</f>
        <v>26</v>
      </c>
      <c r="BQ27" s="58">
        <f t="shared" ref="BQ27" si="24">82-BP27</f>
        <v>56</v>
      </c>
    </row>
    <row r="28" spans="1:69" ht="9.9499999999999993" customHeight="1" x14ac:dyDescent="0.25">
      <c r="A28" s="59"/>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4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4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57"/>
      <c r="BQ28" s="58"/>
    </row>
    <row r="29" spans="1:69" ht="9.9499999999999993" customHeight="1" x14ac:dyDescent="0.25">
      <c r="A29" s="64"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0</v>
      </c>
      <c r="G29" s="43"/>
      <c r="H29" s="36">
        <f>COUNTIFS(DataRegularSeason20242025!$E$2:$E$1315,G$1,DataRegularSeason20242025!$D$2:$D$1315,$A29,DataRegularSeason20242025!$N$2:$N$1315,1)</f>
        <v>0</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3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3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14</v>
      </c>
      <c r="BP29" s="57">
        <f t="shared" ref="BP29" si="25">BO29+BO30</f>
        <v>26</v>
      </c>
      <c r="BQ29" s="58">
        <f t="shared" ref="BQ29" si="26">82-BP29</f>
        <v>56</v>
      </c>
    </row>
    <row r="30" spans="1:69" ht="9.9499999999999993" customHeight="1" x14ac:dyDescent="0.25">
      <c r="A30" s="59"/>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4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4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57"/>
      <c r="BQ30" s="58"/>
    </row>
    <row r="31" spans="1:69" ht="9.9499999999999993" customHeight="1" x14ac:dyDescent="0.25">
      <c r="A31" s="64"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3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3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0</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14</v>
      </c>
      <c r="BP31" s="57">
        <f t="shared" ref="BP31" si="27">BO31+BO32</f>
        <v>25</v>
      </c>
      <c r="BQ31" s="58">
        <f t="shared" ref="BQ31" si="28">82-BP31</f>
        <v>57</v>
      </c>
    </row>
    <row r="32" spans="1:69" ht="9.9499999999999993" customHeight="1" x14ac:dyDescent="0.25">
      <c r="A32" s="59"/>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4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4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57"/>
      <c r="BQ32" s="58"/>
    </row>
    <row r="33" spans="1:69" ht="9.9499999999999993" customHeight="1" x14ac:dyDescent="0.25">
      <c r="A33" s="64"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36">
        <f>COUNTIFS(DataRegularSeason20242025!$E$2:$E$1315,Q$1,DataRegularSeason20242025!$D$2:$D$1315,$A33,DataRegularSeason20242025!$N$2:$N$1315,1)</f>
        <v>1</v>
      </c>
      <c r="S33" s="43"/>
      <c r="T33" s="36">
        <f>COUNTIFS(DataRegularSeason20242025!$E$2:$E$1315,S$1,DataRegularSeason20242025!$D$2:$D$1315,$A33,DataRegularSeason20242025!$N$2:$N$1315,1)</f>
        <v>0</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44"/>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0</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15</v>
      </c>
      <c r="BP33" s="57">
        <f t="shared" ref="BP33" si="29">BO33+BO34</f>
        <v>26</v>
      </c>
      <c r="BQ33" s="58">
        <f t="shared" ref="BQ33" si="30">82-BP33</f>
        <v>56</v>
      </c>
    </row>
    <row r="34" spans="1:69" ht="9.9499999999999993" customHeight="1" x14ac:dyDescent="0.25">
      <c r="A34" s="59"/>
      <c r="B34" s="40" t="s">
        <v>80</v>
      </c>
      <c r="C34" s="46">
        <f>COUNTIFS(DataRegularSeason20242025!$D$2:$D$1315,C$1,DataRegularSeason20242025!$E$2:$E$1315,$A33,DataRegularSeason20242025!$N$2:$N$1315,1)</f>
        <v>0</v>
      </c>
      <c r="D34" s="47"/>
      <c r="E34" s="46">
        <f>COUNTIFS(DataRegularSeason20242025!$D$2:$D$1315,E$1,DataRegularSeason20242025!$E$2:$E$1315,$A33,DataRegularSeason20242025!$N$2:$N$1315,1)</f>
        <v>0</v>
      </c>
      <c r="F34" s="47"/>
      <c r="G34" s="46">
        <f>COUNTIFS(DataRegularSeason20242025!$D$2:$D$1315,G$1,DataRegularSeason20242025!$E$2:$E$1315,$A33,DataRegularSeason20242025!$N$2:$N$1315,1)</f>
        <v>0</v>
      </c>
      <c r="H34" s="47"/>
      <c r="I34" s="46">
        <f>COUNTIFS(DataRegularSeason20242025!$D$2:$D$1315,I$1,DataRegularSeason20242025!$E$2:$E$1315,$A33,DataRegularSeason20242025!$N$2:$N$1315,1)</f>
        <v>0</v>
      </c>
      <c r="J34" s="47"/>
      <c r="K34" s="46">
        <f>COUNTIFS(DataRegularSeason20242025!$D$2:$D$1315,K$1,DataRegularSeason20242025!$E$2:$E$1315,$A33,DataRegularSeason20242025!$N$2:$N$1315,1)</f>
        <v>0</v>
      </c>
      <c r="L34" s="47"/>
      <c r="M34" s="46">
        <f>COUNTIFS(DataRegularSeason20242025!$D$2:$D$1315,M$1,DataRegularSeason20242025!$E$2:$E$1315,$A33,DataRegularSeason20242025!$N$2:$N$1315,1)</f>
        <v>1</v>
      </c>
      <c r="N34" s="47"/>
      <c r="O34" s="46">
        <f>COUNTIFS(DataRegularSeason20242025!$D$2:$D$1315,O$1,DataRegularSeason20242025!$E$2:$E$1315,$A33,DataRegularSeason20242025!$N$2:$N$1315,1)</f>
        <v>0</v>
      </c>
      <c r="P34" s="47"/>
      <c r="Q34" s="46">
        <f>COUNTIFS(DataRegularSeason20242025!$D$2:$D$1315,Q$1,DataRegularSeason20242025!$E$2:$E$1315,$A33,DataRegularSeason20242025!$N$2:$N$1315,1)</f>
        <v>0</v>
      </c>
      <c r="R34" s="47"/>
      <c r="S34" s="46">
        <f>COUNTIFS(DataRegularSeason20242025!$D$2:$D$1315,S$1,DataRegularSeason20242025!$E$2:$E$1315,$A33,DataRegularSeason20242025!$N$2:$N$1315,1)</f>
        <v>1</v>
      </c>
      <c r="T34" s="47"/>
      <c r="U34" s="46">
        <f>COUNTIFS(DataRegularSeason20242025!$D$2:$D$1315,U$1,DataRegularSeason20242025!$E$2:$E$1315,$A33,DataRegularSeason20242025!$N$2:$N$1315,1)</f>
        <v>1</v>
      </c>
      <c r="V34" s="47"/>
      <c r="W34" s="46">
        <f>COUNTIFS(DataRegularSeason20242025!$D$2:$D$1315,W$1,DataRegularSeason20242025!$E$2:$E$1315,$A33,DataRegularSeason20242025!$N$2:$N$1315,1)</f>
        <v>1</v>
      </c>
      <c r="X34" s="47"/>
      <c r="Y34" s="46">
        <f>COUNTIFS(DataRegularSeason20242025!$D$2:$D$1315,Y$1,DataRegularSeason20242025!$E$2:$E$1315,$A33,DataRegularSeason20242025!$N$2:$N$1315,1)</f>
        <v>1</v>
      </c>
      <c r="Z34" s="47"/>
      <c r="AA34" s="46">
        <f>COUNTIFS(DataRegularSeason20242025!$D$2:$D$1315,AA$1,DataRegularSeason20242025!$E$2:$E$1315,$A33,DataRegularSeason20242025!$N$2:$N$1315,1)</f>
        <v>0</v>
      </c>
      <c r="AB34" s="47"/>
      <c r="AC34" s="46">
        <f>COUNTIFS(DataRegularSeason20242025!$D$2:$D$1315,AC$1,DataRegularSeason20242025!$E$2:$E$1315,$A33,DataRegularSeason20242025!$N$2:$N$1315,1)</f>
        <v>1</v>
      </c>
      <c r="AD34" s="47"/>
      <c r="AE34" s="46">
        <f>COUNTIFS(DataRegularSeason20242025!$D$2:$D$1315,AE$1,DataRegularSeason20242025!$E$2:$E$1315,$A33,DataRegularSeason20242025!$N$2:$N$1315,1)</f>
        <v>1</v>
      </c>
      <c r="AF34" s="47"/>
      <c r="AG34" s="46"/>
      <c r="AH34" s="47"/>
      <c r="AI34" s="46">
        <f>COUNTIFS(DataRegularSeason20242025!$D$2:$D$1315,AI$1,DataRegularSeason20242025!$E$2:$E$1315,$A33,DataRegularSeason20242025!$N$2:$N$1315,1)</f>
        <v>0</v>
      </c>
      <c r="AJ34" s="47"/>
      <c r="AK34" s="46">
        <f>COUNTIFS(DataRegularSeason20242025!$D$2:$D$1315,AK$1,DataRegularSeason20242025!$E$2:$E$1315,$A33,DataRegularSeason20242025!$N$2:$N$1315,1)</f>
        <v>0</v>
      </c>
      <c r="AL34" s="47"/>
      <c r="AM34" s="46">
        <f>COUNTIFS(DataRegularSeason20242025!$D$2:$D$1315,AM$1,DataRegularSeason20242025!$E$2:$E$1315,$A33,DataRegularSeason20242025!$N$2:$N$1315,1)</f>
        <v>0</v>
      </c>
      <c r="AN34" s="47"/>
      <c r="AO34" s="46">
        <f>COUNTIFS(DataRegularSeason20242025!$D$2:$D$1315,AO$1,DataRegularSeason20242025!$E$2:$E$1315,$A33,DataRegularSeason20242025!$N$2:$N$1315,1)</f>
        <v>0</v>
      </c>
      <c r="AP34" s="47"/>
      <c r="AQ34" s="46">
        <f>COUNTIFS(DataRegularSeason20242025!$D$2:$D$1315,AQ$1,DataRegularSeason20242025!$E$2:$E$1315,$A33,DataRegularSeason20242025!$N$2:$N$1315,1)</f>
        <v>0</v>
      </c>
      <c r="AR34" s="47"/>
      <c r="AS34" s="46">
        <f>COUNTIFS(DataRegularSeason20242025!$D$2:$D$1315,AS$1,DataRegularSeason20242025!$E$2:$E$1315,$A33,DataRegularSeason20242025!$N$2:$N$1315,1)</f>
        <v>0</v>
      </c>
      <c r="AT34" s="47"/>
      <c r="AU34" s="46">
        <f>COUNTIFS(DataRegularSeason20242025!$D$2:$D$1315,AU$1,DataRegularSeason20242025!$E$2:$E$1315,$A33,DataRegularSeason20242025!$N$2:$N$1315,1)</f>
        <v>1</v>
      </c>
      <c r="AV34" s="47"/>
      <c r="AW34" s="46">
        <f>COUNTIFS(DataRegularSeason20242025!$D$2:$D$1315,AW$1,DataRegularSeason20242025!$E$2:$E$1315,$A33,DataRegularSeason20242025!$N$2:$N$1315,1)</f>
        <v>0</v>
      </c>
      <c r="AX34" s="47"/>
      <c r="AY34" s="46">
        <f>COUNTIFS(DataRegularSeason20242025!$D$2:$D$1315,AY$1,DataRegularSeason20242025!$E$2:$E$1315,$A33,DataRegularSeason20242025!$N$2:$N$1315,1)</f>
        <v>0</v>
      </c>
      <c r="AZ34" s="47"/>
      <c r="BA34" s="46">
        <f>COUNTIFS(DataRegularSeason20242025!$D$2:$D$1315,BA$1,DataRegularSeason20242025!$E$2:$E$1315,$A33,DataRegularSeason20242025!$N$2:$N$1315,1)</f>
        <v>0</v>
      </c>
      <c r="BB34" s="47"/>
      <c r="BC34" s="46">
        <f>COUNTIFS(DataRegularSeason20242025!$D$2:$D$1315,BC$1,DataRegularSeason20242025!$E$2:$E$1315,$A33,DataRegularSeason20242025!$N$2:$N$1315,1)</f>
        <v>0</v>
      </c>
      <c r="BD34" s="47"/>
      <c r="BE34" s="46">
        <f>COUNTIFS(DataRegularSeason20242025!$D$2:$D$1315,BE$1,DataRegularSeason20242025!$E$2:$E$1315,$A33,DataRegularSeason20242025!$N$2:$N$1315,1)</f>
        <v>1</v>
      </c>
      <c r="BF34" s="47"/>
      <c r="BG34" s="46">
        <f>COUNTIFS(DataRegularSeason20242025!$D$2:$D$1315,BG$1,DataRegularSeason20242025!$E$2:$E$1315,$A33,DataRegularSeason20242025!$N$2:$N$1315,1)</f>
        <v>0</v>
      </c>
      <c r="BH34" s="47"/>
      <c r="BI34" s="46">
        <f>COUNTIFS(DataRegularSeason20242025!$D$2:$D$1315,BI$1,DataRegularSeason20242025!$E$2:$E$1315,$A33,DataRegularSeason20242025!$N$2:$N$1315,1)</f>
        <v>0</v>
      </c>
      <c r="BJ34" s="47"/>
      <c r="BK34" s="46">
        <f>COUNTIFS(DataRegularSeason20242025!$D$2:$D$1315,BK$1,DataRegularSeason20242025!$E$2:$E$1315,$A33,DataRegularSeason20242025!$N$2:$N$1315,1)</f>
        <v>1</v>
      </c>
      <c r="BL34" s="47"/>
      <c r="BM34" s="46">
        <f>COUNTIFS(DataRegularSeason20242025!$D$2:$D$1315,BM$1,DataRegularSeason20242025!$E$2:$E$1315,$A33,DataRegularSeason20242025!$N$2:$N$1315,1)</f>
        <v>1</v>
      </c>
      <c r="BN34" s="47"/>
      <c r="BO34" s="42">
        <f t="shared" si="0"/>
        <v>11</v>
      </c>
      <c r="BP34" s="57"/>
      <c r="BQ34" s="58"/>
    </row>
    <row r="35" spans="1:69" ht="9.9499999999999993" customHeight="1" x14ac:dyDescent="0.25">
      <c r="A35" s="64" t="s">
        <v>44</v>
      </c>
      <c r="B35" s="3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3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0</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36">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13</v>
      </c>
      <c r="BP35" s="57">
        <f t="shared" ref="BP35" si="31">BO35+BO36</f>
        <v>25</v>
      </c>
      <c r="BQ35" s="58">
        <f t="shared" ref="BQ35" si="32">82-BP35</f>
        <v>57</v>
      </c>
    </row>
    <row r="36" spans="1:69" ht="9.9499999999999993" customHeight="1" x14ac:dyDescent="0.25">
      <c r="A36" s="59"/>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0</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4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4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12</v>
      </c>
      <c r="BP36" s="57"/>
      <c r="BQ36" s="58"/>
    </row>
    <row r="37" spans="1:69" ht="9.9499999999999993" customHeight="1" x14ac:dyDescent="0.25">
      <c r="A37" s="64"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0</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0</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36">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3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12</v>
      </c>
      <c r="BP37" s="57">
        <f t="shared" ref="BP37" si="33">BO37+BO38</f>
        <v>24</v>
      </c>
      <c r="BQ37" s="58">
        <f t="shared" ref="BQ37" si="34">82-BP37</f>
        <v>58</v>
      </c>
    </row>
    <row r="38" spans="1:69" ht="9.9499999999999993" customHeight="1" x14ac:dyDescent="0.25">
      <c r="A38" s="59"/>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4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4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57"/>
      <c r="BQ38" s="58"/>
    </row>
    <row r="39" spans="1:69" ht="9.9499999999999993" customHeight="1" x14ac:dyDescent="0.25">
      <c r="A39" s="64"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3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3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57">
        <f t="shared" ref="BP39" si="35">BO39+BO40</f>
        <v>28</v>
      </c>
      <c r="BQ39" s="58">
        <f t="shared" ref="BQ39" si="36">82-BP39</f>
        <v>54</v>
      </c>
    </row>
    <row r="40" spans="1:69" ht="9.9499999999999993" customHeight="1" x14ac:dyDescent="0.25">
      <c r="A40" s="59"/>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0</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4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4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13</v>
      </c>
      <c r="BP40" s="57"/>
      <c r="BQ40" s="58"/>
    </row>
    <row r="41" spans="1:69" ht="9.9499999999999993" customHeight="1" x14ac:dyDescent="0.25">
      <c r="A41" s="64"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3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3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1</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15</v>
      </c>
      <c r="BP41" s="57">
        <f t="shared" ref="BP41" si="37">BO41+BO42</f>
        <v>26</v>
      </c>
      <c r="BQ41" s="58">
        <f t="shared" ref="BQ41" si="38">82-BP41</f>
        <v>56</v>
      </c>
    </row>
    <row r="42" spans="1:69" ht="9.9499999999999993" customHeight="1" x14ac:dyDescent="0.25">
      <c r="A42" s="59"/>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0</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47"/>
      <c r="AI42" s="46">
        <f>COUNTIFS(DataRegularSeason20242025!$D$2:$D$1315,AI$1,DataRegularSeason20242025!$E$2:$E$1315,$A41,DataRegularSeason20242025!$N$2:$N$1315,1)</f>
        <v>0</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4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11</v>
      </c>
      <c r="BP42" s="57"/>
      <c r="BQ42" s="58"/>
    </row>
    <row r="43" spans="1:69" ht="9.9499999999999993" customHeight="1" x14ac:dyDescent="0.25">
      <c r="A43" s="64"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3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3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57">
        <f t="shared" ref="BP43" si="39">BO43+BO44</f>
        <v>24</v>
      </c>
      <c r="BQ43" s="58">
        <f t="shared" ref="BQ43" si="40">82-BP43</f>
        <v>58</v>
      </c>
    </row>
    <row r="44" spans="1:69" ht="9.9499999999999993" customHeight="1" x14ac:dyDescent="0.25">
      <c r="A44" s="59"/>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0</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4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0</v>
      </c>
      <c r="AV44" s="47"/>
      <c r="AW44" s="46">
        <f>COUNTIFS(DataRegularSeason20242025!$D$2:$D$1315,AW$1,DataRegularSeason20242025!$E$2:$E$1315,$A43,DataRegularSeason20242025!$N$2:$N$1315,1)</f>
        <v>0</v>
      </c>
      <c r="AX44" s="4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12</v>
      </c>
      <c r="BP44" s="57"/>
      <c r="BQ44" s="58"/>
    </row>
    <row r="45" spans="1:69" ht="9.9499999999999993" customHeight="1" x14ac:dyDescent="0.25">
      <c r="A45" s="64"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3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36">
        <f>COUNTIFS(DataRegularSeason20242025!$E$2:$E$1315,AW$1,DataRegularSeason20242025!$D$2:$D$1315,$A45,DataRegularSeason20242025!$N$2:$N$1315,1)</f>
        <v>1</v>
      </c>
      <c r="AY45" s="43"/>
      <c r="AZ45" s="36">
        <f>COUNTIFS(DataRegularSeason20242025!$E$2:$E$1315,AY$1,DataRegularSeason20242025!$D$2:$D$1315,$A45,DataRegularSeason20242025!$N$2:$N$1315,1)</f>
        <v>1</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12</v>
      </c>
      <c r="BP45" s="57">
        <f t="shared" ref="BP45" si="41">BO45+BO46</f>
        <v>25</v>
      </c>
      <c r="BQ45" s="58">
        <f t="shared" ref="BQ45" si="42">82-BP45</f>
        <v>57</v>
      </c>
    </row>
    <row r="46" spans="1:69" ht="9.9499999999999993" customHeight="1" x14ac:dyDescent="0.25">
      <c r="A46" s="59"/>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4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4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0</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13</v>
      </c>
      <c r="BP46" s="57"/>
      <c r="BQ46" s="58"/>
    </row>
    <row r="47" spans="1:69" ht="9.9499999999999993" customHeight="1" x14ac:dyDescent="0.25">
      <c r="A47" s="64"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3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0</v>
      </c>
      <c r="AS47" s="43"/>
      <c r="AT47" s="36">
        <f>COUNTIFS(DataRegularSeason20242025!$E$2:$E$1315,AS$1,DataRegularSeason20242025!$D$2:$D$1315,$A47,DataRegularSeason20242025!$N$2:$N$1315,1)</f>
        <v>0</v>
      </c>
      <c r="AU47" s="43"/>
      <c r="AV47" s="44"/>
      <c r="AW47" s="43"/>
      <c r="AX47" s="3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12</v>
      </c>
      <c r="BP47" s="57">
        <f t="shared" ref="BP47" si="43">BO47+BO48</f>
        <v>27</v>
      </c>
      <c r="BQ47" s="58">
        <f t="shared" ref="BQ47" si="44">82-BP47</f>
        <v>55</v>
      </c>
    </row>
    <row r="48" spans="1:69" ht="9.9499999999999993" customHeight="1" x14ac:dyDescent="0.25">
      <c r="A48" s="59"/>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4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4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0</v>
      </c>
      <c r="BN48" s="47"/>
      <c r="BO48" s="42">
        <f t="shared" si="0"/>
        <v>15</v>
      </c>
      <c r="BP48" s="57"/>
      <c r="BQ48" s="58"/>
    </row>
    <row r="49" spans="1:69" ht="9.9499999999999993" customHeight="1" x14ac:dyDescent="0.25">
      <c r="A49" s="64"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3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44"/>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0</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0</v>
      </c>
      <c r="BO49" s="38">
        <f t="shared" si="0"/>
        <v>11</v>
      </c>
      <c r="BP49" s="57">
        <f t="shared" ref="BP49" si="45">BO49+BO50</f>
        <v>25</v>
      </c>
      <c r="BQ49" s="58">
        <f t="shared" ref="BQ49" si="46">82-BP49</f>
        <v>57</v>
      </c>
    </row>
    <row r="50" spans="1:69" ht="9.9499999999999993" customHeight="1" x14ac:dyDescent="0.25">
      <c r="A50" s="59"/>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47"/>
      <c r="AI50" s="46">
        <f>COUNTIFS(DataRegularSeason20242025!$D$2:$D$1315,AI$1,DataRegularSeason20242025!$E$2:$E$1315,$A49,DataRegularSeason20242025!$N$2:$N$1315,1)</f>
        <v>0</v>
      </c>
      <c r="AJ50" s="47"/>
      <c r="AK50" s="46">
        <f>COUNTIFS(DataRegularSeason20242025!$D$2:$D$1315,AK$1,DataRegularSeason20242025!$E$2:$E$1315,$A49,DataRegularSeason20242025!$N$2:$N$1315,1)</f>
        <v>1</v>
      </c>
      <c r="AL50" s="47"/>
      <c r="AM50" s="46">
        <f>COUNTIFS(DataRegularSeason20242025!$D$2:$D$1315,AM$1,DataRegularSeason20242025!$E$2:$E$1315,$A49,DataRegularSeason20242025!$N$2:$N$1315,1)</f>
        <v>2</v>
      </c>
      <c r="AN50" s="47"/>
      <c r="AO50" s="46">
        <f>COUNTIFS(DataRegularSeason20242025!$D$2:$D$1315,AO$1,DataRegularSeason20242025!$E$2:$E$1315,$A49,DataRegularSeason20242025!$N$2:$N$1315,1)</f>
        <v>1</v>
      </c>
      <c r="AP50" s="47"/>
      <c r="AQ50" s="46">
        <f>COUNTIFS(DataRegularSeason20242025!$D$2:$D$1315,AQ$1,DataRegularSeason20242025!$E$2:$E$1315,$A49,DataRegularSeason20242025!$N$2:$N$1315,1)</f>
        <v>1</v>
      </c>
      <c r="AR50" s="47"/>
      <c r="AS50" s="46">
        <f>COUNTIFS(DataRegularSeason20242025!$D$2:$D$1315,AS$1,DataRegularSeason20242025!$E$2:$E$1315,$A49,DataRegularSeason20242025!$N$2:$N$1315,1)</f>
        <v>1</v>
      </c>
      <c r="AT50" s="47"/>
      <c r="AU50" s="46">
        <f>COUNTIFS(DataRegularSeason20242025!$D$2:$D$1315,AU$1,DataRegularSeason20242025!$E$2:$E$1315,$A49,DataRegularSeason20242025!$N$2:$N$1315,1)</f>
        <v>1</v>
      </c>
      <c r="AV50" s="47"/>
      <c r="AW50" s="46"/>
      <c r="AX50" s="47"/>
      <c r="AY50" s="46">
        <f>COUNTIFS(DataRegularSeason20242025!$D$2:$D$1315,AY$1,DataRegularSeason20242025!$E$2:$E$1315,$A49,DataRegularSeason20242025!$N$2:$N$1315,1)</f>
        <v>0</v>
      </c>
      <c r="AZ50" s="47"/>
      <c r="BA50" s="46">
        <f>COUNTIFS(DataRegularSeason20242025!$D$2:$D$1315,BA$1,DataRegularSeason20242025!$E$2:$E$1315,$A49,DataRegularSeason20242025!$N$2:$N$1315,1)</f>
        <v>0</v>
      </c>
      <c r="BB50" s="47"/>
      <c r="BC50" s="46">
        <f>COUNTIFS(DataRegularSeason20242025!$D$2:$D$1315,BC$1,DataRegularSeason20242025!$E$2:$E$1315,$A49,DataRegularSeason20242025!$N$2:$N$1315,1)</f>
        <v>0</v>
      </c>
      <c r="BD50" s="47"/>
      <c r="BE50" s="46">
        <f>COUNTIFS(DataRegularSeason20242025!$D$2:$D$1315,BE$1,DataRegularSeason20242025!$E$2:$E$1315,$A49,DataRegularSeason20242025!$N$2:$N$1315,1)</f>
        <v>0</v>
      </c>
      <c r="BF50" s="47"/>
      <c r="BG50" s="46">
        <f>COUNTIFS(DataRegularSeason20242025!$D$2:$D$1315,BG$1,DataRegularSeason20242025!$E$2:$E$1315,$A49,DataRegularSeason20242025!$N$2:$N$1315,1)</f>
        <v>1</v>
      </c>
      <c r="BH50" s="47"/>
      <c r="BI50" s="46">
        <f>COUNTIFS(DataRegularSeason20242025!$D$2:$D$1315,BI$1,DataRegularSeason20242025!$E$2:$E$1315,$A49,DataRegularSeason20242025!$N$2:$N$1315,1)</f>
        <v>0</v>
      </c>
      <c r="BJ50" s="47"/>
      <c r="BK50" s="46">
        <f>COUNTIFS(DataRegularSeason20242025!$D$2:$D$1315,BK$1,DataRegularSeason20242025!$E$2:$E$1315,$A49,DataRegularSeason20242025!$N$2:$N$1315,1)</f>
        <v>0</v>
      </c>
      <c r="BL50" s="47"/>
      <c r="BM50" s="46">
        <f>COUNTIFS(DataRegularSeason20242025!$D$2:$D$1315,BM$1,DataRegularSeason20242025!$E$2:$E$1315,$A49,DataRegularSeason20242025!$N$2:$N$1315,1)</f>
        <v>1</v>
      </c>
      <c r="BN50" s="47"/>
      <c r="BO50" s="42">
        <f t="shared" si="0"/>
        <v>14</v>
      </c>
      <c r="BP50" s="57"/>
      <c r="BQ50" s="58"/>
    </row>
    <row r="51" spans="1:69" ht="9.9499999999999993" customHeight="1" x14ac:dyDescent="0.25">
      <c r="A51" s="64"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3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36">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57">
        <f t="shared" ref="BP51" si="47">BO51+BO52</f>
        <v>28</v>
      </c>
      <c r="BQ51" s="58">
        <f t="shared" ref="BQ51" si="48">82-BP51</f>
        <v>54</v>
      </c>
    </row>
    <row r="52" spans="1:69" ht="9.9499999999999993" customHeight="1" x14ac:dyDescent="0.25">
      <c r="A52" s="59"/>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4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1</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4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16</v>
      </c>
      <c r="BP52" s="57"/>
      <c r="BQ52" s="58"/>
    </row>
    <row r="53" spans="1:69" ht="9.9499999999999993" customHeight="1" x14ac:dyDescent="0.25">
      <c r="A53" s="64"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3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3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57">
        <f t="shared" ref="BP53" si="49">BO53+BO54</f>
        <v>25</v>
      </c>
      <c r="BQ53" s="58">
        <f t="shared" ref="BQ53" si="50">82-BP53</f>
        <v>57</v>
      </c>
    </row>
    <row r="54" spans="1:69" ht="9.9499999999999993" customHeight="1" x14ac:dyDescent="0.25">
      <c r="A54" s="59"/>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0</v>
      </c>
      <c r="AF54" s="47"/>
      <c r="AG54" s="46">
        <f>COUNTIFS(DataRegularSeason20242025!$D$2:$D$1315,AG$1,DataRegularSeason20242025!$E$2:$E$1315,$A53,DataRegularSeason20242025!$N$2:$N$1315,1)</f>
        <v>0</v>
      </c>
      <c r="AH54" s="4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4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14</v>
      </c>
      <c r="BP54" s="57"/>
      <c r="BQ54" s="58"/>
    </row>
    <row r="55" spans="1:69" ht="9.9499999999999993" customHeight="1" x14ac:dyDescent="0.25">
      <c r="A55" s="64"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3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3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0</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12</v>
      </c>
      <c r="BP55" s="57">
        <f t="shared" ref="BP55" si="51">BO55+BO56</f>
        <v>25</v>
      </c>
      <c r="BQ55" s="58">
        <f t="shared" ref="BQ55" si="52">82-BP55</f>
        <v>57</v>
      </c>
    </row>
    <row r="56" spans="1:69" ht="9.9499999999999993" customHeight="1" x14ac:dyDescent="0.25">
      <c r="A56" s="59"/>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0</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4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4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13</v>
      </c>
      <c r="BP56" s="57"/>
      <c r="BQ56" s="58"/>
    </row>
    <row r="57" spans="1:69" ht="9.9499999999999993" customHeight="1" x14ac:dyDescent="0.25">
      <c r="A57" s="64"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3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0</v>
      </c>
      <c r="AU57" s="43"/>
      <c r="AV57" s="36">
        <f>COUNTIFS(DataRegularSeason20242025!$E$2:$E$1315,AU$1,DataRegularSeason20242025!$D$2:$D$1315,$A57,DataRegularSeason20242025!$N$2:$N$1315,1)</f>
        <v>1</v>
      </c>
      <c r="AW57" s="43"/>
      <c r="AX57" s="3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12</v>
      </c>
      <c r="BP57" s="57">
        <f t="shared" ref="BP57" si="53">BO57+BO58</f>
        <v>26</v>
      </c>
      <c r="BQ57" s="58">
        <f t="shared" ref="BQ57" si="54">82-BP57</f>
        <v>56</v>
      </c>
    </row>
    <row r="58" spans="1:69" ht="9.9499999999999993" customHeight="1" x14ac:dyDescent="0.25">
      <c r="A58" s="59"/>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0</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4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4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14</v>
      </c>
      <c r="BP58" s="57"/>
      <c r="BQ58" s="58"/>
    </row>
    <row r="59" spans="1:69" ht="9.9499999999999993" customHeight="1" x14ac:dyDescent="0.25">
      <c r="A59" s="64"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3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3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57">
        <f t="shared" ref="BP59" si="55">BO59+BO60</f>
        <v>25</v>
      </c>
      <c r="BQ59" s="58">
        <f t="shared" ref="BQ59" si="56">82-BP59</f>
        <v>57</v>
      </c>
    </row>
    <row r="60" spans="1:69" ht="9.9499999999999993" customHeight="1" x14ac:dyDescent="0.25">
      <c r="A60" s="59"/>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0</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4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0</v>
      </c>
      <c r="AX60" s="4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13</v>
      </c>
      <c r="BP60" s="57"/>
      <c r="BQ60" s="58"/>
    </row>
    <row r="61" spans="1:69" ht="9.9499999999999993" customHeight="1" x14ac:dyDescent="0.25">
      <c r="A61" s="64"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3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3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57">
        <f t="shared" ref="BP61" si="57">BO61+BO62</f>
        <v>24</v>
      </c>
      <c r="BQ61" s="58">
        <f t="shared" ref="BQ61" si="58">82-BP61</f>
        <v>58</v>
      </c>
    </row>
    <row r="62" spans="1:69" ht="9.9499999999999993" customHeight="1" x14ac:dyDescent="0.25">
      <c r="A62" s="59"/>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0</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4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1</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4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0</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12</v>
      </c>
      <c r="BP62" s="57"/>
      <c r="BQ62" s="58"/>
    </row>
    <row r="63" spans="1:69" ht="9.9499999999999993" customHeight="1" x14ac:dyDescent="0.25">
      <c r="A63" s="64"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0</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3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3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11</v>
      </c>
      <c r="BP63" s="57">
        <f t="shared" ref="BP63" si="59">BO63+BO64</f>
        <v>23</v>
      </c>
      <c r="BQ63" s="58">
        <f t="shared" ref="BQ63" si="60">82-BP63</f>
        <v>59</v>
      </c>
    </row>
    <row r="64" spans="1:69" ht="9.9499999999999993" customHeight="1" x14ac:dyDescent="0.25">
      <c r="A64" s="59"/>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0</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4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4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12</v>
      </c>
      <c r="BP64" s="57"/>
      <c r="BQ64" s="58"/>
    </row>
    <row r="65" spans="1:69" ht="9.9499999999999993" customHeight="1" x14ac:dyDescent="0.25">
      <c r="A65" s="64"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3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0</v>
      </c>
      <c r="AW65" s="43"/>
      <c r="AX65" s="3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10</v>
      </c>
      <c r="BP65" s="57">
        <f t="shared" ref="BP65" si="61">BO65+BO66</f>
        <v>25</v>
      </c>
      <c r="BQ65" s="58">
        <f t="shared" ref="BQ65" si="62">82-BP65</f>
        <v>57</v>
      </c>
    </row>
    <row r="66" spans="1:69" ht="9.9499999999999993" customHeight="1" x14ac:dyDescent="0.25">
      <c r="A66" s="59"/>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4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0</v>
      </c>
      <c r="AX66" s="4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15</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408</v>
      </c>
      <c r="BQ67" s="35">
        <f>SUM(BQ3:BQ66)/2</f>
        <v>904</v>
      </c>
    </row>
    <row r="68" spans="1:69" x14ac:dyDescent="0.25">
      <c r="BP68" s="51">
        <f>2*BP67/SUM(BP3:BQ66)</f>
        <v>0.31097560975609756</v>
      </c>
      <c r="BQ68" s="51">
        <f>2*BQ67/SUM(BP3:BQ66)</f>
        <v>0.68902439024390238</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16</v>
      </c>
      <c r="BQ3" s="58">
        <f>82-BP3</f>
        <v>66</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9</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57">
        <f t="shared" ref="BP5" si="1">BO5+BO6</f>
        <v>25</v>
      </c>
      <c r="BQ5" s="58">
        <f t="shared" ref="BQ5" si="2">82-BP5</f>
        <v>57</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14</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15</v>
      </c>
      <c r="BQ7" s="58">
        <f t="shared" ref="BQ7" si="4">82-BP7</f>
        <v>67</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8</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57">
        <f t="shared" ref="BP9" si="5">BO9+BO10</f>
        <v>21</v>
      </c>
      <c r="BQ9" s="58">
        <f t="shared" ref="BQ9" si="6">82-BP9</f>
        <v>61</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11</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8</v>
      </c>
      <c r="BP11" s="57">
        <f t="shared" ref="BP11" si="7">BO11+BO12</f>
        <v>16</v>
      </c>
      <c r="BQ11" s="58">
        <f t="shared" ref="BQ11" si="8">82-BP11</f>
        <v>66</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25</v>
      </c>
      <c r="BQ13" s="58">
        <f t="shared" ref="BQ13" si="10">82-BP13</f>
        <v>57</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13</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57">
        <f t="shared" ref="BP15" si="11">BO15+BO16</f>
        <v>21</v>
      </c>
      <c r="BQ15" s="58">
        <f t="shared" ref="BQ15" si="12">82-BP15</f>
        <v>61</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8</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9</v>
      </c>
      <c r="BP17" s="57">
        <f t="shared" ref="BP17" si="13">BO17+BO18</f>
        <v>20</v>
      </c>
      <c r="BQ17" s="58">
        <f t="shared" ref="BQ17" si="14">82-BP17</f>
        <v>62</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9</v>
      </c>
      <c r="BP19" s="57">
        <f t="shared" ref="BP19" si="15">BO19+BO20</f>
        <v>17</v>
      </c>
      <c r="BQ19" s="58">
        <f t="shared" ref="BQ19" si="16">82-BP19</f>
        <v>65</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57">
        <f t="shared" ref="BP21" si="17">BO21+BO22</f>
        <v>19</v>
      </c>
      <c r="BQ21" s="58">
        <f t="shared" ref="BQ21" si="18">82-BP21</f>
        <v>63</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57">
        <f t="shared" ref="BP23" si="19">BO23+BO24</f>
        <v>23</v>
      </c>
      <c r="BQ23" s="58">
        <f t="shared" ref="BQ23" si="20">82-BP23</f>
        <v>59</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11</v>
      </c>
      <c r="BP25" s="57">
        <f t="shared" ref="BP25" si="21">BO25+BO26</f>
        <v>25</v>
      </c>
      <c r="BQ25" s="58">
        <f t="shared" ref="BQ25" si="22">82-BP25</f>
        <v>57</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20</v>
      </c>
      <c r="BQ27" s="58">
        <f t="shared" ref="BQ27" si="24">82-BP27</f>
        <v>62</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11</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20</v>
      </c>
      <c r="BQ29" s="58">
        <f t="shared" ref="BQ29" si="26">82-BP29</f>
        <v>62</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57">
        <f t="shared" ref="BP31" si="27">BO31+BO32</f>
        <v>9</v>
      </c>
      <c r="BQ31" s="58">
        <f t="shared" ref="BQ31" si="28">82-BP31</f>
        <v>73</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57">
        <f t="shared" ref="BP33" si="29">BO33+BO34</f>
        <v>21</v>
      </c>
      <c r="BQ33" s="58">
        <f t="shared" ref="BQ33" si="30">82-BP33</f>
        <v>61</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12</v>
      </c>
      <c r="BP35" s="57">
        <f t="shared" ref="BP35" si="31">BO35+BO36</f>
        <v>22</v>
      </c>
      <c r="BQ35" s="58">
        <f t="shared" ref="BQ35" si="32">82-BP35</f>
        <v>60</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17</v>
      </c>
      <c r="BQ37" s="58">
        <f t="shared" ref="BQ37" si="34">82-BP37</f>
        <v>65</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18</v>
      </c>
      <c r="BQ39" s="58">
        <f t="shared" ref="BQ39" si="36">82-BP39</f>
        <v>64</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9</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57">
        <f t="shared" ref="BP41" si="37">BO41+BO42</f>
        <v>7</v>
      </c>
      <c r="BQ41" s="58">
        <f t="shared" ref="BQ41" si="38">82-BP41</f>
        <v>75</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57">
        <f t="shared" ref="BP43" si="39">BO43+BO44</f>
        <v>19</v>
      </c>
      <c r="BQ43" s="58">
        <f t="shared" ref="BQ43" si="40">82-BP43</f>
        <v>63</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57">
        <f t="shared" ref="BP45" si="41">BO45+BO46</f>
        <v>24</v>
      </c>
      <c r="BQ45" s="58">
        <f t="shared" ref="BQ45" si="42">82-BP45</f>
        <v>58</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14</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8</v>
      </c>
      <c r="BP47" s="57">
        <f t="shared" ref="BP47" si="43">BO47+BO48</f>
        <v>18</v>
      </c>
      <c r="BQ47" s="58">
        <f t="shared" ref="BQ47" si="44">82-BP47</f>
        <v>64</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10</v>
      </c>
      <c r="BP49" s="57">
        <f t="shared" ref="BP49" si="45">BO49+BO50</f>
        <v>19</v>
      </c>
      <c r="BQ49" s="58">
        <f t="shared" ref="BQ49" si="46">82-BP49</f>
        <v>63</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10</v>
      </c>
      <c r="BP51" s="57">
        <f t="shared" ref="BP51" si="47">BO51+BO52</f>
        <v>19</v>
      </c>
      <c r="BQ51" s="58">
        <f t="shared" ref="BQ51" si="48">82-BP51</f>
        <v>63</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20</v>
      </c>
      <c r="BQ53" s="58">
        <f t="shared" ref="BQ53" si="50">82-BP53</f>
        <v>62</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57">
        <f t="shared" ref="BP55" si="51">BO55+BO56</f>
        <v>18</v>
      </c>
      <c r="BQ55" s="58">
        <f t="shared" ref="BQ55" si="52">82-BP55</f>
        <v>64</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10</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57">
        <f t="shared" ref="BP57" si="53">BO57+BO58</f>
        <v>20</v>
      </c>
      <c r="BQ57" s="58">
        <f t="shared" ref="BQ57" si="54">82-BP57</f>
        <v>62</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57">
        <f t="shared" ref="BP59" si="55">BO59+BO60</f>
        <v>20</v>
      </c>
      <c r="BQ59" s="58">
        <f t="shared" ref="BQ59" si="56">82-BP59</f>
        <v>62</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57">
        <f t="shared" ref="BP61" si="57">BO61+BO62</f>
        <v>20</v>
      </c>
      <c r="BQ61" s="58">
        <f t="shared" ref="BQ61" si="58">82-BP61</f>
        <v>62</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9</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14</v>
      </c>
      <c r="BP63" s="57">
        <f t="shared" ref="BP63" si="59">BO63+BO64</f>
        <v>25</v>
      </c>
      <c r="BQ63" s="58">
        <f t="shared" ref="BQ63" si="60">82-BP63</f>
        <v>57</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57">
        <f t="shared" ref="BP65" si="61">BO65+BO66</f>
        <v>19</v>
      </c>
      <c r="BQ65" s="58">
        <f t="shared" ref="BQ65" si="62">82-BP65</f>
        <v>63</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309</v>
      </c>
      <c r="BQ67" s="34">
        <f>SUM(BQ3:BQ66)/2</f>
        <v>1003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F1" activePane="topRight" state="frozen"/>
      <selection pane="topRight" activeCell="AP3" sqref="AP3"/>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0.8</v>
      </c>
      <c r="F2">
        <f>COUNTIFS(DataRegularSeason20242025!$N$3:$N$1315,1,DataRegularSeason20242025!$D$3:$D$1315,$A2)</f>
        <v>14</v>
      </c>
      <c r="G2">
        <f>41-Table3[[#This Row],[GP_A]]</f>
        <v>27</v>
      </c>
      <c r="H2">
        <f>COUNTIFS(DataRegularSeason20242025!$E$3:$E$1315,$A2,DataRegularSeason20242025!$N$3:$N$1315,1)</f>
        <v>11</v>
      </c>
      <c r="I2">
        <f>41-Table3[[#This Row],[GP_H]]</f>
        <v>30</v>
      </c>
      <c r="J2">
        <f>F2+H2</f>
        <v>25</v>
      </c>
      <c r="K2">
        <f>82-Table3[[#This Row],[GP]]</f>
        <v>57</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1</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17</v>
      </c>
      <c r="AC2">
        <f>Table3[[#This Row],[L_A]]+Table3[[#This Row],[L_H]]</f>
        <v>8</v>
      </c>
      <c r="AD2">
        <f>Table3[[#This Row],[RW_A]]+Table3[[#This Row],[RW_H]]</f>
        <v>14</v>
      </c>
      <c r="AE2">
        <f>Table3[[#This Row],[RL_A]]+Table3[[#This Row],[RL_H]]</f>
        <v>4</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38</v>
      </c>
      <c r="AK2">
        <f>(3*(Table3[[#This Row],[RW_A]]+Table3[[#This Row],[RW_H]]))+(2*(Table3[[#This Row],[OTW_A]]+Table3[[#This Row],[SOW_A]]+Table3[[#This Row],[OTW_H]]+Table3[[#This Row],[SOW_H]]))+Table3[[#This Row],[OTL_A]]+Table3[[#This Row],[SOL_A]]+Table3[[#This Row],[OTL_H]]+Table3[[#This Row],[SOL_H]]</f>
        <v>52</v>
      </c>
      <c r="AL2" s="15">
        <f>Table3[[#This Row],[PTS]]/(2*Table3[[#This Row],[GP]])</f>
        <v>0.76</v>
      </c>
      <c r="AM2" s="15">
        <f>Table3[[#This Row],[PTS2]]/(3*Table3[[#This Row],[GP]])</f>
        <v>0.69333333333333336</v>
      </c>
      <c r="AN2">
        <f>(2*Table3[[#This Row],[GR]])+Table3[[#This Row],[PTS]]</f>
        <v>152</v>
      </c>
      <c r="AO2">
        <f>(3*Table3[[#This Row],[GR]])+Table3[[#This Row],[PTS2]]</f>
        <v>223</v>
      </c>
      <c r="AP2">
        <f>Table3[[#This Row],[PTS]]+(2 * Table3[[#This Row],[GR]] * Table3[[#This Row],[PTS%]])</f>
        <v>124.64</v>
      </c>
      <c r="AQ2">
        <f>Table3[[#This Row],[PTS2]]+(3 * Table3[[#This Row],[GR]] * Table3[[#This Row],[PTS%2]])</f>
        <v>170.56</v>
      </c>
      <c r="AR2" s="20" t="str">
        <f>_xlfn.CONCAT(TEXT(Table3[[#This Row],[W]], "0"), "-", TEXT(Table3[[#This Row],[RL]],"0"), "-", TEXT(Table3[[#This Row],[OTL]]+Table3[[#This Row],[SOL]], "0"))</f>
        <v>17-4-4</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32</v>
      </c>
      <c r="AV2">
        <f>AT2-AU2</f>
        <v>19</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AX2-AY2</f>
        <v>1</v>
      </c>
      <c r="BA2">
        <f>AT2+AX2</f>
        <v>80</v>
      </c>
      <c r="BB2">
        <f>AU2+AY2</f>
        <v>60</v>
      </c>
      <c r="BC2">
        <f>BA2-BB2</f>
        <v>20</v>
      </c>
      <c r="BD2" s="17">
        <f>Table3[[#This Row],[GF]]/Table3[[#This Row],[GP]]</f>
        <v>3.2</v>
      </c>
      <c r="BE2" s="17">
        <f>Table3[[#This Row],[GA]]/Table3[[#This Row],[GP]]</f>
        <v>2.4</v>
      </c>
      <c r="BF2" s="17">
        <f>(Table3[[#This Row],[GF]]-Table3[[#This Row],[GA]])/Table3[[#This Row],[GP]]</f>
        <v>0.8</v>
      </c>
      <c r="BG2" s="50" t="str">
        <f>_xlfn.CONCAT(TEXT(Table3[[#This Row],[W_H]], "0"), "-", TEXT(Table3[[#This Row],[RL_H]],"0"), "-", TEXT(Table3[[#This Row],[OTL_H]]+Table3[[#This Row],[SOL_H]], "0"))</f>
        <v>7-3-1</v>
      </c>
      <c r="BH2" s="50" t="str">
        <f>_xlfn.CONCAT(TEXT(Table3[[#This Row],[W_A]], "0"), "-", TEXT(Table3[[#This Row],[RL_A]],"0"), "-", TEXT(Table3[[#This Row],[OTL_A]]+Table3[[#This Row],[SOL_A]], "0"))</f>
        <v>10-1-3</v>
      </c>
      <c r="BI2">
        <f>COUNTIFS(DataRegularSeason20242025!$D$3:$D$1315,$A2,DataRegularSeason20242025!$H$3:$H$1315, $A2)</f>
        <v>10</v>
      </c>
      <c r="BJ2">
        <f>COUNTIFS(DataRegularSeason20242025!$E$3:$E$1315,$A2,DataRegularSeason20242025!$H$3:$H$1315, $A2)</f>
        <v>8</v>
      </c>
      <c r="BK2">
        <f>BI2+BJ2</f>
        <v>18</v>
      </c>
      <c r="BL2">
        <f>F2-BI2</f>
        <v>4</v>
      </c>
      <c r="BM2">
        <f>H2-BJ2</f>
        <v>3</v>
      </c>
      <c r="BN2">
        <f>BL2+BM2</f>
        <v>7</v>
      </c>
      <c r="BS2" t="s">
        <v>1462</v>
      </c>
      <c r="BT2">
        <f>SUM($J$2:$J$33)/2</f>
        <v>408</v>
      </c>
      <c r="BX2" t="s">
        <v>63</v>
      </c>
      <c r="BY2" s="19" t="s">
        <v>1473</v>
      </c>
      <c r="BZ2">
        <f>INDEX($J$2:$J$33,MATCH("CGY",$A$2:$A$33,0),1)</f>
        <v>26</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0.76</v>
      </c>
      <c r="F3">
        <f>COUNTIFS(DataRegularSeason20242025!$N$3:$N$1315,1,DataRegularSeason20242025!$D$3:$D$1315,$A3)</f>
        <v>11</v>
      </c>
      <c r="G3">
        <f>41-Table3[[#This Row],[GP_A]]</f>
        <v>30</v>
      </c>
      <c r="H3">
        <f>COUNTIFS(DataRegularSeason20242025!$E$3:$E$1315,$A3,DataRegularSeason20242025!$N$3:$N$1315,1)</f>
        <v>14</v>
      </c>
      <c r="I3">
        <f>41-Table3[[#This Row],[GP_H]]</f>
        <v>27</v>
      </c>
      <c r="J3">
        <f>F3+H3</f>
        <v>25</v>
      </c>
      <c r="K3">
        <f>82-Table3[[#This Row],[GP]]</f>
        <v>57</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8</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17</v>
      </c>
      <c r="AC3">
        <f>Table3[[#This Row],[L_A]]+Table3[[#This Row],[L_H]]</f>
        <v>8</v>
      </c>
      <c r="AD3">
        <f>Table3[[#This Row],[RW_A]]+Table3[[#This Row],[RW_H]]</f>
        <v>15</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51</v>
      </c>
      <c r="AL3" s="15">
        <f>Table3[[#This Row],[PTS]]/(2*Table3[[#This Row],[GP]])</f>
        <v>0.72</v>
      </c>
      <c r="AM3" s="15">
        <f>Table3[[#This Row],[PTS2]]/(3*Table3[[#This Row],[GP]])</f>
        <v>0.68</v>
      </c>
      <c r="AN3">
        <f>(2*Table3[[#This Row],[GR]])+Table3[[#This Row],[PTS]]</f>
        <v>150</v>
      </c>
      <c r="AO3">
        <f>(3*Table3[[#This Row],[GR]])+Table3[[#This Row],[PTS2]]</f>
        <v>222</v>
      </c>
      <c r="AP3">
        <f>Table3[[#This Row],[PTS]]+(2 * Table3[[#This Row],[GR]] * Table3[[#This Row],[PTS%]])</f>
        <v>118.08</v>
      </c>
      <c r="AQ3">
        <f>Table3[[#This Row],[PTS2]]+(3 * Table3[[#This Row],[GR]] * Table3[[#This Row],[PTS%2]])</f>
        <v>167.28000000000003</v>
      </c>
      <c r="AR3" s="20" t="str">
        <f>_xlfn.CONCAT(TEXT(Table3[[#This Row],[W]], "0"), "-", TEXT(Table3[[#This Row],[RL]],"0"), "-", TEXT(Table3[[#This Row],[OTL]]+Table3[[#This Row],[SOL]], "0"))</f>
        <v>17-6-2</v>
      </c>
      <c r="AS3">
        <f>COUNTIFS(DataRegularSeason20242025!$D$3:$D$1315,Table3[[#This Row],[Teams]],DataRegularSeason20242025!$K$3:$K$1315,0)</f>
        <v>0</v>
      </c>
      <c r="AT3">
        <f>SUMIF(DataRegularSeason20242025!$D$3:$D$1315,$A3, DataRegularSeason20242025!$J$3:$J$1315)</f>
        <v>51</v>
      </c>
      <c r="AU3">
        <f>SUMIF(DataRegularSeason20242025!$D$3:$D$1315,$A3, DataRegularSeason20242025!$K$3:$K$1315)</f>
        <v>30</v>
      </c>
      <c r="AV3">
        <f>AT3-AU3</f>
        <v>21</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AX3-AY3</f>
        <v>10</v>
      </c>
      <c r="BA3">
        <f>AT3+AX3</f>
        <v>102</v>
      </c>
      <c r="BB3">
        <f>AU3+AY3</f>
        <v>71</v>
      </c>
      <c r="BC3">
        <f>BA3-BB3</f>
        <v>31</v>
      </c>
      <c r="BD3" s="17">
        <f>Table3[[#This Row],[GF]]/Table3[[#This Row],[GP]]</f>
        <v>4.08</v>
      </c>
      <c r="BE3" s="17">
        <f>Table3[[#This Row],[GA]]/Table3[[#This Row],[GP]]</f>
        <v>2.84</v>
      </c>
      <c r="BF3" s="17">
        <f>(Table3[[#This Row],[GF]]-Table3[[#This Row],[GA]])/Table3[[#This Row],[GP]]</f>
        <v>1.24</v>
      </c>
      <c r="BG3" s="50" t="str">
        <f>_xlfn.CONCAT(TEXT(Table3[[#This Row],[W_H]], "0"), "-", TEXT(Table3[[#This Row],[RL_H]],"0"), "-", TEXT(Table3[[#This Row],[OTL_H]]+Table3[[#This Row],[SOL_H]], "0"))</f>
        <v>8-4-2</v>
      </c>
      <c r="BH3" s="50" t="str">
        <f>_xlfn.CONCAT(TEXT(Table3[[#This Row],[W_A]], "0"), "-", TEXT(Table3[[#This Row],[RL_A]],"0"), "-", TEXT(Table3[[#This Row],[OTL_A]]+Table3[[#This Row],[SOL_A]], "0"))</f>
        <v>9-2-0</v>
      </c>
      <c r="BI3">
        <f>COUNTIFS(DataRegularSeason20242025!$D$3:$D$1315,$A3,DataRegularSeason20242025!$H$3:$H$1315, $A3)</f>
        <v>6</v>
      </c>
      <c r="BJ3">
        <f>COUNTIFS(DataRegularSeason20242025!$E$3:$E$1315,$A3,DataRegularSeason20242025!$H$3:$H$1315, $A3)</f>
        <v>9</v>
      </c>
      <c r="BK3">
        <f>BI3+BJ3</f>
        <v>15</v>
      </c>
      <c r="BL3">
        <f>F3-BI3</f>
        <v>5</v>
      </c>
      <c r="BM3">
        <f>H3-BJ3</f>
        <v>5</v>
      </c>
      <c r="BN3">
        <f>BL3+BM3</f>
        <v>10</v>
      </c>
      <c r="BS3" t="s">
        <v>1460</v>
      </c>
      <c r="BT3">
        <f>SUM($D$2:$D$33)/2</f>
        <v>309</v>
      </c>
      <c r="BX3" t="s">
        <v>97</v>
      </c>
      <c r="BY3" s="21">
        <v>0.5</v>
      </c>
      <c r="BZ3">
        <f>INDEX($AB$2:$AB$33,MATCH("CGY",$A$2:$A$33,0),1)</f>
        <v>13</v>
      </c>
      <c r="CB3" s="21">
        <f>BY3*BZ3</f>
        <v>6.5</v>
      </c>
      <c r="CC3" s="15">
        <f>CB3/$CB$7</f>
        <v>0.23090586145648315</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25</v>
      </c>
      <c r="E4" s="15">
        <f>Table3[[#This Row],[Watched]]/Table3[[#This Row],[GP]]</f>
        <v>0.96153846153846156</v>
      </c>
      <c r="F4">
        <f>COUNTIFS(DataRegularSeason20242025!$N$3:$N$1315,1,DataRegularSeason20242025!$D$3:$D$1315,$A4)</f>
        <v>15</v>
      </c>
      <c r="G4">
        <f>41-Table3[[#This Row],[GP_A]]</f>
        <v>26</v>
      </c>
      <c r="H4">
        <f>COUNTIFS(DataRegularSeason20242025!$E$3:$E$1315,$A4,DataRegularSeason20242025!$N$3:$N$1315,1)</f>
        <v>11</v>
      </c>
      <c r="I4">
        <f>41-Table3[[#This Row],[GP_H]]</f>
        <v>30</v>
      </c>
      <c r="J4">
        <f>F4+H4</f>
        <v>26</v>
      </c>
      <c r="K4">
        <f>82-Table3[[#This Row],[GP]]</f>
        <v>56</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8</v>
      </c>
      <c r="AD4">
        <f>Table3[[#This Row],[RW_A]]+Table3[[#This Row],[RW_H]]</f>
        <v>15</v>
      </c>
      <c r="AE4">
        <f>Table3[[#This Row],[RL_A]]+Table3[[#This Row],[RL_H]]</f>
        <v>8</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36</v>
      </c>
      <c r="AK4">
        <f>(3*(Table3[[#This Row],[RW_A]]+Table3[[#This Row],[RW_H]]))+(2*(Table3[[#This Row],[OTW_A]]+Table3[[#This Row],[SOW_A]]+Table3[[#This Row],[OTW_H]]+Table3[[#This Row],[SOW_H]]))+Table3[[#This Row],[OTL_A]]+Table3[[#This Row],[SOL_A]]+Table3[[#This Row],[OTL_H]]+Table3[[#This Row],[SOL_H]]</f>
        <v>51</v>
      </c>
      <c r="AL4" s="15">
        <f>Table3[[#This Row],[PTS]]/(2*Table3[[#This Row],[GP]])</f>
        <v>0.69230769230769229</v>
      </c>
      <c r="AM4" s="15">
        <f>Table3[[#This Row],[PTS2]]/(3*Table3[[#This Row],[GP]])</f>
        <v>0.65384615384615385</v>
      </c>
      <c r="AN4">
        <f>(2*Table3[[#This Row],[GR]])+Table3[[#This Row],[PTS]]</f>
        <v>148</v>
      </c>
      <c r="AO4">
        <f>(3*Table3[[#This Row],[GR]])+Table3[[#This Row],[PTS2]]</f>
        <v>219</v>
      </c>
      <c r="AP4">
        <f>Table3[[#This Row],[PTS]]+(2 * Table3[[#This Row],[GR]] * Table3[[#This Row],[PTS%]])</f>
        <v>113.53846153846153</v>
      </c>
      <c r="AQ4">
        <f>Table3[[#This Row],[PTS2]]+(3 * Table3[[#This Row],[GR]] * Table3[[#This Row],[PTS%2]])</f>
        <v>160.84615384615387</v>
      </c>
      <c r="AR4" s="20" t="str">
        <f>_xlfn.CONCAT(TEXT(Table3[[#This Row],[W]], "0"), "-", TEXT(Table3[[#This Row],[RL]],"0"), "-", TEXT(Table3[[#This Row],[OTL]]+Table3[[#This Row],[SOL]], "0"))</f>
        <v>18-8-0</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41</v>
      </c>
      <c r="AV4">
        <f>AT4-AU4</f>
        <v>10</v>
      </c>
      <c r="AW4">
        <f>COUNTIFS(DataRegularSeason20242025!$E$3:$E$1315,Table3[[#This Row],[Teams]],DataRegularSeason20242025!$J$3:$J$1315,0)</f>
        <v>2</v>
      </c>
      <c r="AX4">
        <f>SUMIF(DataRegularSeason20242025!$E$3:$E$1315,$A4,DataRegularSeason20242025!$K$3:$K$1315)</f>
        <v>44</v>
      </c>
      <c r="AY4">
        <f>SUMIF(DataRegularSeason20242025!$E$3:$E$1315,$A4,DataRegularSeason20242025!$J$3:$J$1315)</f>
        <v>26</v>
      </c>
      <c r="AZ4">
        <f>AX4-AY4</f>
        <v>18</v>
      </c>
      <c r="BA4">
        <f>AT4+AX4</f>
        <v>95</v>
      </c>
      <c r="BB4">
        <f>AU4+AY4</f>
        <v>67</v>
      </c>
      <c r="BC4">
        <f>BA4-BB4</f>
        <v>28</v>
      </c>
      <c r="BD4" s="17">
        <f>Table3[[#This Row],[GF]]/Table3[[#This Row],[GP]]</f>
        <v>3.6538461538461537</v>
      </c>
      <c r="BE4" s="17">
        <f>Table3[[#This Row],[GA]]/Table3[[#This Row],[GP]]</f>
        <v>2.5769230769230771</v>
      </c>
      <c r="BF4" s="17">
        <f>(Table3[[#This Row],[GF]]-Table3[[#This Row],[GA]])/Table3[[#This Row],[GP]]</f>
        <v>1.0769230769230769</v>
      </c>
      <c r="BG4" s="50" t="str">
        <f>_xlfn.CONCAT(TEXT(Table3[[#This Row],[W_H]], "0"), "-", TEXT(Table3[[#This Row],[RL_H]],"0"), "-", TEXT(Table3[[#This Row],[OTL_H]]+Table3[[#This Row],[SOL_H]], "0"))</f>
        <v>9-2-0</v>
      </c>
      <c r="BH4" s="50" t="str">
        <f>_xlfn.CONCAT(TEXT(Table3[[#This Row],[W_A]], "0"), "-", TEXT(Table3[[#This Row],[RL_A]],"0"), "-", TEXT(Table3[[#This Row],[OTL_A]]+Table3[[#This Row],[SOL_A]], "0"))</f>
        <v>9-6-0</v>
      </c>
      <c r="BI4">
        <f>COUNTIFS(DataRegularSeason20242025!$D$3:$D$1315,$A4,DataRegularSeason20242025!$H$3:$H$1315, $A4)</f>
        <v>12</v>
      </c>
      <c r="BJ4">
        <f>COUNTIFS(DataRegularSeason20242025!$E$3:$E$1315,$A4,DataRegularSeason20242025!$H$3:$H$1315, $A4)</f>
        <v>10</v>
      </c>
      <c r="BK4">
        <f>BI4+BJ4</f>
        <v>22</v>
      </c>
      <c r="BL4">
        <f>F4-BI4</f>
        <v>3</v>
      </c>
      <c r="BM4">
        <f>H4-BJ4</f>
        <v>1</v>
      </c>
      <c r="BN4">
        <f>BL4+BM4</f>
        <v>4</v>
      </c>
      <c r="BS4" t="s">
        <v>1461</v>
      </c>
      <c r="BT4">
        <f>$BT$2-$BT$3</f>
        <v>99</v>
      </c>
      <c r="BX4" t="s">
        <v>1434</v>
      </c>
      <c r="BY4" s="21">
        <v>0.3</v>
      </c>
      <c r="BZ4">
        <f>INDEX($AC$2:$AC$33,MATCH("CGY",$A$2:$A$33,0),1)</f>
        <v>13</v>
      </c>
      <c r="CB4" s="21">
        <f>BY4*BZ4</f>
        <v>3.9</v>
      </c>
      <c r="CC4" s="15">
        <f>CB4/$CB$7</f>
        <v>0.13854351687388988</v>
      </c>
    </row>
    <row r="5" spans="1:81" x14ac:dyDescent="0.25">
      <c r="A5" t="s">
        <v>18</v>
      </c>
      <c r="B5" t="s">
        <v>98</v>
      </c>
      <c r="C5" t="s">
        <v>81</v>
      </c>
      <c r="D5">
        <f>COUNTIFS(DataRegularSeason20242025!$D$3:$D$1315,$A5,DataRegularSeason20242025!$R$3:$R$1315,1,DataRegularSeason20242025!$N$3:$N$1315,1) + COUNTIFS(DataRegularSeason20242025!$E$3:$E$1315,$A5,DataRegularSeason20242025!$R$3:$R$1315,1,DataRegularSeason20242025!$N$3:$N$1315,1)</f>
        <v>18</v>
      </c>
      <c r="E5" s="15">
        <f>Table3[[#This Row],[Watched]]/Table3[[#This Row],[GP]]</f>
        <v>0.72</v>
      </c>
      <c r="F5">
        <f>COUNTIFS(DataRegularSeason20242025!$N$3:$N$1315,1,DataRegularSeason20242025!$D$3:$D$1315,$A5)</f>
        <v>10</v>
      </c>
      <c r="G5">
        <f>41-Table3[[#This Row],[GP_A]]</f>
        <v>31</v>
      </c>
      <c r="H5">
        <f>COUNTIFS(DataRegularSeason20242025!$E$3:$E$1315,$A5,DataRegularSeason20242025!$N$3:$N$1315,1)</f>
        <v>15</v>
      </c>
      <c r="I5">
        <f>41-Table3[[#This Row],[GP_H]]</f>
        <v>26</v>
      </c>
      <c r="J5">
        <f>F5+H5</f>
        <v>25</v>
      </c>
      <c r="K5">
        <f>82-Table3[[#This Row],[GP]]</f>
        <v>57</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11</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9</v>
      </c>
      <c r="AD5">
        <f>Table3[[#This Row],[RW_A]]+Table3[[#This Row],[RW_H]]</f>
        <v>14</v>
      </c>
      <c r="AE5">
        <f>Table3[[#This Row],[RL_A]]+Table3[[#This Row],[RL_H]]</f>
        <v>7</v>
      </c>
      <c r="AF5">
        <f>Table3[[#This Row],[OTW_A]]+Table3[[#This Row],[OTW_H]]</f>
        <v>2</v>
      </c>
      <c r="AG5">
        <f>Table3[[#This Row],[OTL_A]]+Table3[[#This Row],[OTL_H]]</f>
        <v>2</v>
      </c>
      <c r="AH5">
        <f>Table3[[#This Row],[SOW_A]]+Table3[[#This Row],[SOW_H]]</f>
        <v>0</v>
      </c>
      <c r="AI5">
        <f>Table3[[#This Row],[SOL_A]]+Table3[[#This Row],[SOL_H]]</f>
        <v>0</v>
      </c>
      <c r="AJ5">
        <f>(2*(Table3[[#This Row],[W_A]]+Table3[[#This Row],[W_H]]))+Table3[[#This Row],[OTL_A]]+Table3[[#This Row],[SOL_A]]+Table3[[#This Row],[OTL_H]]+Table3[[#This Row],[SOL_H]]</f>
        <v>34</v>
      </c>
      <c r="AK5">
        <f>(3*(Table3[[#This Row],[RW_A]]+Table3[[#This Row],[RW_H]]))+(2*(Table3[[#This Row],[OTW_A]]+Table3[[#This Row],[SOW_A]]+Table3[[#This Row],[OTW_H]]+Table3[[#This Row],[SOW_H]]))+Table3[[#This Row],[OTL_A]]+Table3[[#This Row],[SOL_A]]+Table3[[#This Row],[OTL_H]]+Table3[[#This Row],[SOL_H]]</f>
        <v>48</v>
      </c>
      <c r="AL5" s="15">
        <f>Table3[[#This Row],[PTS]]/(2*Table3[[#This Row],[GP]])</f>
        <v>0.68</v>
      </c>
      <c r="AM5" s="15">
        <f>Table3[[#This Row],[PTS2]]/(3*Table3[[#This Row],[GP]])</f>
        <v>0.64</v>
      </c>
      <c r="AN5">
        <f>(2*Table3[[#This Row],[GR]])+Table3[[#This Row],[PTS]]</f>
        <v>148</v>
      </c>
      <c r="AO5">
        <f>(3*Table3[[#This Row],[GR]])+Table3[[#This Row],[PTS2]]</f>
        <v>219</v>
      </c>
      <c r="AP5">
        <f>Table3[[#This Row],[PTS]]+(2 * Table3[[#This Row],[GR]] * Table3[[#This Row],[PTS%]])</f>
        <v>111.52000000000001</v>
      </c>
      <c r="AQ5">
        <f>Table3[[#This Row],[PTS2]]+(3 * Table3[[#This Row],[GR]] * Table3[[#This Row],[PTS%2]])</f>
        <v>157.44</v>
      </c>
      <c r="AR5" s="20" t="str">
        <f>_xlfn.CONCAT(TEXT(Table3[[#This Row],[W]], "0"), "-", TEXT(Table3[[#This Row],[RL]],"0"), "-", TEXT(Table3[[#This Row],[OTL]]+Table3[[#This Row],[SOL]], "0"))</f>
        <v>16-7-2</v>
      </c>
      <c r="AS5">
        <f>COUNTIFS(DataRegularSeason20242025!$D$3:$D$1315,Table3[[#This Row],[Teams]],DataRegularSeason20242025!$K$3:$K$1315,0)</f>
        <v>0</v>
      </c>
      <c r="AT5">
        <f>SUMIF(DataRegularSeason20242025!$D$3:$D$1315,$A5, DataRegularSeason20242025!$J$3:$J$1315)</f>
        <v>28</v>
      </c>
      <c r="AU5">
        <f>SUMIF(DataRegularSeason20242025!$D$3:$D$1315,$A5, DataRegularSeason20242025!$K$3:$K$1315)</f>
        <v>34</v>
      </c>
      <c r="AV5">
        <f>AT5-AU5</f>
        <v>-6</v>
      </c>
      <c r="AW5">
        <f>COUNTIFS(DataRegularSeason20242025!$E$3:$E$1315,Table3[[#This Row],[Teams]],DataRegularSeason20242025!$J$3:$J$1315,0)</f>
        <v>2</v>
      </c>
      <c r="AX5">
        <f>SUMIF(DataRegularSeason20242025!$E$3:$E$1315,$A5,DataRegularSeason20242025!$K$3:$K$1315)</f>
        <v>50</v>
      </c>
      <c r="AY5">
        <f>SUMIF(DataRegularSeason20242025!$E$3:$E$1315,$A5,DataRegularSeason20242025!$J$3:$J$1315)</f>
        <v>29</v>
      </c>
      <c r="AZ5">
        <f>AX5-AY5</f>
        <v>21</v>
      </c>
      <c r="BA5">
        <f>AT5+AX5</f>
        <v>78</v>
      </c>
      <c r="BB5">
        <f>AU5+AY5</f>
        <v>63</v>
      </c>
      <c r="BC5">
        <f>BA5-BB5</f>
        <v>15</v>
      </c>
      <c r="BD5" s="17">
        <f>Table3[[#This Row],[GF]]/Table3[[#This Row],[GP]]</f>
        <v>3.12</v>
      </c>
      <c r="BE5" s="17">
        <f>Table3[[#This Row],[GA]]/Table3[[#This Row],[GP]]</f>
        <v>2.52</v>
      </c>
      <c r="BF5" s="17">
        <f>(Table3[[#This Row],[GF]]-Table3[[#This Row],[GA]])/Table3[[#This Row],[GP]]</f>
        <v>0.6</v>
      </c>
      <c r="BG5" s="50" t="str">
        <f>_xlfn.CONCAT(TEXT(Table3[[#This Row],[W_H]], "0"), "-", TEXT(Table3[[#This Row],[RL_H]],"0"), "-", TEXT(Table3[[#This Row],[OTL_H]]+Table3[[#This Row],[SOL_H]], "0"))</f>
        <v>12-3-0</v>
      </c>
      <c r="BH5" s="50" t="str">
        <f>_xlfn.CONCAT(TEXT(Table3[[#This Row],[W_A]], "0"), "-", TEXT(Table3[[#This Row],[RL_A]],"0"), "-", TEXT(Table3[[#This Row],[OTL_A]]+Table3[[#This Row],[SOL_A]], "0"))</f>
        <v>4-4-2</v>
      </c>
      <c r="BI5">
        <f>COUNTIFS(DataRegularSeason20242025!$D$3:$D$1315,$A5,DataRegularSeason20242025!$H$3:$H$1315, $A5)</f>
        <v>7</v>
      </c>
      <c r="BJ5">
        <f>COUNTIFS(DataRegularSeason20242025!$E$3:$E$1315,$A5,DataRegularSeason20242025!$H$3:$H$1315, $A5)</f>
        <v>12</v>
      </c>
      <c r="BK5">
        <f>BI5+BJ5</f>
        <v>19</v>
      </c>
      <c r="BL5">
        <f>F5-BI5</f>
        <v>3</v>
      </c>
      <c r="BM5">
        <f>H5-BJ5</f>
        <v>3</v>
      </c>
      <c r="BN5">
        <f>BL5+BM5</f>
        <v>6</v>
      </c>
      <c r="BS5" t="s">
        <v>1463</v>
      </c>
      <c r="BT5">
        <f>SUM($BA$2:$BA$33)</f>
        <v>2505</v>
      </c>
      <c r="BX5" t="s">
        <v>73</v>
      </c>
      <c r="BY5" s="21">
        <v>0.15</v>
      </c>
      <c r="BZ5">
        <f>INDEX($BA$2:$BA$33,MATCH("CGY",$A$2:$A$33,0),1)</f>
        <v>69</v>
      </c>
      <c r="CA5">
        <f>BZ5/BZ2</f>
        <v>2.6538461538461537</v>
      </c>
      <c r="CB5" s="21">
        <f>BY5*BZ5</f>
        <v>10.35</v>
      </c>
      <c r="CC5" s="15">
        <f>CB5/$CB$7</f>
        <v>0.36767317939609234</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20</v>
      </c>
      <c r="E6" s="15">
        <f>Table3[[#This Row],[Watched]]/Table3[[#This Row],[GP]]</f>
        <v>0.7407407407407407</v>
      </c>
      <c r="F6">
        <f>COUNTIFS(DataRegularSeason20242025!$N$3:$N$1315,1,DataRegularSeason20242025!$D$3:$D$1315,$A6)</f>
        <v>14</v>
      </c>
      <c r="G6">
        <f>41-Table3[[#This Row],[GP_A]]</f>
        <v>27</v>
      </c>
      <c r="H6">
        <f>COUNTIFS(DataRegularSeason20242025!$E$3:$E$1315,$A6,DataRegularSeason20242025!$N$3:$N$1315,1)</f>
        <v>13</v>
      </c>
      <c r="I6">
        <f>41-Table3[[#This Row],[GP_H]]</f>
        <v>28</v>
      </c>
      <c r="J6">
        <f>F6+H6</f>
        <v>27</v>
      </c>
      <c r="K6">
        <f>82-Table3[[#This Row],[GP]]</f>
        <v>55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17</v>
      </c>
      <c r="AC6">
        <f>Table3[[#This Row],[L_A]]+Table3[[#This Row],[L_H]]</f>
        <v>10</v>
      </c>
      <c r="AD6">
        <f>Table3[[#This Row],[RW_A]]+Table3[[#This Row],[RW_H]]</f>
        <v>15</v>
      </c>
      <c r="AE6">
        <f>Table3[[#This Row],[RL_A]]+Table3[[#This Row],[RL_H]]</f>
        <v>7</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37</v>
      </c>
      <c r="AK6">
        <f>(3*(Table3[[#This Row],[RW_A]]+Table3[[#This Row],[RW_H]]))+(2*(Table3[[#This Row],[OTW_A]]+Table3[[#This Row],[SOW_A]]+Table3[[#This Row],[OTW_H]]+Table3[[#This Row],[SOW_H]]))+Table3[[#This Row],[OTL_A]]+Table3[[#This Row],[SOL_A]]+Table3[[#This Row],[OTL_H]]+Table3[[#This Row],[SOL_H]]</f>
        <v>52</v>
      </c>
      <c r="AL6" s="15">
        <f>Table3[[#This Row],[PTS]]/(2*Table3[[#This Row],[GP]])</f>
        <v>0.68518518518518523</v>
      </c>
      <c r="AM6" s="15">
        <f>Table3[[#This Row],[PTS2]]/(3*Table3[[#This Row],[GP]])</f>
        <v>0.64197530864197527</v>
      </c>
      <c r="AN6">
        <f>(2*Table3[[#This Row],[GR]])+Table3[[#This Row],[PTS]]</f>
        <v>147</v>
      </c>
      <c r="AO6">
        <f>(3*Table3[[#This Row],[GR]])+Table3[[#This Row],[PTS2]]</f>
        <v>217</v>
      </c>
      <c r="AP6">
        <f>Table3[[#This Row],[PTS]]+(2 * Table3[[#This Row],[GR]] * Table3[[#This Row],[PTS%]])</f>
        <v>112.37037037037038</v>
      </c>
      <c r="AQ6">
        <f>Table3[[#This Row],[PTS2]]+(3 * Table3[[#This Row],[GR]] * Table3[[#This Row],[PTS%2]])</f>
        <v>157.92592592592592</v>
      </c>
      <c r="AR6" s="20" t="str">
        <f>_xlfn.CONCAT(TEXT(Table3[[#This Row],[W]], "0"), "-", TEXT(Table3[[#This Row],[RL]],"0"), "-", TEXT(Table3[[#This Row],[OTL]]+Table3[[#This Row],[SOL]], "0"))</f>
        <v>17-7-3</v>
      </c>
      <c r="AS6">
        <f>COUNTIFS(DataRegularSeason20242025!$D$3:$D$1315,Table3[[#This Row],[Teams]],DataRegularSeason20242025!$K$3:$K$1315,0)</f>
        <v>0</v>
      </c>
      <c r="AT6">
        <f>SUMIF(DataRegularSeason20242025!$D$3:$D$1315,$A6, DataRegularSeason20242025!$J$3:$J$1315)</f>
        <v>44</v>
      </c>
      <c r="AU6">
        <f>SUMIF(DataRegularSeason20242025!$D$3:$D$1315,$A6, DataRegularSeason20242025!$K$3:$K$1315)</f>
        <v>42</v>
      </c>
      <c r="AV6">
        <f>AT6-AU6</f>
        <v>2</v>
      </c>
      <c r="AW6">
        <f>COUNTIFS(DataRegularSeason20242025!$E$3:$E$1315,Table3[[#This Row],[Teams]],DataRegularSeason20242025!$J$3:$J$1315,0)</f>
        <v>2</v>
      </c>
      <c r="AX6">
        <f>SUMIF(DataRegularSeason20242025!$E$3:$E$1315,$A6,DataRegularSeason20242025!$K$3:$K$1315)</f>
        <v>52</v>
      </c>
      <c r="AY6">
        <f>SUMIF(DataRegularSeason20242025!$E$3:$E$1315,$A6,DataRegularSeason20242025!$J$3:$J$1315)</f>
        <v>38</v>
      </c>
      <c r="AZ6">
        <f>AX6-AY6</f>
        <v>14</v>
      </c>
      <c r="BA6">
        <f>AT6+AX6</f>
        <v>96</v>
      </c>
      <c r="BB6">
        <f>AU6+AY6</f>
        <v>80</v>
      </c>
      <c r="BC6">
        <f>BA6-BB6</f>
        <v>16</v>
      </c>
      <c r="BD6" s="17">
        <f>Table3[[#This Row],[GF]]/Table3[[#This Row],[GP]]</f>
        <v>3.5555555555555554</v>
      </c>
      <c r="BE6" s="17">
        <f>Table3[[#This Row],[GA]]/Table3[[#This Row],[GP]]</f>
        <v>2.9629629629629628</v>
      </c>
      <c r="BF6" s="17">
        <f>(Table3[[#This Row],[GF]]-Table3[[#This Row],[GA]])/Table3[[#This Row],[GP]]</f>
        <v>0.59259259259259256</v>
      </c>
      <c r="BG6" s="50" t="str">
        <f>_xlfn.CONCAT(TEXT(Table3[[#This Row],[W_H]], "0"), "-", TEXT(Table3[[#This Row],[RL_H]],"0"), "-", TEXT(Table3[[#This Row],[OTL_H]]+Table3[[#This Row],[SOL_H]], "0"))</f>
        <v>10-3-0</v>
      </c>
      <c r="BH6" s="50" t="str">
        <f>_xlfn.CONCAT(TEXT(Table3[[#This Row],[W_A]], "0"), "-", TEXT(Table3[[#This Row],[RL_A]],"0"), "-", TEXT(Table3[[#This Row],[OTL_A]]+Table3[[#This Row],[SOL_A]], "0"))</f>
        <v>7-4-3</v>
      </c>
      <c r="BI6">
        <f>COUNTIFS(DataRegularSeason20242025!$D$3:$D$1315,$A6,DataRegularSeason20242025!$H$3:$H$1315, $A6)</f>
        <v>10</v>
      </c>
      <c r="BJ6">
        <f>COUNTIFS(DataRegularSeason20242025!$E$3:$E$1315,$A6,DataRegularSeason20242025!$H$3:$H$1315, $A6)</f>
        <v>7</v>
      </c>
      <c r="BK6">
        <f>BI6+BJ6</f>
        <v>17</v>
      </c>
      <c r="BL6">
        <f>F6-BI6</f>
        <v>4</v>
      </c>
      <c r="BM6">
        <f>H6-BJ6</f>
        <v>6</v>
      </c>
      <c r="BN6">
        <f>BL6+BM6</f>
        <v>10</v>
      </c>
      <c r="BS6" t="s">
        <v>1464</v>
      </c>
      <c r="BT6">
        <f>SUM($AS$2:$AS$33)+SUM($AW$2:$AW$33)</f>
        <v>51</v>
      </c>
      <c r="BX6" t="s">
        <v>74</v>
      </c>
      <c r="BY6" s="21">
        <v>0.1</v>
      </c>
      <c r="BZ6">
        <f>INDEX($BB$2:$BB$33,MATCH("CGY",$A$2:$A$33,0),1)</f>
        <v>74</v>
      </c>
      <c r="CA6">
        <f>BZ6/BZ2</f>
        <v>2.8461538461538463</v>
      </c>
      <c r="CB6" s="21">
        <f>BY6*BZ6</f>
        <v>7.4</v>
      </c>
      <c r="CC6" s="15">
        <f>CB6/$CB$7</f>
        <v>0.26287744227353466</v>
      </c>
    </row>
    <row r="7" spans="1:81"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0.68</v>
      </c>
      <c r="F7">
        <f>COUNTIFS(DataRegularSeason20242025!$N$3:$N$1315,1,DataRegularSeason20242025!$D$3:$D$1315,$A7)</f>
        <v>13</v>
      </c>
      <c r="G7">
        <f>41-Table3[[#This Row],[GP_A]]</f>
        <v>28</v>
      </c>
      <c r="H7">
        <f>COUNTIFS(DataRegularSeason20242025!$E$3:$E$1315,$A7,DataRegularSeason20242025!$N$3:$N$1315,1)</f>
        <v>12</v>
      </c>
      <c r="I7">
        <f>41-Table3[[#This Row],[GP_H]]</f>
        <v>29</v>
      </c>
      <c r="J7">
        <f>F7+H7</f>
        <v>25</v>
      </c>
      <c r="K7">
        <f>82-Table3[[#This Row],[GP]]</f>
        <v>57</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7</v>
      </c>
      <c r="Q7">
        <f>COUNTIFS(DataRegularSeason20242025!$D$3:$D$1315,$A7, DataRegularSeason20242025!$S$3:$S$1315, $A7,DataRegularSeason20242025!$M$3:$M$1315,"REG")</f>
        <v>7</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16</v>
      </c>
      <c r="AC7">
        <f>Table3[[#This Row],[L_A]]+Table3[[#This Row],[L_H]]</f>
        <v>9</v>
      </c>
      <c r="AD7">
        <f>Table3[[#This Row],[RW_A]]+Table3[[#This Row],[RW_H]]</f>
        <v>15</v>
      </c>
      <c r="AE7">
        <f>Table3[[#This Row],[RL_A]]+Table3[[#This Row],[RL_H]]</f>
        <v>9</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47</v>
      </c>
      <c r="AL7" s="15">
        <f>Table3[[#This Row],[PTS]]/(2*Table3[[#This Row],[GP]])</f>
        <v>0.64</v>
      </c>
      <c r="AM7" s="15">
        <f>Table3[[#This Row],[PTS2]]/(3*Table3[[#This Row],[GP]])</f>
        <v>0.62666666666666671</v>
      </c>
      <c r="AN7">
        <f>(2*Table3[[#This Row],[GR]])+Table3[[#This Row],[PTS]]</f>
        <v>146</v>
      </c>
      <c r="AO7">
        <f>(3*Table3[[#This Row],[GR]])+Table3[[#This Row],[PTS2]]</f>
        <v>218</v>
      </c>
      <c r="AP7">
        <f>Table3[[#This Row],[PTS]]+(2 * Table3[[#This Row],[GR]] * Table3[[#This Row],[PTS%]])</f>
        <v>104.96000000000001</v>
      </c>
      <c r="AQ7">
        <f>Table3[[#This Row],[PTS2]]+(3 * Table3[[#This Row],[GR]] * Table3[[#This Row],[PTS%2]])</f>
        <v>154.16000000000003</v>
      </c>
      <c r="AR7" s="20" t="str">
        <f>_xlfn.CONCAT(TEXT(Table3[[#This Row],[W]], "0"), "-", TEXT(Table3[[#This Row],[RL]],"0"), "-", TEXT(Table3[[#This Row],[OTL]]+Table3[[#This Row],[SOL]], "0"))</f>
        <v>16-9-0</v>
      </c>
      <c r="AS7">
        <f>COUNTIFS(DataRegularSeason20242025!$D$3:$D$1315,Table3[[#This Row],[Teams]],DataRegularSeason20242025!$K$3:$K$1315,0)</f>
        <v>0</v>
      </c>
      <c r="AT7">
        <f>SUMIF(DataRegularSeason20242025!$D$3:$D$1315,$A7, DataRegularSeason20242025!$J$3:$J$1315)</f>
        <v>39</v>
      </c>
      <c r="AU7">
        <f>SUMIF(DataRegularSeason20242025!$D$3:$D$1315,$A7, DataRegularSeason20242025!$K$3:$K$1315)</f>
        <v>40</v>
      </c>
      <c r="AV7">
        <f>AT7-AU7</f>
        <v>-1</v>
      </c>
      <c r="AW7">
        <f>COUNTIFS(DataRegularSeason20242025!$E$3:$E$1315,Table3[[#This Row],[Teams]],DataRegularSeason20242025!$J$3:$J$1315,0)</f>
        <v>2</v>
      </c>
      <c r="AX7">
        <f>SUMIF(DataRegularSeason20242025!$E$3:$E$1315,$A7,DataRegularSeason20242025!$K$3:$K$1315)</f>
        <v>45</v>
      </c>
      <c r="AY7">
        <f>SUMIF(DataRegularSeason20242025!$E$3:$E$1315,$A7,DataRegularSeason20242025!$J$3:$J$1315)</f>
        <v>24</v>
      </c>
      <c r="AZ7">
        <f>AX7-AY7</f>
        <v>21</v>
      </c>
      <c r="BA7">
        <f>AT7+AX7</f>
        <v>84</v>
      </c>
      <c r="BB7">
        <f>AU7+AY7</f>
        <v>64</v>
      </c>
      <c r="BC7">
        <f>BA7-BB7</f>
        <v>20</v>
      </c>
      <c r="BD7" s="17">
        <f>Table3[[#This Row],[GF]]/Table3[[#This Row],[GP]]</f>
        <v>3.36</v>
      </c>
      <c r="BE7" s="17">
        <f>Table3[[#This Row],[GA]]/Table3[[#This Row],[GP]]</f>
        <v>2.56</v>
      </c>
      <c r="BF7" s="17">
        <f>(Table3[[#This Row],[GF]]-Table3[[#This Row],[GA]])/Table3[[#This Row],[GP]]</f>
        <v>0.8</v>
      </c>
      <c r="BG7" s="50" t="str">
        <f>_xlfn.CONCAT(TEXT(Table3[[#This Row],[W_H]], "0"), "-", TEXT(Table3[[#This Row],[RL_H]],"0"), "-", TEXT(Table3[[#This Row],[OTL_H]]+Table3[[#This Row],[SOL_H]], "0"))</f>
        <v>10-2-0</v>
      </c>
      <c r="BH7" s="50" t="str">
        <f>_xlfn.CONCAT(TEXT(Table3[[#This Row],[W_A]], "0"), "-", TEXT(Table3[[#This Row],[RL_A]],"0"), "-", TEXT(Table3[[#This Row],[OTL_A]]+Table3[[#This Row],[SOL_A]], "0"))</f>
        <v>6-7-0</v>
      </c>
      <c r="BI7">
        <f>COUNTIFS(DataRegularSeason20242025!$D$3:$D$1315,$A7,DataRegularSeason20242025!$H$3:$H$1315, $A7)</f>
        <v>7</v>
      </c>
      <c r="BJ7">
        <f>COUNTIFS(DataRegularSeason20242025!$E$3:$E$1315,$A7,DataRegularSeason20242025!$H$3:$H$1315, $A7)</f>
        <v>10</v>
      </c>
      <c r="BK7">
        <f>BI7+BJ7</f>
        <v>17</v>
      </c>
      <c r="BL7">
        <f>F7-BI7</f>
        <v>6</v>
      </c>
      <c r="BM7">
        <f>H7-BJ7</f>
        <v>2</v>
      </c>
      <c r="BN7">
        <f>BL7+BM7</f>
        <v>8</v>
      </c>
      <c r="BS7" t="s">
        <v>1465</v>
      </c>
      <c r="BT7">
        <f>SUM($AF$2:$AF$33)</f>
        <v>67</v>
      </c>
      <c r="CA7" s="23">
        <f>MAX(BY4,BY3*INDEX($AL$2:$AL$33,MATCH("CGY",$A$2:$A$33,0),1))+(BY5*CA5)+(BY6*CA6)</f>
        <v>0.98269230769230775</v>
      </c>
      <c r="CB7" s="22">
        <f>SUM(CB3:CB6)</f>
        <v>28.15</v>
      </c>
    </row>
    <row r="8" spans="1:81"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0.84</v>
      </c>
      <c r="F8">
        <f>COUNTIFS(DataRegularSeason20242025!$N$3:$N$1315,1,DataRegularSeason20242025!$D$3:$D$1315,$A8)</f>
        <v>13</v>
      </c>
      <c r="G8">
        <f>41-Table3[[#This Row],[GP_A]]</f>
        <v>28</v>
      </c>
      <c r="H8">
        <f>COUNTIFS(DataRegularSeason20242025!$E$3:$E$1315,$A8,DataRegularSeason20242025!$N$3:$N$1315,1)</f>
        <v>12</v>
      </c>
      <c r="I8">
        <f>41-Table3[[#This Row],[GP_H]]</f>
        <v>29</v>
      </c>
      <c r="J8">
        <f>F8+H8</f>
        <v>25</v>
      </c>
      <c r="K8">
        <f>82-Table3[[#This Row],[GP]]</f>
        <v>57</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5</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16</v>
      </c>
      <c r="AC8">
        <f>Table3[[#This Row],[L_A]]+Table3[[#This Row],[L_H]]</f>
        <v>9</v>
      </c>
      <c r="AD8">
        <f>Table3[[#This Row],[RW_A]]+Table3[[#This Row],[RW_H]]</f>
        <v>14</v>
      </c>
      <c r="AE8">
        <f>Table3[[#This Row],[RL_A]]+Table3[[#This Row],[RL_H]]</f>
        <v>8</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33</v>
      </c>
      <c r="AK8">
        <f>(3*(Table3[[#This Row],[RW_A]]+Table3[[#This Row],[RW_H]]))+(2*(Table3[[#This Row],[OTW_A]]+Table3[[#This Row],[SOW_A]]+Table3[[#This Row],[OTW_H]]+Table3[[#This Row],[SOW_H]]))+Table3[[#This Row],[OTL_A]]+Table3[[#This Row],[SOL_A]]+Table3[[#This Row],[OTL_H]]+Table3[[#This Row],[SOL_H]]</f>
        <v>47</v>
      </c>
      <c r="AL8" s="15">
        <f>Table3[[#This Row],[PTS]]/(2*Table3[[#This Row],[GP]])</f>
        <v>0.66</v>
      </c>
      <c r="AM8" s="15">
        <f>Table3[[#This Row],[PTS2]]/(3*Table3[[#This Row],[GP]])</f>
        <v>0.62666666666666671</v>
      </c>
      <c r="AN8">
        <f>(2*Table3[[#This Row],[GR]])+Table3[[#This Row],[PTS]]</f>
        <v>147</v>
      </c>
      <c r="AO8">
        <f>(3*Table3[[#This Row],[GR]])+Table3[[#This Row],[PTS2]]</f>
        <v>218</v>
      </c>
      <c r="AP8">
        <f>Table3[[#This Row],[PTS]]+(2 * Table3[[#This Row],[GR]] * Table3[[#This Row],[PTS%]])</f>
        <v>108.24000000000001</v>
      </c>
      <c r="AQ8">
        <f>Table3[[#This Row],[PTS2]]+(3 * Table3[[#This Row],[GR]] * Table3[[#This Row],[PTS%2]])</f>
        <v>154.16000000000003</v>
      </c>
      <c r="AR8" s="20" t="str">
        <f>_xlfn.CONCAT(TEXT(Table3[[#This Row],[W]], "0"), "-", TEXT(Table3[[#This Row],[RL]],"0"), "-", TEXT(Table3[[#This Row],[OTL]]+Table3[[#This Row],[SOL]], "0"))</f>
        <v>16-8-1</v>
      </c>
      <c r="AS8">
        <f>COUNTIFS(DataRegularSeason20242025!$D$3:$D$1315,Table3[[#This Row],[Teams]],DataRegularSeason20242025!$K$3:$K$1315,0)</f>
        <v>0</v>
      </c>
      <c r="AT8">
        <f>SUMIF(DataRegularSeason20242025!$D$3:$D$1315,$A8, DataRegularSeason20242025!$J$3:$J$1315)</f>
        <v>42</v>
      </c>
      <c r="AU8">
        <f>SUMIF(DataRegularSeason20242025!$D$3:$D$1315,$A8, DataRegularSeason20242025!$K$3:$K$1315)</f>
        <v>41</v>
      </c>
      <c r="AV8">
        <f>AT8-AU8</f>
        <v>1</v>
      </c>
      <c r="AW8">
        <f>COUNTIFS(DataRegularSeason20242025!$E$3:$E$1315,Table3[[#This Row],[Teams]],DataRegularSeason20242025!$J$3:$J$1315,0)</f>
        <v>1</v>
      </c>
      <c r="AX8">
        <f>SUMIF(DataRegularSeason20242025!$E$3:$E$1315,$A8,DataRegularSeason20242025!$K$3:$K$1315)</f>
        <v>51</v>
      </c>
      <c r="AY8">
        <f>SUMIF(DataRegularSeason20242025!$E$3:$E$1315,$A8,DataRegularSeason20242025!$J$3:$J$1315)</f>
        <v>33</v>
      </c>
      <c r="AZ8">
        <f>AX8-AY8</f>
        <v>18</v>
      </c>
      <c r="BA8">
        <f>AT8+AX8</f>
        <v>93</v>
      </c>
      <c r="BB8">
        <f>AU8+AY8</f>
        <v>74</v>
      </c>
      <c r="BC8">
        <f>BA8-BB8</f>
        <v>19</v>
      </c>
      <c r="BD8" s="17">
        <f>Table3[[#This Row],[GF]]/Table3[[#This Row],[GP]]</f>
        <v>3.72</v>
      </c>
      <c r="BE8" s="17">
        <f>Table3[[#This Row],[GA]]/Table3[[#This Row],[GP]]</f>
        <v>2.96</v>
      </c>
      <c r="BF8" s="17">
        <f>(Table3[[#This Row],[GF]]-Table3[[#This Row],[GA]])/Table3[[#This Row],[GP]]</f>
        <v>0.76</v>
      </c>
      <c r="BG8" s="50" t="str">
        <f>_xlfn.CONCAT(TEXT(Table3[[#This Row],[W_H]], "0"), "-", TEXT(Table3[[#This Row],[RL_H]],"0"), "-", TEXT(Table3[[#This Row],[OTL_H]]+Table3[[#This Row],[SOL_H]], "0"))</f>
        <v>9-3-0</v>
      </c>
      <c r="BH8" s="50" t="str">
        <f>_xlfn.CONCAT(TEXT(Table3[[#This Row],[W_A]], "0"), "-", TEXT(Table3[[#This Row],[RL_A]],"0"), "-", TEXT(Table3[[#This Row],[OTL_A]]+Table3[[#This Row],[SOL_A]], "0"))</f>
        <v>7-5-1</v>
      </c>
      <c r="BI8">
        <f>COUNTIFS(DataRegularSeason20242025!$D$3:$D$1315,$A8,DataRegularSeason20242025!$H$3:$H$1315, $A8)</f>
        <v>9</v>
      </c>
      <c r="BJ8">
        <f>COUNTIFS(DataRegularSeason20242025!$E$3:$E$1315,$A8,DataRegularSeason20242025!$H$3:$H$1315, $A8)</f>
        <v>10</v>
      </c>
      <c r="BK8">
        <f>BI8+BJ8</f>
        <v>19</v>
      </c>
      <c r="BL8">
        <f>F8-BI8</f>
        <v>4</v>
      </c>
      <c r="BM8">
        <f>H8-BJ8</f>
        <v>2</v>
      </c>
      <c r="BN8">
        <f>BL8+BM8</f>
        <v>6</v>
      </c>
      <c r="BS8" t="s">
        <v>1466</v>
      </c>
      <c r="BT8">
        <f>SUM($AH$2:$AH$33)</f>
        <v>19</v>
      </c>
      <c r="BZ8" t="s">
        <v>1476</v>
      </c>
      <c r="CA8" s="23">
        <f>CA7*82</f>
        <v>80.580769230769235</v>
      </c>
      <c r="CB8" s="21">
        <f>CB7+((82-BZ2)*CA7)</f>
        <v>83.180769230769243</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15</v>
      </c>
      <c r="G9">
        <f>41-Table3[[#This Row],[GP_A]]</f>
        <v>26</v>
      </c>
      <c r="H9">
        <f>COUNTIFS(DataRegularSeason20242025!$E$3:$E$1315,$A9,DataRegularSeason20242025!$N$3:$N$1315,1)</f>
        <v>13</v>
      </c>
      <c r="I9">
        <f>41-Table3[[#This Row],[GP_H]]</f>
        <v>28</v>
      </c>
      <c r="J9">
        <f>F9+H9</f>
        <v>28</v>
      </c>
      <c r="K9">
        <f>82-Table3[[#This Row],[GP]]</f>
        <v>54</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16</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52</v>
      </c>
      <c r="AL9" s="15">
        <f>Table3[[#This Row],[PTS]]/(2*Table3[[#This Row],[GP]])</f>
        <v>0.6428571428571429</v>
      </c>
      <c r="AM9" s="15">
        <f>Table3[[#This Row],[PTS2]]/(3*Table3[[#This Row],[GP]])</f>
        <v>0.61904761904761907</v>
      </c>
      <c r="AN9">
        <f>(2*Table3[[#This Row],[GR]])+Table3[[#This Row],[PTS]]</f>
        <v>144</v>
      </c>
      <c r="AO9">
        <f>(3*Table3[[#This Row],[GR]])+Table3[[#This Row],[PTS2]]</f>
        <v>214</v>
      </c>
      <c r="AP9">
        <f>Table3[[#This Row],[PTS]]+(2 * Table3[[#This Row],[GR]] * Table3[[#This Row],[PTS%]])</f>
        <v>105.42857142857143</v>
      </c>
      <c r="AQ9">
        <f>Table3[[#This Row],[PTS2]]+(3 * Table3[[#This Row],[GR]] * Table3[[#This Row],[PTS%2]])</f>
        <v>152.28571428571428</v>
      </c>
      <c r="AR9" s="20" t="str">
        <f>_xlfn.CONCAT(TEXT(Table3[[#This Row],[W]], "0"), "-", TEXT(Table3[[#This Row],[RL]],"0"), "-", TEXT(Table3[[#This Row],[OTL]]+Table3[[#This Row],[SOL]], "0"))</f>
        <v>17-9-2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AT9-AU9</f>
        <v>19</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AX9-AY9</f>
        <v>4</v>
      </c>
      <c r="BA9">
        <f>AT9+AX9</f>
        <v>99</v>
      </c>
      <c r="BB9">
        <f>AU9+AY9</f>
        <v>76</v>
      </c>
      <c r="BC9">
        <f>BA9-BB9</f>
        <v>23</v>
      </c>
      <c r="BD9" s="17">
        <f>Table3[[#This Row],[GF]]/Table3[[#This Row],[GP]]</f>
        <v>3.5357142857142856</v>
      </c>
      <c r="BE9" s="17">
        <f>Table3[[#This Row],[GA]]/Table3[[#This Row],[GP]]</f>
        <v>2.7142857142857144</v>
      </c>
      <c r="BF9" s="17">
        <f>(Table3[[#This Row],[GF]]-Table3[[#This Row],[GA]])/Table3[[#This Row],[GP]]</f>
        <v>0.8214285714285714</v>
      </c>
      <c r="BG9" s="50" t="str">
        <f>_xlfn.CONCAT(TEXT(Table3[[#This Row],[W_H]], "0"), "-", TEXT(Table3[[#This Row],[RL_H]],"0"), "-", TEXT(Table3[[#This Row],[OTL_H]]+Table3[[#This Row],[SOL_H]], "0"))</f>
        <v>6-5-2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9</v>
      </c>
      <c r="BK9">
        <f>BI9+BJ9</f>
        <v>19</v>
      </c>
      <c r="BL9">
        <f>F9-BI9</f>
        <v>5</v>
      </c>
      <c r="BM9">
        <f>H9-BJ9</f>
        <v>4</v>
      </c>
      <c r="BN9">
        <f>BL9+BM9</f>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0.83333333333333337</v>
      </c>
      <c r="F10">
        <f>COUNTIFS(DataRegularSeason20242025!$N$3:$N$1315,1,DataRegularSeason20242025!$D$3:$D$1315,$A10)</f>
        <v>13</v>
      </c>
      <c r="G10">
        <f>41-Table3[[#This Row],[GP_A]]</f>
        <v>28</v>
      </c>
      <c r="H10">
        <f>COUNTIFS(DataRegularSeason20242025!$E$3:$E$1315,$A10,DataRegularSeason20242025!$N$3:$N$1315,1)</f>
        <v>11</v>
      </c>
      <c r="I10">
        <f>41-Table3[[#This Row],[GP_H]]</f>
        <v>30</v>
      </c>
      <c r="J10">
        <f>F10+H10</f>
        <v>24</v>
      </c>
      <c r="K10">
        <f>82-Table3[[#This Row],[GP]]</f>
        <v>58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13</v>
      </c>
      <c r="AC10">
        <f>Table3[[#This Row],[L_A]]+Table3[[#This Row],[L_H]]</f>
        <v>11</v>
      </c>
      <c r="AD10">
        <f>Table3[[#This Row],[RW_A]]+Table3[[#This Row],[RW_H]]</f>
        <v>10</v>
      </c>
      <c r="AE10">
        <f>Table3[[#This Row],[RL_A]]+Table3[[#This Row],[RL_H]]</f>
        <v>7</v>
      </c>
      <c r="AF10">
        <f>Table3[[#This Row],[OTW_A]]+Table3[[#This Row],[OTW_H]]</f>
        <v>3</v>
      </c>
      <c r="AG10">
        <f>Table3[[#This Row],[OTL_A]]+Table3[[#This Row],[OTL_H]]</f>
        <v>3</v>
      </c>
      <c r="AH10">
        <f>Table3[[#This Row],[SOW_A]]+Table3[[#This Row],[SOW_H]]</f>
        <v>0</v>
      </c>
      <c r="AI10">
        <f>Table3[[#This Row],[SOL_A]]+Table3[[#This Row],[SOL_H]]</f>
        <v>1</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40</v>
      </c>
      <c r="AL10" s="15">
        <f>Table3[[#This Row],[PTS]]/(2*Table3[[#This Row],[GP]])</f>
        <v>0.625</v>
      </c>
      <c r="AM10" s="15">
        <f>Table3[[#This Row],[PTS2]]/(3*Table3[[#This Row],[GP]])</f>
        <v>0.55555555555555558</v>
      </c>
      <c r="AN10">
        <f>(2*Table3[[#This Row],[GR]])+Table3[[#This Row],[PTS]]</f>
        <v>146</v>
      </c>
      <c r="AO10">
        <f>(3*Table3[[#This Row],[GR]])+Table3[[#This Row],[PTS2]]</f>
        <v>214</v>
      </c>
      <c r="AP10">
        <f>Table3[[#This Row],[PTS]]+(2 * Table3[[#This Row],[GR]] * Table3[[#This Row],[PTS%]])</f>
        <v>102.5</v>
      </c>
      <c r="AQ10">
        <f>Table3[[#This Row],[PTS2]]+(3 * Table3[[#This Row],[GR]] * Table3[[#This Row],[PTS%2]])</f>
        <v>136.66666666666669</v>
      </c>
      <c r="AR10" s="20" t="str">
        <f>_xlfn.CONCAT(TEXT(Table3[[#This Row],[W]], "0"), "-", TEXT(Table3[[#This Row],[RL]],"0"), "-", TEXT(Table3[[#This Row],[OTL]]+Table3[[#This Row],[SOL]], "0"))</f>
        <v>13-7-4</v>
      </c>
      <c r="AS10">
        <f>COUNTIFS(DataRegularSeason20242025!$D$3:$D$1315,Table3[[#This Row],[Teams]],DataRegularSeason20242025!$K$3:$K$1315,0)</f>
        <v>2</v>
      </c>
      <c r="AT10">
        <f>SUMIF(DataRegularSeason20242025!$D$3:$D$1315,$A10, DataRegularSeason20242025!$J$3:$J$1315)</f>
        <v>46</v>
      </c>
      <c r="AU10">
        <f>SUMIF(DataRegularSeason20242025!$D$3:$D$1315,$A10, DataRegularSeason20242025!$K$3:$K$1315)</f>
        <v>32</v>
      </c>
      <c r="AV10">
        <f>AT10-AU10</f>
        <v>14</v>
      </c>
      <c r="AW10">
        <f>COUNTIFS(DataRegularSeason20242025!$E$3:$E$1315,Table3[[#This Row],[Teams]],DataRegularSeason20242025!$J$3:$J$1315,0)</f>
        <v>0</v>
      </c>
      <c r="AX10">
        <f>SUMIF(DataRegularSeason20242025!$E$3:$E$1315,$A10,DataRegularSeason20242025!$K$3:$K$1315)</f>
        <v>32</v>
      </c>
      <c r="AY10">
        <f>SUMIF(DataRegularSeason20242025!$E$3:$E$1315,$A10,DataRegularSeason20242025!$J$3:$J$1315)</f>
        <v>45</v>
      </c>
      <c r="AZ10">
        <f>AX10-AY10</f>
        <v>-13</v>
      </c>
      <c r="BA10">
        <f>AT10+AX10</f>
        <v>78</v>
      </c>
      <c r="BB10">
        <f>AU10+AY10</f>
        <v>77</v>
      </c>
      <c r="BC10">
        <f>BA10-BB10</f>
        <v>1</v>
      </c>
      <c r="BD10" s="17">
        <f>Table3[[#This Row],[GF]]/Table3[[#This Row],[GP]]</f>
        <v>3.25</v>
      </c>
      <c r="BE10" s="17">
        <f>Table3[[#This Row],[GA]]/Table3[[#This Row],[GP]]</f>
        <v>3.2083333333333335</v>
      </c>
      <c r="BF10" s="17">
        <f>(Table3[[#This Row],[GF]]-Table3[[#This Row],[GA]])/Table3[[#This Row],[GP]]</f>
        <v>4.1666666666666664E-2</v>
      </c>
      <c r="BG10" s="50" t="str">
        <f>_xlfn.CONCAT(TEXT(Table3[[#This Row],[W_H]], "0"), "-", TEXT(Table3[[#This Row],[RL_H]],"0"), "-", TEXT(Table3[[#This Row],[OTL_H]]+Table3[[#This Row],[SOL_H]], "0"))</f>
        <v>3-5-3</v>
      </c>
      <c r="BH10" s="50" t="str">
        <f>_xlfn.CONCAT(TEXT(Table3[[#This Row],[W_A]], "0"), "-", TEXT(Table3[[#This Row],[RL_A]],"0"), "-", TEXT(Table3[[#This Row],[OTL_A]]+Table3[[#This Row],[SOL_A]], "0"))</f>
        <v>10-2-1</v>
      </c>
      <c r="BI10">
        <f>COUNTIFS(DataRegularSeason20242025!$D$3:$D$1315,$A10,DataRegularSeason20242025!$H$3:$H$1315, $A10)</f>
        <v>6</v>
      </c>
      <c r="BJ10">
        <f>COUNTIFS(DataRegularSeason20242025!$E$3:$E$1315,$A10,DataRegularSeason20242025!$H$3:$H$1315, $A10)</f>
        <v>7</v>
      </c>
      <c r="BK10">
        <f>BI10+BJ10</f>
        <v>13</v>
      </c>
      <c r="BL10">
        <f>F10-BI10</f>
        <v>7</v>
      </c>
      <c r="BM10">
        <f>H10-BJ10</f>
        <v>4</v>
      </c>
      <c r="BN10">
        <f>BL10+BM10</f>
        <v>11</v>
      </c>
      <c r="BS10" t="s">
        <v>1470</v>
      </c>
      <c r="BT10" s="1">
        <f>_xlfn.MAXIFS(DataRegularSeason20242025!$B$3:$B$1315,DataRegularSeason20242025!$N$3:$N$1315,1)</f>
        <v>45630</v>
      </c>
    </row>
    <row r="11" spans="1:81"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0.76923076923076927</v>
      </c>
      <c r="F11">
        <f>COUNTIFS(DataRegularSeason20242025!$N$3:$N$1315,1,DataRegularSeason20242025!$D$3:$D$1315,$A11)</f>
        <v>14</v>
      </c>
      <c r="G11">
        <f>41-Table3[[#This Row],[GP_A]]</f>
        <v>27</v>
      </c>
      <c r="H11">
        <f>COUNTIFS(DataRegularSeason20242025!$E$3:$E$1315,$A11,DataRegularSeason20242025!$N$3:$N$1315,1)</f>
        <v>12</v>
      </c>
      <c r="I11">
        <f>41-Table3[[#This Row],[GP_H]]</f>
        <v>29</v>
      </c>
      <c r="J11">
        <f>F11+H11</f>
        <v>26</v>
      </c>
      <c r="K11">
        <f>82-Table3[[#This Row],[GP]]</f>
        <v>56</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3</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15</v>
      </c>
      <c r="AC11">
        <f>Table3[[#This Row],[L_A]]+Table3[[#This Row],[L_H]]</f>
        <v>11</v>
      </c>
      <c r="AD11">
        <f>Table3[[#This Row],[RW_A]]+Table3[[#This Row],[RW_H]]</f>
        <v>15</v>
      </c>
      <c r="AE11">
        <f>Table3[[#This Row],[RL_A]]+Table3[[#This Row],[RL_H]]</f>
        <v>8</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33</v>
      </c>
      <c r="AK11">
        <f>(3*(Table3[[#This Row],[RW_A]]+Table3[[#This Row],[RW_H]]))+(2*(Table3[[#This Row],[OTW_A]]+Table3[[#This Row],[SOW_A]]+Table3[[#This Row],[OTW_H]]+Table3[[#This Row],[SOW_H]]))+Table3[[#This Row],[OTL_A]]+Table3[[#This Row],[SOL_A]]+Table3[[#This Row],[OTL_H]]+Table3[[#This Row],[SOL_H]]</f>
        <v>48</v>
      </c>
      <c r="AL11" s="15">
        <f>Table3[[#This Row],[PTS]]/(2*Table3[[#This Row],[GP]])</f>
        <v>0.63461538461538458</v>
      </c>
      <c r="AM11" s="15">
        <f>Table3[[#This Row],[PTS2]]/(3*Table3[[#This Row],[GP]])</f>
        <v>0.61538461538461542</v>
      </c>
      <c r="AN11">
        <f>(2*Table3[[#This Row],[GR]])+Table3[[#This Row],[PTS]]</f>
        <v>145</v>
      </c>
      <c r="AO11">
        <f>(3*Table3[[#This Row],[GR]])+Table3[[#This Row],[PTS2]]</f>
        <v>216</v>
      </c>
      <c r="AP11">
        <f>Table3[[#This Row],[PTS]]+(2 * Table3[[#This Row],[GR]] * Table3[[#This Row],[PTS%]])</f>
        <v>104.07692307692307</v>
      </c>
      <c r="AQ11">
        <f>Table3[[#This Row],[PTS2]]+(3 * Table3[[#This Row],[GR]] * Table3[[#This Row],[PTS%2]])</f>
        <v>151.38461538461539</v>
      </c>
      <c r="AR11" s="20" t="str">
        <f>_xlfn.CONCAT(TEXT(Table3[[#This Row],[W]], "0"), "-", TEXT(Table3[[#This Row],[RL]],"0"), "-", TEXT(Table3[[#This Row],[OTL]]+Table3[[#This Row],[SOL]], "0"))</f>
        <v>15-8-3</v>
      </c>
      <c r="AS11">
        <f>COUNTIFS(DataRegularSeason20242025!$D$3:$D$1315,Table3[[#This Row],[Teams]],DataRegularSeason20242025!$K$3:$K$1315,0)</f>
        <v>1</v>
      </c>
      <c r="AT11">
        <f>SUMIF(DataRegularSeason20242025!$D$3:$D$1315,$A11, DataRegularSeason20242025!$J$3:$J$1315)</f>
        <v>39</v>
      </c>
      <c r="AU11">
        <f>SUMIF(DataRegularSeason20242025!$D$3:$D$1315,$A11, DataRegularSeason20242025!$K$3:$K$1315)</f>
        <v>45</v>
      </c>
      <c r="AV11">
        <f>AT11-AU11</f>
        <v>-6</v>
      </c>
      <c r="AW11">
        <f>COUNTIFS(DataRegularSeason20242025!$E$3:$E$1315,Table3[[#This Row],[Teams]],DataRegularSeason20242025!$J$3:$J$1315,0)</f>
        <v>0</v>
      </c>
      <c r="AX11">
        <f>SUMIF(DataRegularSeason20242025!$E$3:$E$1315,$A11,DataRegularSeason20242025!$K$3:$K$1315)</f>
        <v>40</v>
      </c>
      <c r="AY11">
        <f>SUMIF(DataRegularSeason20242025!$E$3:$E$1315,$A11,DataRegularSeason20242025!$J$3:$J$1315)</f>
        <v>25</v>
      </c>
      <c r="AZ11">
        <f>AX11-AY11</f>
        <v>15</v>
      </c>
      <c r="BA11">
        <f>AT11+AX11</f>
        <v>79</v>
      </c>
      <c r="BB11">
        <f>AU11+AY11</f>
        <v>70</v>
      </c>
      <c r="BC11">
        <f>BA11-BB11</f>
        <v>9</v>
      </c>
      <c r="BD11" s="17">
        <f>Table3[[#This Row],[GF]]/Table3[[#This Row],[GP]]</f>
        <v>3.0384615384615383</v>
      </c>
      <c r="BE11" s="17">
        <f>Table3[[#This Row],[GA]]/Table3[[#This Row],[GP]]</f>
        <v>2.6923076923076925</v>
      </c>
      <c r="BF11" s="17">
        <f>(Table3[[#This Row],[GF]]-Table3[[#This Row],[GA]])/Table3[[#This Row],[GP]]</f>
        <v>0.34615384615384615</v>
      </c>
      <c r="BG11" s="50" t="str">
        <f>_xlfn.CONCAT(TEXT(Table3[[#This Row],[W_H]], "0"), "-", TEXT(Table3[[#This Row],[RL_H]],"0"), "-", TEXT(Table3[[#This Row],[OTL_H]]+Table3[[#This Row],[SOL_H]], "0"))</f>
        <v>9-2-1</v>
      </c>
      <c r="BH11" s="50" t="str">
        <f>_xlfn.CONCAT(TEXT(Table3[[#This Row],[W_A]], "0"), "-", TEXT(Table3[[#This Row],[RL_A]],"0"), "-", TEXT(Table3[[#This Row],[OTL_A]]+Table3[[#This Row],[SOL_A]], "0"))</f>
        <v>6-6-2</v>
      </c>
      <c r="BI11">
        <f>COUNTIFS(DataRegularSeason20242025!$D$3:$D$1315,$A11,DataRegularSeason20242025!$H$3:$H$1315, $A11)</f>
        <v>5</v>
      </c>
      <c r="BJ11">
        <f>COUNTIFS(DataRegularSeason20242025!$E$3:$E$1315,$A11,DataRegularSeason20242025!$H$3:$H$1315, $A11)</f>
        <v>4</v>
      </c>
      <c r="BK11">
        <f>BI11+BJ11</f>
        <v>9</v>
      </c>
      <c r="BL11">
        <f>F11-BI11</f>
        <v>9</v>
      </c>
      <c r="BM11">
        <f>H11-BJ11</f>
        <v>8</v>
      </c>
      <c r="BN11">
        <f>BL11+BM11</f>
        <v>17</v>
      </c>
      <c r="BS11" t="s">
        <v>1471</v>
      </c>
      <c r="BT11">
        <f>$BT$2/($BT$10-$BT$9)</f>
        <v>6.6885245901639347</v>
      </c>
    </row>
    <row r="12" spans="1:81"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25</v>
      </c>
      <c r="E12" s="15">
        <f>Table3[[#This Row],[Watched]]/Table3[[#This Row],[GP]]</f>
        <v>0.96153846153846156</v>
      </c>
      <c r="F12">
        <f>COUNTIFS(DataRegularSeason20242025!$N$3:$N$1315,1,DataRegularSeason20242025!$D$3:$D$1315,$A12)</f>
        <v>12</v>
      </c>
      <c r="G12">
        <f>41-Table3[[#This Row],[GP_A]]</f>
        <v>29</v>
      </c>
      <c r="H12">
        <f>COUNTIFS(DataRegularSeason20242025!$E$3:$E$1315,$A12,DataRegularSeason20242025!$N$3:$N$1315,1)</f>
        <v>14</v>
      </c>
      <c r="I12">
        <f>41-Table3[[#This Row],[GP_H]]</f>
        <v>27</v>
      </c>
      <c r="J12">
        <f>F12+H12</f>
        <v>26</v>
      </c>
      <c r="K12">
        <f>82-Table3[[#This Row],[GP]]</f>
        <v>56</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15</v>
      </c>
      <c r="AC12">
        <f>Table3[[#This Row],[L_A]]+Table3[[#This Row],[L_H]]</f>
        <v>11</v>
      </c>
      <c r="AD12">
        <f>Table3[[#This Row],[RW_A]]+Table3[[#This Row],[RW_H]]</f>
        <v>13</v>
      </c>
      <c r="AE12">
        <f>Table3[[#This Row],[RL_A]]+Table3[[#This Row],[RL_H]]</f>
        <v>9</v>
      </c>
      <c r="AF12">
        <f>Table3[[#This Row],[OTW_A]]+Table3[[#This Row],[OTW_H]]</f>
        <v>1</v>
      </c>
      <c r="AG12">
        <f>Table3[[#This Row],[OTL_A]]+Table3[[#This Row],[OTL_H]]</f>
        <v>2</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45</v>
      </c>
      <c r="AL12" s="15">
        <f>Table3[[#This Row],[PTS]]/(2*Table3[[#This Row],[GP]])</f>
        <v>0.61538461538461542</v>
      </c>
      <c r="AM12" s="15">
        <f>Table3[[#This Row],[PTS2]]/(3*Table3[[#This Row],[GP]])</f>
        <v>0.57692307692307687</v>
      </c>
      <c r="AN12">
        <f>(2*Table3[[#This Row],[GR]])+Table3[[#This Row],[PTS]]</f>
        <v>144</v>
      </c>
      <c r="AO12">
        <f>(3*Table3[[#This Row],[GR]])+Table3[[#This Row],[PTS2]]</f>
        <v>213</v>
      </c>
      <c r="AP12">
        <f>Table3[[#This Row],[PTS]]+(2 * Table3[[#This Row],[GR]] * Table3[[#This Row],[PTS%]])</f>
        <v>100.92307692307693</v>
      </c>
      <c r="AQ12">
        <f>Table3[[#This Row],[PTS2]]+(3 * Table3[[#This Row],[GR]] * Table3[[#This Row],[PTS%2]])</f>
        <v>141.92307692307691</v>
      </c>
      <c r="AR12" s="20" t="str">
        <f>_xlfn.CONCAT(TEXT(Table3[[#This Row],[W]], "0"), "-", TEXT(Table3[[#This Row],[RL]],"0"), "-", TEXT(Table3[[#This Row],[OTL]]+Table3[[#This Row],[SOL]], "0"))</f>
        <v>15-9-2</v>
      </c>
      <c r="AS12">
        <f>COUNTIFS(DataRegularSeason20242025!$D$3:$D$1315,Table3[[#This Row],[Teams]],DataRegularSeason20242025!$K$3:$K$1315,0)</f>
        <v>0</v>
      </c>
      <c r="AT12">
        <f>SUMIF(DataRegularSeason20242025!$D$3:$D$1315,$A12, DataRegularSeason20242025!$J$3:$J$1315)</f>
        <v>45</v>
      </c>
      <c r="AU12">
        <f>SUMIF(DataRegularSeason20242025!$D$3:$D$1315,$A12, DataRegularSeason20242025!$K$3:$K$1315)</f>
        <v>42</v>
      </c>
      <c r="AV12">
        <f>AT12-AU12</f>
        <v>3</v>
      </c>
      <c r="AW12">
        <f>COUNTIFS(DataRegularSeason20242025!$E$3:$E$1315,Table3[[#This Row],[Teams]],DataRegularSeason20242025!$J$3:$J$1315,0)</f>
        <v>2</v>
      </c>
      <c r="AX12">
        <f>SUMIF(DataRegularSeason20242025!$E$3:$E$1315,$A12,DataRegularSeason20242025!$K$3:$K$1315)</f>
        <v>51</v>
      </c>
      <c r="AY12">
        <f>SUMIF(DataRegularSeason20242025!$E$3:$E$1315,$A12,DataRegularSeason20242025!$J$3:$J$1315)</f>
        <v>44</v>
      </c>
      <c r="AZ12">
        <f>AX12-AY12</f>
        <v>7</v>
      </c>
      <c r="BA12">
        <f>AT12+AX12</f>
        <v>96</v>
      </c>
      <c r="BB12">
        <f>AU12+AY12</f>
        <v>86</v>
      </c>
      <c r="BC12">
        <f>BA12-BB12</f>
        <v>10</v>
      </c>
      <c r="BD12" s="17">
        <f>Table3[[#This Row],[GF]]/Table3[[#This Row],[GP]]</f>
        <v>3.6923076923076925</v>
      </c>
      <c r="BE12" s="17">
        <f>Table3[[#This Row],[GA]]/Table3[[#This Row],[GP]]</f>
        <v>3.3076923076923075</v>
      </c>
      <c r="BF12" s="17">
        <f>(Table3[[#This Row],[GF]]-Table3[[#This Row],[GA]])/Table3[[#This Row],[GP]]</f>
        <v>0.38461538461538464</v>
      </c>
      <c r="BG12" s="50" t="str">
        <f>_xlfn.CONCAT(TEXT(Table3[[#This Row],[W_H]], "0"), "-", TEXT(Table3[[#This Row],[RL_H]],"0"), "-", TEXT(Table3[[#This Row],[OTL_H]]+Table3[[#This Row],[SOL_H]], "0"))</f>
        <v>8-5-1</v>
      </c>
      <c r="BH12" s="50" t="str">
        <f>_xlfn.CONCAT(TEXT(Table3[[#This Row],[W_A]], "0"), "-", TEXT(Table3[[#This Row],[RL_A]],"0"), "-", TEXT(Table3[[#This Row],[OTL_A]]+Table3[[#This Row],[SOL_A]], "0"))</f>
        <v>7-4-1</v>
      </c>
      <c r="BI12">
        <f>COUNTIFS(DataRegularSeason20242025!$D$3:$D$1315,$A12,DataRegularSeason20242025!$H$3:$H$1315, $A12)</f>
        <v>9</v>
      </c>
      <c r="BJ12">
        <f>COUNTIFS(DataRegularSeason20242025!$E$3:$E$1315,$A12,DataRegularSeason20242025!$H$3:$H$1315, $A12)</f>
        <v>9</v>
      </c>
      <c r="BK12">
        <f>BI12+BJ12</f>
        <v>18</v>
      </c>
      <c r="BL12">
        <f>F12-BI12</f>
        <v>3</v>
      </c>
      <c r="BM12">
        <f>H12-BJ12</f>
        <v>5</v>
      </c>
      <c r="BN12">
        <f>BL12+BM12</f>
        <v>8</v>
      </c>
      <c r="BS12" t="s">
        <v>1472</v>
      </c>
      <c r="BT12">
        <f>$BT$3/($BT$10-$BT$9)</f>
        <v>5.0655737704918034</v>
      </c>
    </row>
    <row r="13" spans="1:81" x14ac:dyDescent="0.25">
      <c r="A13" t="s">
        <v>24</v>
      </c>
      <c r="B13" t="s">
        <v>97</v>
      </c>
      <c r="C13" t="s">
        <v>100</v>
      </c>
      <c r="D13">
        <f>COUNTIFS(DataRegularSeason20242025!$D$3:$D$1315,$A13,DataRegularSeason20242025!$R$3:$R$1315,1,DataRegularSeason20242025!$N$3:$N$1315,1) + COUNTIFS(DataRegularSeason20242025!$E$3:$E$1315,$A13,DataRegularSeason20242025!$R$3:$R$1315,1,DataRegularSeason20242025!$N$3:$N$1315,1)</f>
        <v>25</v>
      </c>
      <c r="E13" s="15">
        <f>Table3[[#This Row],[Watched]]/Table3[[#This Row],[GP]]</f>
        <v>0.96153846153846156</v>
      </c>
      <c r="F13">
        <f>COUNTIFS(DataRegularSeason20242025!$N$3:$N$1315,1,DataRegularSeason20242025!$D$3:$D$1315,$A13)</f>
        <v>13</v>
      </c>
      <c r="G13">
        <f>41-Table3[[#This Row],[GP_A]]</f>
        <v>28</v>
      </c>
      <c r="H13">
        <f>COUNTIFS(DataRegularSeason20242025!$E$3:$E$1315,$A13,DataRegularSeason20242025!$N$3:$N$1315,1)</f>
        <v>13</v>
      </c>
      <c r="I13">
        <f>41-Table3[[#This Row],[GP_H]]</f>
        <v>28</v>
      </c>
      <c r="J13">
        <f>F13+H13</f>
        <v>26</v>
      </c>
      <c r="K13">
        <f>82-Table3[[#This Row],[GP]]</f>
        <v>56</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10</v>
      </c>
      <c r="Q13">
        <f>COUNTIFS(DataRegularSeason20242025!$D$3:$D$1315,$A13, DataRegularSeason20242025!$S$3:$S$1315, $A13,DataRegularSeason20242025!$M$3:$M$1315,"REG")</f>
        <v>6</v>
      </c>
      <c r="R13">
        <f>COUNTIFS(DataRegularSeason20242025!$D$3:$D$1315,$A13, DataRegularSeason20242025!$S$3:$S$1315, $A13,DataRegularSeason20242025!$M$3:$M$1315,"OT")</f>
        <v>3</v>
      </c>
      <c r="S13">
        <f>COUNTIFS(DataRegularSeason20242025!$D$3:$D$1315,$A13, DataRegularSeason20242025!$S$3:$S$1315, $A13,DataRegularSeason20242025!$M$3:$M$1315,"SO")</f>
        <v>1</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3</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13</v>
      </c>
      <c r="AC13">
        <f>Table3[[#This Row],[L_A]]+Table3[[#This Row],[L_H]]</f>
        <v>13</v>
      </c>
      <c r="AD13">
        <f>Table3[[#This Row],[RW_A]]+Table3[[#This Row],[RW_H]]</f>
        <v>8</v>
      </c>
      <c r="AE13">
        <f>Table3[[#This Row],[RL_A]]+Table3[[#This Row],[RL_H]]</f>
        <v>9</v>
      </c>
      <c r="AF13">
        <f>Table3[[#This Row],[OTW_A]]+Table3[[#This Row],[OTW_H]]</f>
        <v>2</v>
      </c>
      <c r="AG13">
        <f>Table3[[#This Row],[OTL_A]]+Table3[[#This Row],[OTL_H]]</f>
        <v>3</v>
      </c>
      <c r="AH13">
        <f>Table3[[#This Row],[SOW_A]]+Table3[[#This Row],[SOW_H]]</f>
        <v>3</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38</v>
      </c>
      <c r="AL13" s="15">
        <f>Table3[[#This Row],[PTS]]/(2*Table3[[#This Row],[GP]])</f>
        <v>0.57692307692307687</v>
      </c>
      <c r="AM13" s="15">
        <f>Table3[[#This Row],[PTS2]]/(3*Table3[[#This Row],[GP]])</f>
        <v>0.48717948717948717</v>
      </c>
      <c r="AN13">
        <f>(2*Table3[[#This Row],[GR]])+Table3[[#This Row],[PTS]]</f>
        <v>142</v>
      </c>
      <c r="AO13">
        <f>(3*Table3[[#This Row],[GR]])+Table3[[#This Row],[PTS2]]</f>
        <v>206</v>
      </c>
      <c r="AP13">
        <f>Table3[[#This Row],[PTS]]+(2 * Table3[[#This Row],[GR]] * Table3[[#This Row],[PTS%]])</f>
        <v>94.615384615384613</v>
      </c>
      <c r="AQ13">
        <f>Table3[[#This Row],[PTS2]]+(3 * Table3[[#This Row],[GR]] * Table3[[#This Row],[PTS%2]])</f>
        <v>119.84615384615384</v>
      </c>
      <c r="AR13" s="20" t="str">
        <f>_xlfn.CONCAT(TEXT(Table3[[#This Row],[W]], "0"), "-", TEXT(Table3[[#This Row],[RL]],"0"), "-", TEXT(Table3[[#This Row],[OTL]]+Table3[[#This Row],[SOL]], "0"))</f>
        <v>13-9-4</v>
      </c>
      <c r="AS13">
        <f>COUNTIFS(DataRegularSeason20242025!$D$3:$D$1315,Table3[[#This Row],[Teams]],DataRegularSeason20242025!$K$3:$K$1315,0)</f>
        <v>0</v>
      </c>
      <c r="AT13">
        <f>SUMIF(DataRegularSeason20242025!$D$3:$D$1315,$A13, DataRegularSeason20242025!$J$3:$J$1315)</f>
        <v>29</v>
      </c>
      <c r="AU13">
        <f>SUMIF(DataRegularSeason20242025!$D$3:$D$1315,$A13, DataRegularSeason20242025!$K$3:$K$1315)</f>
        <v>47</v>
      </c>
      <c r="AV13">
        <f>AT13-AU13</f>
        <v>-18</v>
      </c>
      <c r="AW13">
        <f>COUNTIFS(DataRegularSeason20242025!$E$3:$E$1315,Table3[[#This Row],[Teams]],DataRegularSeason20242025!$J$3:$J$1315,0)</f>
        <v>3</v>
      </c>
      <c r="AX13">
        <f>SUMIF(DataRegularSeason20242025!$E$3:$E$1315,$A13,DataRegularSeason20242025!$K$3:$K$1315)</f>
        <v>40</v>
      </c>
      <c r="AY13">
        <f>SUMIF(DataRegularSeason20242025!$E$3:$E$1315,$A13,DataRegularSeason20242025!$J$3:$J$1315)</f>
        <v>27</v>
      </c>
      <c r="AZ13">
        <f>AX13-AY13</f>
        <v>13</v>
      </c>
      <c r="BA13">
        <f>AT13+AX13</f>
        <v>69</v>
      </c>
      <c r="BB13">
        <f>AU13+AY13</f>
        <v>74</v>
      </c>
      <c r="BC13">
        <f>BA13-BB13</f>
        <v>-5</v>
      </c>
      <c r="BD13" s="17">
        <f>Table3[[#This Row],[GF]]/Table3[[#This Row],[GP]]</f>
        <v>2.6538461538461537</v>
      </c>
      <c r="BE13" s="17">
        <f>Table3[[#This Row],[GA]]/Table3[[#This Row],[GP]]</f>
        <v>2.8461538461538463</v>
      </c>
      <c r="BF13" s="17">
        <f>(Table3[[#This Row],[GF]]-Table3[[#This Row],[GA]])/Table3[[#This Row],[GP]]</f>
        <v>-0.19230769230769232</v>
      </c>
      <c r="BG13" s="50" t="str">
        <f>_xlfn.CONCAT(TEXT(Table3[[#This Row],[W_H]], "0"), "-", TEXT(Table3[[#This Row],[RL_H]],"0"), "-", TEXT(Table3[[#This Row],[OTL_H]]+Table3[[#This Row],[SOL_H]], "0"))</f>
        <v>10-3-0</v>
      </c>
      <c r="BH13" s="50" t="str">
        <f>_xlfn.CONCAT(TEXT(Table3[[#This Row],[W_A]], "0"), "-", TEXT(Table3[[#This Row],[RL_A]],"0"), "-", TEXT(Table3[[#This Row],[OTL_A]]+Table3[[#This Row],[SOL_A]], "0"))</f>
        <v>3-6-4</v>
      </c>
      <c r="BI13">
        <f>COUNTIFS(DataRegularSeason20242025!$D$3:$D$1315,$A13,DataRegularSeason20242025!$H$3:$H$1315, $A13)</f>
        <v>12</v>
      </c>
      <c r="BJ13">
        <f>COUNTIFS(DataRegularSeason20242025!$E$3:$E$1315,$A13,DataRegularSeason20242025!$H$3:$H$1315, $A13)</f>
        <v>14</v>
      </c>
      <c r="BK13">
        <f>BI13+BJ13</f>
        <v>26</v>
      </c>
      <c r="BL13">
        <f>F13-BI13</f>
        <v>1</v>
      </c>
      <c r="BM13">
        <f>H13-BJ13</f>
        <v>-1</v>
      </c>
      <c r="BN13">
        <f>BL13+BM13</f>
        <v>0</v>
      </c>
      <c r="BS13" t="s">
        <v>1480</v>
      </c>
      <c r="BT13">
        <f>(BT5/BT2)/2</f>
        <v>3.0698529411764706</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0.86956521739130432</v>
      </c>
      <c r="F14">
        <f>COUNTIFS(DataRegularSeason20242025!$N$3:$N$1315,1,DataRegularSeason20242025!$D$3:$D$1315,$A14)</f>
        <v>11</v>
      </c>
      <c r="G14">
        <f>41-Table3[[#This Row],[GP_A]]</f>
        <v>30</v>
      </c>
      <c r="H14">
        <f>COUNTIFS(DataRegularSeason20242025!$E$3:$E$1315,$A14,DataRegularSeason20242025!$N$3:$N$1315,1)</f>
        <v>12</v>
      </c>
      <c r="I14">
        <f>41-Table3[[#This Row],[GP_H]]</f>
        <v>29</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9</v>
      </c>
      <c r="AE14">
        <f>Table3[[#This Row],[RL_A]]+Table3[[#This Row],[RL_H]]</f>
        <v>9</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26</v>
      </c>
      <c r="AK14">
        <f>(3*(Table3[[#This Row],[RW_A]]+Table3[[#This Row],[RW_H]]))+(2*(Table3[[#This Row],[OTW_A]]+Table3[[#This Row],[SOW_A]]+Table3[[#This Row],[OTW_H]]+Table3[[#This Row],[SOW_H]]))+Table3[[#This Row],[OTL_A]]+Table3[[#This Row],[SOL_A]]+Table3[[#This Row],[OTL_H]]+Table3[[#This Row],[SOL_H]]</f>
        <v>35</v>
      </c>
      <c r="AL14" s="15">
        <f>Table3[[#This Row],[PTS]]/(2*Table3[[#This Row],[GP]])</f>
        <v>0.56521739130434778</v>
      </c>
      <c r="AM14" s="15">
        <f>Table3[[#This Row],[PTS2]]/(3*Table3[[#This Row],[GP]])</f>
        <v>0.50724637681159424</v>
      </c>
      <c r="AN14">
        <f>(2*Table3[[#This Row],[GR]])+Table3[[#This Row],[PTS]]</f>
        <v>144</v>
      </c>
      <c r="AO14">
        <f>(3*Table3[[#This Row],[GR]])+Table3[[#This Row],[PTS2]]</f>
        <v>212</v>
      </c>
      <c r="AP14">
        <f>Table3[[#This Row],[PTS]]+(2 * Table3[[#This Row],[GR]] * Table3[[#This Row],[PTS%]])</f>
        <v>92.695652173913032</v>
      </c>
      <c r="AQ14">
        <f>Table3[[#This Row],[PTS2]]+(3 * Table3[[#This Row],[GR]] * Table3[[#This Row],[PTS%2]])</f>
        <v>124.78260869565219</v>
      </c>
      <c r="AR14" s="20" t="str">
        <f>_xlfn.CONCAT(TEXT(Table3[[#This Row],[W]], "0"), "-", TEXT(Table3[[#This Row],[RL]],"0"), "-", TEXT(Table3[[#This Row],[OTL]]+Table3[[#This Row],[SOL]], "0"))</f>
        <v>12-9-2</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44</v>
      </c>
      <c r="AV14">
        <f>AT14-AU14</f>
        <v>0</v>
      </c>
      <c r="AW14">
        <f>COUNTIFS(DataRegularSeason20242025!$E$3:$E$1315,Table3[[#This Row],[Teams]],DataRegularSeason20242025!$J$3:$J$1315,0)</f>
        <v>2</v>
      </c>
      <c r="AX14">
        <f>SUMIF(DataRegularSeason20242025!$E$3:$E$1315,$A14,DataRegularSeason20242025!$K$3:$K$1315)</f>
        <v>42</v>
      </c>
      <c r="AY14">
        <f>SUMIF(DataRegularSeason20242025!$E$3:$E$1315,$A14,DataRegularSeason20242025!$J$3:$J$1315)</f>
        <v>29</v>
      </c>
      <c r="AZ14">
        <f>AX14-AY14</f>
        <v>13</v>
      </c>
      <c r="BA14">
        <f>AT14+AX14</f>
        <v>86</v>
      </c>
      <c r="BB14">
        <f>AU14+AY14</f>
        <v>73</v>
      </c>
      <c r="BC14">
        <f>BA14-BB14</f>
        <v>13</v>
      </c>
      <c r="BD14" s="17">
        <f>Table3[[#This Row],[GF]]/Table3[[#This Row],[GP]]</f>
        <v>3.7391304347826089</v>
      </c>
      <c r="BE14" s="17">
        <f>Table3[[#This Row],[GA]]/Table3[[#This Row],[GP]]</f>
        <v>3.1739130434782608</v>
      </c>
      <c r="BF14" s="17">
        <f>(Table3[[#This Row],[GF]]-Table3[[#This Row],[GA]])/Table3[[#This Row],[GP]]</f>
        <v>0.56521739130434778</v>
      </c>
      <c r="BG14" s="50" t="str">
        <f>_xlfn.CONCAT(TEXT(Table3[[#This Row],[W_H]], "0"), "-", TEXT(Table3[[#This Row],[RL_H]],"0"), "-", TEXT(Table3[[#This Row],[OTL_H]]+Table3[[#This Row],[SOL_H]], "0"))</f>
        <v>7-4-1</v>
      </c>
      <c r="BH14" s="50" t="str">
        <f>_xlfn.CONCAT(TEXT(Table3[[#This Row],[W_A]], "0"), "-", TEXT(Table3[[#This Row],[RL_A]],"0"), "-", TEXT(Table3[[#This Row],[OTL_A]]+Table3[[#This Row],[SOL_A]], "0"))</f>
        <v>5-5-1</v>
      </c>
      <c r="BI14">
        <f>COUNTIFS(DataRegularSeason20242025!$D$3:$D$1315,$A14,DataRegularSeason20242025!$H$3:$H$1315, $A14)</f>
        <v>6</v>
      </c>
      <c r="BJ14">
        <f>COUNTIFS(DataRegularSeason20242025!$E$3:$E$1315,$A14,DataRegularSeason20242025!$H$3:$H$1315, $A14)</f>
        <v>7</v>
      </c>
      <c r="BK14">
        <f>BI14+BJ14</f>
        <v>13</v>
      </c>
      <c r="BL14">
        <f>F14-BI14</f>
        <v>5</v>
      </c>
      <c r="BM14">
        <f>H14-BJ14</f>
        <v>5</v>
      </c>
      <c r="BN14">
        <f>BL14+BM14</f>
        <v>10</v>
      </c>
      <c r="BS14" t="s">
        <v>1801</v>
      </c>
      <c r="BT14">
        <f>BT7+BT8</f>
        <v>86</v>
      </c>
    </row>
    <row r="15" spans="1:81" x14ac:dyDescent="0.25">
      <c r="A15" t="s">
        <v>20</v>
      </c>
      <c r="B15" t="s">
        <v>98</v>
      </c>
      <c r="C15" t="s">
        <v>99</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0.75</v>
      </c>
      <c r="F15">
        <f>COUNTIFS(DataRegularSeason20242025!$N$3:$N$1315,1,DataRegularSeason20242025!$D$3:$D$1315,$A15)</f>
        <v>12</v>
      </c>
      <c r="G15">
        <f>41-Table3[[#This Row],[GP_A]]</f>
        <v>29</v>
      </c>
      <c r="H15">
        <f>COUNTIFS(DataRegularSeason20242025!$E$3:$E$1315,$A15,DataRegularSeason20242025!$N$3:$N$1315,1)</f>
        <v>12</v>
      </c>
      <c r="I15">
        <f>41-Table3[[#This Row],[GP_H]]</f>
        <v>29</v>
      </c>
      <c r="J15">
        <f>F15+H15</f>
        <v>24</v>
      </c>
      <c r="K15">
        <f>82-Table3[[#This Row],[GP]]</f>
        <v>58</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6</v>
      </c>
      <c r="Y15">
        <f>COUNTIFS(DataRegularSeason20242025!$E$3:$E$1315,$A15, DataRegularSeason20242025!$S$3:$S$1315, $A15,DataRegularSeason20242025!$M$3:$M$1315,"REG")</f>
        <v>5</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13</v>
      </c>
      <c r="AC15">
        <f>Table3[[#This Row],[L_A]]+Table3[[#This Row],[L_H]]</f>
        <v>11</v>
      </c>
      <c r="AD15">
        <f>Table3[[#This Row],[RW_A]]+Table3[[#This Row],[RW_H]]</f>
        <v>13</v>
      </c>
      <c r="AE15">
        <f>Table3[[#This Row],[RL_A]]+Table3[[#This Row],[RL_H]]</f>
        <v>10</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27</v>
      </c>
      <c r="AK15">
        <f>(3*(Table3[[#This Row],[RW_A]]+Table3[[#This Row],[RW_H]]))+(2*(Table3[[#This Row],[OTW_A]]+Table3[[#This Row],[SOW_A]]+Table3[[#This Row],[OTW_H]]+Table3[[#This Row],[SOW_H]]))+Table3[[#This Row],[OTL_A]]+Table3[[#This Row],[SOL_A]]+Table3[[#This Row],[OTL_H]]+Table3[[#This Row],[SOL_H]]</f>
        <v>40</v>
      </c>
      <c r="AL15" s="15">
        <f>Table3[[#This Row],[PTS]]/(2*Table3[[#This Row],[GP]])</f>
        <v>0.5625</v>
      </c>
      <c r="AM15" s="15">
        <f>Table3[[#This Row],[PTS2]]/(3*Table3[[#This Row],[GP]])</f>
        <v>0.55555555555555558</v>
      </c>
      <c r="AN15">
        <f>(2*Table3[[#This Row],[GR]])+Table3[[#This Row],[PTS]]</f>
        <v>143</v>
      </c>
      <c r="AO15">
        <f>(3*Table3[[#This Row],[GR]])+Table3[[#This Row],[PTS2]]</f>
        <v>214</v>
      </c>
      <c r="AP15">
        <f>Table3[[#This Row],[PTS]]+(2 * Table3[[#This Row],[GR]] * Table3[[#This Row],[PTS%]])</f>
        <v>92.25</v>
      </c>
      <c r="AQ15">
        <f>Table3[[#This Row],[PTS2]]+(3 * Table3[[#This Row],[GR]] * Table3[[#This Row],[PTS%2]])</f>
        <v>136.66666666666669</v>
      </c>
      <c r="AR15" s="20" t="str">
        <f>_xlfn.CONCAT(TEXT(Table3[[#This Row],[W]], "0"), "-", TEXT(Table3[[#This Row],[RL]],"0"), "-", TEXT(Table3[[#This Row],[OTL]]+Table3[[#This Row],[SOL]], "0"))</f>
        <v>13-10-1</v>
      </c>
      <c r="AS15">
        <f>COUNTIFS(DataRegularSeason20242025!$D$3:$D$1315,Table3[[#This Row],[Teams]],DataRegularSeason20242025!$K$3:$K$1315,0)</f>
        <v>3</v>
      </c>
      <c r="AT15">
        <f>SUMIF(DataRegularSeason20242025!$D$3:$D$1315,$A15, DataRegularSeason20242025!$J$3:$J$1315)</f>
        <v>43</v>
      </c>
      <c r="AU15">
        <f>SUMIF(DataRegularSeason20242025!$D$3:$D$1315,$A15, DataRegularSeason20242025!$K$3:$K$1315)</f>
        <v>29</v>
      </c>
      <c r="AV15">
        <f>AT15-AU15</f>
        <v>14</v>
      </c>
      <c r="AW15">
        <f>COUNTIFS(DataRegularSeason20242025!$E$3:$E$1315,Table3[[#This Row],[Teams]],DataRegularSeason20242025!$J$3:$J$1315,0)</f>
        <v>0</v>
      </c>
      <c r="AX15">
        <f>SUMIF(DataRegularSeason20242025!$E$3:$E$1315,$A15,DataRegularSeason20242025!$K$3:$K$1315)</f>
        <v>34</v>
      </c>
      <c r="AY15">
        <f>SUMIF(DataRegularSeason20242025!$E$3:$E$1315,$A15,DataRegularSeason20242025!$J$3:$J$1315)</f>
        <v>41</v>
      </c>
      <c r="AZ15">
        <f>AX15-AY15</f>
        <v>-7</v>
      </c>
      <c r="BA15">
        <f>AT15+AX15</f>
        <v>77</v>
      </c>
      <c r="BB15">
        <f>AU15+AY15</f>
        <v>70</v>
      </c>
      <c r="BC15">
        <f>BA15-BB15</f>
        <v>7</v>
      </c>
      <c r="BD15" s="17">
        <f>Table3[[#This Row],[GF]]/Table3[[#This Row],[GP]]</f>
        <v>3.2083333333333335</v>
      </c>
      <c r="BE15" s="17">
        <f>Table3[[#This Row],[GA]]/Table3[[#This Row],[GP]]</f>
        <v>2.9166666666666665</v>
      </c>
      <c r="BF15" s="17">
        <f>(Table3[[#This Row],[GF]]-Table3[[#This Row],[GA]])/Table3[[#This Row],[GP]]</f>
        <v>0.29166666666666669</v>
      </c>
      <c r="BG15" s="50" t="str">
        <f>_xlfn.CONCAT(TEXT(Table3[[#This Row],[W_H]], "0"), "-", TEXT(Table3[[#This Row],[RL_H]],"0"), "-", TEXT(Table3[[#This Row],[OTL_H]]+Table3[[#This Row],[SOL_H]], "0"))</f>
        <v>6-5-1</v>
      </c>
      <c r="BH15" s="50" t="str">
        <f>_xlfn.CONCAT(TEXT(Table3[[#This Row],[W_A]], "0"), "-", TEXT(Table3[[#This Row],[RL_A]],"0"), "-", TEXT(Table3[[#This Row],[OTL_A]]+Table3[[#This Row],[SOL_A]], "0"))</f>
        <v>7-5-0</v>
      </c>
      <c r="BI15">
        <f>COUNTIFS(DataRegularSeason20242025!$D$3:$D$1315,$A15,DataRegularSeason20242025!$H$3:$H$1315, $A15)</f>
        <v>6</v>
      </c>
      <c r="BJ15">
        <f>COUNTIFS(DataRegularSeason20242025!$E$3:$E$1315,$A15,DataRegularSeason20242025!$H$3:$H$1315, $A15)</f>
        <v>10</v>
      </c>
      <c r="BK15">
        <f>BI15+BJ15</f>
        <v>16</v>
      </c>
      <c r="BL15">
        <f>F15-BI15</f>
        <v>6</v>
      </c>
      <c r="BM15">
        <f>H15-BJ15</f>
        <v>2</v>
      </c>
      <c r="BN15">
        <f>BL15+BM15</f>
        <v>8</v>
      </c>
      <c r="BS15" t="s">
        <v>1802</v>
      </c>
      <c r="BT15">
        <f>BT14/BT2</f>
        <v>0.2107843137254902</v>
      </c>
    </row>
    <row r="16" spans="1:81"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23</v>
      </c>
      <c r="E16" s="15">
        <f>Table3[[#This Row],[Watched]]/Table3[[#This Row],[GP]]</f>
        <v>0.92</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4</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7</v>
      </c>
      <c r="Y16">
        <f>COUNTIFS(DataRegularSeason20242025!$E$3:$E$1315,$A16, DataRegularSeason20242025!$S$3:$S$1315, $A16,DataRegularSeason20242025!$M$3:$M$1315,"REG")</f>
        <v>6</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12</v>
      </c>
      <c r="AD16">
        <f>Table3[[#This Row],[RW_A]]+Table3[[#This Row],[RW_H]]</f>
        <v>8</v>
      </c>
      <c r="AE16">
        <f>Table3[[#This Row],[RL_A]]+Table3[[#This Row],[RL_H]]</f>
        <v>10</v>
      </c>
      <c r="AF16">
        <f>Table3[[#This Row],[OTW_A]]+Table3[[#This Row],[OTW_H]]</f>
        <v>5</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36</v>
      </c>
      <c r="AL16" s="15">
        <f>Table3[[#This Row],[PTS]]/(2*Table3[[#This Row],[GP]])</f>
        <v>0.56000000000000005</v>
      </c>
      <c r="AM16" s="15">
        <f>Table3[[#This Row],[PTS2]]/(3*Table3[[#This Row],[GP]])</f>
        <v>0.48</v>
      </c>
      <c r="AN16">
        <f>(2*Table3[[#This Row],[GR]])+Table3[[#This Row],[PTS]]</f>
        <v>142</v>
      </c>
      <c r="AO16">
        <f>(3*Table3[[#This Row],[GR]])+Table3[[#This Row],[PTS2]]</f>
        <v>207</v>
      </c>
      <c r="AP16">
        <f>Table3[[#This Row],[PTS]]+(2 * Table3[[#This Row],[GR]] * Table3[[#This Row],[PTS%]])</f>
        <v>91.84</v>
      </c>
      <c r="AQ16">
        <f>Table3[[#This Row],[PTS2]]+(3 * Table3[[#This Row],[GR]] * Table3[[#This Row],[PTS%2]])</f>
        <v>118.08</v>
      </c>
      <c r="AR16" s="20" t="str">
        <f>_xlfn.CONCAT(TEXT(Table3[[#This Row],[W]], "0"), "-", TEXT(Table3[[#This Row],[RL]],"0"), "-", TEXT(Table3[[#This Row],[OTL]]+Table3[[#This Row],[SOL]], "0"))</f>
        <v>13-10-2</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34</v>
      </c>
      <c r="AV16">
        <f>AT16-AU16</f>
        <v>7</v>
      </c>
      <c r="AW16">
        <f>COUNTIFS(DataRegularSeason20242025!$E$3:$E$1315,Table3[[#This Row],[Teams]],DataRegularSeason20242025!$J$3:$J$1315,0)</f>
        <v>1</v>
      </c>
      <c r="AX16">
        <f>SUMIF(DataRegularSeason20242025!$E$3:$E$1315,$A16,DataRegularSeason20242025!$K$3:$K$1315)</f>
        <v>31</v>
      </c>
      <c r="AY16">
        <f>SUMIF(DataRegularSeason20242025!$E$3:$E$1315,$A16,DataRegularSeason20242025!$J$3:$J$1315)</f>
        <v>40</v>
      </c>
      <c r="AZ16">
        <f>AX16-AY16</f>
        <v>-9</v>
      </c>
      <c r="BA16">
        <f>AT16+AX16</f>
        <v>72</v>
      </c>
      <c r="BB16">
        <f>AU16+AY16</f>
        <v>74</v>
      </c>
      <c r="BC16">
        <f>BA16-BB16</f>
        <v>-2</v>
      </c>
      <c r="BD16" s="17">
        <f>Table3[[#This Row],[GF]]/Table3[[#This Row],[GP]]</f>
        <v>2.88</v>
      </c>
      <c r="BE16" s="17">
        <f>Table3[[#This Row],[GA]]/Table3[[#This Row],[GP]]</f>
        <v>2.96</v>
      </c>
      <c r="BF16" s="17">
        <f>(Table3[[#This Row],[GF]]-Table3[[#This Row],[GA]])/Table3[[#This Row],[GP]]</f>
        <v>-0.08</v>
      </c>
      <c r="BG16" s="50" t="str">
        <f>_xlfn.CONCAT(TEXT(Table3[[#This Row],[W_H]], "0"), "-", TEXT(Table3[[#This Row],[RL_H]],"0"), "-", TEXT(Table3[[#This Row],[OTL_H]]+Table3[[#This Row],[SOL_H]], "0"))</f>
        <v>5-6-1</v>
      </c>
      <c r="BH16" s="50" t="str">
        <f>_xlfn.CONCAT(TEXT(Table3[[#This Row],[W_A]], "0"), "-", TEXT(Table3[[#This Row],[RL_A]],"0"), "-", TEXT(Table3[[#This Row],[OTL_A]]+Table3[[#This Row],[SOL_A]], "0"))</f>
        <v>8-4-1</v>
      </c>
      <c r="BI16">
        <f>COUNTIFS(DataRegularSeason20242025!$D$3:$D$1315,$A16,DataRegularSeason20242025!$H$3:$H$1315, $A16)</f>
        <v>9</v>
      </c>
      <c r="BJ16">
        <f>COUNTIFS(DataRegularSeason20242025!$E$3:$E$1315,$A16,DataRegularSeason20242025!$H$3:$H$1315, $A16)</f>
        <v>7</v>
      </c>
      <c r="BK16">
        <f>BI16+BJ16</f>
        <v>16</v>
      </c>
      <c r="BL16">
        <f>F16-BI16</f>
        <v>4</v>
      </c>
      <c r="BM16">
        <f>H16-BJ16</f>
        <v>5</v>
      </c>
      <c r="BN16">
        <f>BL16+BM16</f>
        <v>9</v>
      </c>
    </row>
    <row r="17" spans="1:71"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25</v>
      </c>
      <c r="E17" s="15">
        <f>Table3[[#This Row],[Watched]]/Table3[[#This Row],[GP]]</f>
        <v>0.8928571428571429</v>
      </c>
      <c r="F17">
        <f>COUNTIFS(DataRegularSeason20242025!$N$3:$N$1315,1,DataRegularSeason20242025!$D$3:$D$1315,$A17)</f>
        <v>12</v>
      </c>
      <c r="G17">
        <f>41-Table3[[#This Row],[GP_A]]</f>
        <v>29</v>
      </c>
      <c r="H17">
        <f>COUNTIFS(DataRegularSeason20242025!$E$3:$E$1315,$A17,DataRegularSeason20242025!$N$3:$N$1315,1)</f>
        <v>16</v>
      </c>
      <c r="I17">
        <f>41-Table3[[#This Row],[GP_H]]</f>
        <v>25</v>
      </c>
      <c r="J17">
        <f>F17+H17</f>
        <v>28</v>
      </c>
      <c r="K17">
        <f>82-Table3[[#This Row],[GP]]</f>
        <v>54</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6</v>
      </c>
      <c r="Q17">
        <f>COUNTIFS(DataRegularSeason20242025!$D$3:$D$1315,$A17, DataRegularSeason20242025!$S$3:$S$1315, $A17,DataRegularSeason20242025!$M$3:$M$1315,"REG")</f>
        <v>5</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4</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14</v>
      </c>
      <c r="AC17">
        <f>Table3[[#This Row],[L_A]]+Table3[[#This Row],[L_H]]</f>
        <v>14</v>
      </c>
      <c r="AD17">
        <f>Table3[[#This Row],[RW_A]]+Table3[[#This Row],[RW_H]]</f>
        <v>10</v>
      </c>
      <c r="AE17">
        <f>Table3[[#This Row],[RL_A]]+Table3[[#This Row],[RL_H]]</f>
        <v>11</v>
      </c>
      <c r="AF17">
        <f>Table3[[#This Row],[OTW_A]]+Table3[[#This Row],[OTW_H]]</f>
        <v>4</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41</v>
      </c>
      <c r="AL17" s="15">
        <f>Table3[[#This Row],[PTS]]/(2*Table3[[#This Row],[GP]])</f>
        <v>0.5535714285714286</v>
      </c>
      <c r="AM17" s="15">
        <f>Table3[[#This Row],[PTS2]]/(3*Table3[[#This Row],[GP]])</f>
        <v>0.48809523809523808</v>
      </c>
      <c r="AN17">
        <f>(2*Table3[[#This Row],[GR]])+Table3[[#This Row],[PTS]]</f>
        <v>139</v>
      </c>
      <c r="AO17">
        <f>(3*Table3[[#This Row],[GR]])+Table3[[#This Row],[PTS2]]</f>
        <v>203</v>
      </c>
      <c r="AP17">
        <f>Table3[[#This Row],[PTS]]+(2 * Table3[[#This Row],[GR]] * Table3[[#This Row],[PTS%]])</f>
        <v>90.785714285714292</v>
      </c>
      <c r="AQ17">
        <f>Table3[[#This Row],[PTS2]]+(3 * Table3[[#This Row],[GR]] * Table3[[#This Row],[PTS%2]])</f>
        <v>120.07142857142857</v>
      </c>
      <c r="AR17" s="20" t="str">
        <f>_xlfn.CONCAT(TEXT(Table3[[#This Row],[W]], "0"), "-", TEXT(Table3[[#This Row],[RL]],"0"), "-", TEXT(Table3[[#This Row],[OTL]]+Table3[[#This Row],[SOL]], "0"))</f>
        <v>14-11-3</v>
      </c>
      <c r="AS17">
        <f>COUNTIFS(DataRegularSeason20242025!$D$3:$D$1315,Table3[[#This Row],[Teams]],DataRegularSeason20242025!$K$3:$K$1315,0)</f>
        <v>1</v>
      </c>
      <c r="AT17">
        <f>SUMIF(DataRegularSeason20242025!$D$3:$D$1315,$A17, DataRegularSeason20242025!$J$3:$J$1315)</f>
        <v>32</v>
      </c>
      <c r="AU17">
        <f>SUMIF(DataRegularSeason20242025!$D$3:$D$1315,$A17, DataRegularSeason20242025!$K$3:$K$1315)</f>
        <v>42</v>
      </c>
      <c r="AV17">
        <f>AT17-AU17</f>
        <v>-10</v>
      </c>
      <c r="AW17">
        <f>COUNTIFS(DataRegularSeason20242025!$E$3:$E$1315,Table3[[#This Row],[Teams]],DataRegularSeason20242025!$J$3:$J$1315,0)</f>
        <v>2</v>
      </c>
      <c r="AX17">
        <f>SUMIF(DataRegularSeason20242025!$E$3:$E$1315,$A17,DataRegularSeason20242025!$K$3:$K$1315)</f>
        <v>39</v>
      </c>
      <c r="AY17">
        <f>SUMIF(DataRegularSeason20242025!$E$3:$E$1315,$A17,DataRegularSeason20242025!$J$3:$J$1315)</f>
        <v>42</v>
      </c>
      <c r="AZ17">
        <f>AX17-AY17</f>
        <v>-3</v>
      </c>
      <c r="BA17">
        <f>AT17+AX17</f>
        <v>71</v>
      </c>
      <c r="BB17">
        <f>AU17+AY17</f>
        <v>84</v>
      </c>
      <c r="BC17">
        <f>BA17-BB17</f>
        <v>-13</v>
      </c>
      <c r="BD17" s="17">
        <f>Table3[[#This Row],[GF]]/Table3[[#This Row],[GP]]</f>
        <v>2.5357142857142856</v>
      </c>
      <c r="BE17" s="17">
        <f>Table3[[#This Row],[GA]]/Table3[[#This Row],[GP]]</f>
        <v>3</v>
      </c>
      <c r="BF17" s="17">
        <f>(Table3[[#This Row],[GF]]-Table3[[#This Row],[GA]])/Table3[[#This Row],[GP]]</f>
        <v>-0.4642857142857143</v>
      </c>
      <c r="BG17" s="50" t="str">
        <f>_xlfn.CONCAT(TEXT(Table3[[#This Row],[W_H]], "0"), "-", TEXT(Table3[[#This Row],[RL_H]],"0"), "-", TEXT(Table3[[#This Row],[OTL_H]]+Table3[[#This Row],[SOL_H]], "0"))</f>
        <v>8-6-2</v>
      </c>
      <c r="BH17" s="50" t="str">
        <f>_xlfn.CONCAT(TEXT(Table3[[#This Row],[W_A]], "0"), "-", TEXT(Table3[[#This Row],[RL_A]],"0"), "-", TEXT(Table3[[#This Row],[OTL_A]]+Table3[[#This Row],[SOL_A]], "0"))</f>
        <v>6-5-1</v>
      </c>
      <c r="BI17">
        <f>COUNTIFS(DataRegularSeason20242025!$D$3:$D$1315,$A17,DataRegularSeason20242025!$H$3:$H$1315, $A17)</f>
        <v>7</v>
      </c>
      <c r="BJ17">
        <f>COUNTIFS(DataRegularSeason20242025!$E$3:$E$1315,$A17,DataRegularSeason20242025!$H$3:$H$1315, $A17)</f>
        <v>8</v>
      </c>
      <c r="BK17">
        <f>BI17+BJ17</f>
        <v>15</v>
      </c>
      <c r="BL17">
        <f>F17-BI17</f>
        <v>5</v>
      </c>
      <c r="BM17">
        <f>H17-BJ17</f>
        <v>8</v>
      </c>
      <c r="BN17">
        <f>BL17+BM17</f>
        <v>13</v>
      </c>
    </row>
    <row r="18" spans="1:71" x14ac:dyDescent="0.25">
      <c r="A18" t="s">
        <v>45</v>
      </c>
      <c r="B18" t="s">
        <v>98</v>
      </c>
      <c r="C18" t="s">
        <v>99</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0.76</v>
      </c>
      <c r="F18">
        <f>COUNTIFS(DataRegularSeason20242025!$N$3:$N$1315,1,DataRegularSeason20242025!$D$3:$D$1315,$A18)</f>
        <v>12</v>
      </c>
      <c r="G18">
        <f>41-Table3[[#This Row],[GP_A]]</f>
        <v>29</v>
      </c>
      <c r="H18">
        <f>COUNTIFS(DataRegularSeason20242025!$E$3:$E$1315,$A18,DataRegularSeason20242025!$N$3:$N$1315,1)</f>
        <v>13</v>
      </c>
      <c r="I18">
        <f>41-Table3[[#This Row],[GP_H]]</f>
        <v>28</v>
      </c>
      <c r="J18">
        <f>F18+H18</f>
        <v>25</v>
      </c>
      <c r="K18">
        <f>82-Table3[[#This Row],[GP]]</f>
        <v>57</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2</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12</v>
      </c>
      <c r="AC18">
        <f>Table3[[#This Row],[L_A]]+Table3[[#This Row],[L_H]]</f>
        <v>13</v>
      </c>
      <c r="AD18">
        <f>Table3[[#This Row],[RW_A]]+Table3[[#This Row],[RW_H]]</f>
        <v>5</v>
      </c>
      <c r="AE18">
        <f>Table3[[#This Row],[RL_A]]+Table3[[#This Row],[RL_H]]</f>
        <v>10</v>
      </c>
      <c r="AF18">
        <f>Table3[[#This Row],[OTW_A]]+Table3[[#This Row],[OTW_H]]</f>
        <v>4</v>
      </c>
      <c r="AG18">
        <f>Table3[[#This Row],[OTL_A]]+Table3[[#This Row],[OTL_H]]</f>
        <v>1</v>
      </c>
      <c r="AH18">
        <f>Table3[[#This Row],[SOW_A]]+Table3[[#This Row],[SOW_H]]</f>
        <v>3</v>
      </c>
      <c r="AI18">
        <f>Table3[[#This Row],[SOL_A]]+Table3[[#This Row],[SOL_H]]</f>
        <v>2</v>
      </c>
      <c r="AJ18">
        <f>(2*(Table3[[#This Row],[W_A]]+Table3[[#This Row],[W_H]]))+Table3[[#This Row],[OTL_A]]+Table3[[#This Row],[SOL_A]]+Table3[[#This Row],[OTL_H]]+Table3[[#This Row],[SOL_H]]</f>
        <v>27</v>
      </c>
      <c r="AK18">
        <f>(3*(Table3[[#This Row],[RW_A]]+Table3[[#This Row],[RW_H]]))+(2*(Table3[[#This Row],[OTW_A]]+Table3[[#This Row],[SOW_A]]+Table3[[#This Row],[OTW_H]]+Table3[[#This Row],[SOW_H]]))+Table3[[#This Row],[OTL_A]]+Table3[[#This Row],[SOL_A]]+Table3[[#This Row],[OTL_H]]+Table3[[#This Row],[SOL_H]]</f>
        <v>32</v>
      </c>
      <c r="AL18" s="15">
        <f>Table3[[#This Row],[PTS]]/(2*Table3[[#This Row],[GP]])</f>
        <v>0.54</v>
      </c>
      <c r="AM18" s="15">
        <f>Table3[[#This Row],[PTS2]]/(3*Table3[[#This Row],[GP]])</f>
        <v>0.42666666666666669</v>
      </c>
      <c r="AN18">
        <f>(2*Table3[[#This Row],[GR]])+Table3[[#This Row],[PTS]]</f>
        <v>141</v>
      </c>
      <c r="AO18">
        <f>(3*Table3[[#This Row],[GR]])+Table3[[#This Row],[PTS2]]</f>
        <v>203</v>
      </c>
      <c r="AP18">
        <f>Table3[[#This Row],[PTS]]+(2 * Table3[[#This Row],[GR]] * Table3[[#This Row],[PTS%]])</f>
        <v>88.56</v>
      </c>
      <c r="AQ18">
        <f>Table3[[#This Row],[PTS2]]+(3 * Table3[[#This Row],[GR]] * Table3[[#This Row],[PTS%2]])</f>
        <v>104.96000000000001</v>
      </c>
      <c r="AR18" s="20" t="str">
        <f>_xlfn.CONCAT(TEXT(Table3[[#This Row],[W]], "0"), "-", TEXT(Table3[[#This Row],[RL]],"0"), "-", TEXT(Table3[[#This Row],[OTL]]+Table3[[#This Row],[SOL]], "0"))</f>
        <v>12-10-3</v>
      </c>
      <c r="AS18">
        <f>COUNTIFS(DataRegularSeason20242025!$D$3:$D$1315,Table3[[#This Row],[Teams]],DataRegularSeason20242025!$K$3:$K$1315,0)</f>
        <v>1</v>
      </c>
      <c r="AT18">
        <f>SUMIF(DataRegularSeason20242025!$D$3:$D$1315,$A18, DataRegularSeason20242025!$J$3:$J$1315)</f>
        <v>38</v>
      </c>
      <c r="AU18">
        <f>SUMIF(DataRegularSeason20242025!$D$3:$D$1315,$A18, DataRegularSeason20242025!$K$3:$K$1315)</f>
        <v>43</v>
      </c>
      <c r="AV18">
        <f>AT18-AU18</f>
        <v>-5</v>
      </c>
      <c r="AW18">
        <f>COUNTIFS(DataRegularSeason20242025!$E$3:$E$1315,Table3[[#This Row],[Teams]],DataRegularSeason20242025!$J$3:$J$1315,0)</f>
        <v>0</v>
      </c>
      <c r="AX18">
        <f>SUMIF(DataRegularSeason20242025!$E$3:$E$1315,$A18,DataRegularSeason20242025!$K$3:$K$1315)</f>
        <v>35</v>
      </c>
      <c r="AY18">
        <f>SUMIF(DataRegularSeason20242025!$E$3:$E$1315,$A18,DataRegularSeason20242025!$J$3:$J$1315)</f>
        <v>40</v>
      </c>
      <c r="AZ18">
        <f>AX18-AY18</f>
        <v>-5</v>
      </c>
      <c r="BA18">
        <f>AT18+AX18</f>
        <v>73</v>
      </c>
      <c r="BB18">
        <f>AU18+AY18</f>
        <v>83</v>
      </c>
      <c r="BC18">
        <f>BA18-BB18</f>
        <v>-10</v>
      </c>
      <c r="BD18" s="17">
        <f>Table3[[#This Row],[GF]]/Table3[[#This Row],[GP]]</f>
        <v>2.92</v>
      </c>
      <c r="BE18" s="17">
        <f>Table3[[#This Row],[GA]]/Table3[[#This Row],[GP]]</f>
        <v>3.32</v>
      </c>
      <c r="BF18" s="17">
        <f>(Table3[[#This Row],[GF]]-Table3[[#This Row],[GA]])/Table3[[#This Row],[GP]]</f>
        <v>-0.4</v>
      </c>
      <c r="BG18" s="50" t="str">
        <f>_xlfn.CONCAT(TEXT(Table3[[#This Row],[W_H]], "0"), "-", TEXT(Table3[[#This Row],[RL_H]],"0"), "-", TEXT(Table3[[#This Row],[OTL_H]]+Table3[[#This Row],[SOL_H]], "0"))</f>
        <v>6-6-1</v>
      </c>
      <c r="BH18" s="50" t="str">
        <f>_xlfn.CONCAT(TEXT(Table3[[#This Row],[W_A]], "0"), "-", TEXT(Table3[[#This Row],[RL_A]],"0"), "-", TEXT(Table3[[#This Row],[OTL_A]]+Table3[[#This Row],[SOL_A]], "0"))</f>
        <v>6-4-2</v>
      </c>
      <c r="BI18">
        <f>COUNTIFS(DataRegularSeason20242025!$D$3:$D$1315,$A18,DataRegularSeason20242025!$H$3:$H$1315, $A18)</f>
        <v>4</v>
      </c>
      <c r="BJ18">
        <f>COUNTIFS(DataRegularSeason20242025!$E$3:$E$1315,$A18,DataRegularSeason20242025!$H$3:$H$1315, $A18)</f>
        <v>4</v>
      </c>
      <c r="BK18">
        <f>BI18+BJ18</f>
        <v>8</v>
      </c>
      <c r="BL18">
        <f>F18-BI18</f>
        <v>8</v>
      </c>
      <c r="BM18">
        <f>H18-BJ18</f>
        <v>9</v>
      </c>
      <c r="BN18">
        <f>BL18+BM18</f>
        <v>17</v>
      </c>
      <c r="BS18">
        <f>LARGE($AJ$2:$AJ$33,1)</f>
        <v>38</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20</v>
      </c>
      <c r="E19" s="15">
        <f>Table3[[#This Row],[Watched]]/Table3[[#This Row],[GP]]</f>
        <v>0.76923076923076927</v>
      </c>
      <c r="F19">
        <f>COUNTIFS(DataRegularSeason20242025!$N$3:$N$1315,1,DataRegularSeason20242025!$D$3:$D$1315,$A19)</f>
        <v>12</v>
      </c>
      <c r="G19">
        <f>41-Table3[[#This Row],[GP_A]]</f>
        <v>29</v>
      </c>
      <c r="H19">
        <f>COUNTIFS(DataRegularSeason20242025!$E$3:$E$1315,$A19,DataRegularSeason20242025!$N$3:$N$1315,1)</f>
        <v>14</v>
      </c>
      <c r="I19">
        <f>41-Table3[[#This Row],[GP_H]]</f>
        <v>27</v>
      </c>
      <c r="J19">
        <f>F19+H19</f>
        <v>26</v>
      </c>
      <c r="K19">
        <f>82-Table3[[#This Row],[GP]]</f>
        <v>56</v>
      </c>
      <c r="L19">
        <f>COUNTIFS(DataRegularSeason20242025!$D$3:$D$1315,$A19, DataRegularSeason20242025!$L$3:$L$1315, $A19,DataRegularSeason20242025!$N$3:$N$1315,1)</f>
        <v>7</v>
      </c>
      <c r="M19">
        <f>COUNTIFS(DataRegularSeason20242025!$D$3:$D$1315,$A19, DataRegularSeason20242025!$L$3:$L$1315, $A19,DataRegularSeason20242025!$N$3:$N$1315,1,DataRegularSeason20242025!$M$3:$M$1315,"REG")</f>
        <v>7</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14</v>
      </c>
      <c r="AC19">
        <f>Table3[[#This Row],[L_A]]+Table3[[#This Row],[L_H]]</f>
        <v>12</v>
      </c>
      <c r="AD19">
        <f>Table3[[#This Row],[RW_A]]+Table3[[#This Row],[RW_H]]</f>
        <v>11</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39</v>
      </c>
      <c r="AL19" s="15">
        <f>Table3[[#This Row],[PTS]]/(2*Table3[[#This Row],[GP]])</f>
        <v>0.53846153846153844</v>
      </c>
      <c r="AM19" s="15">
        <f>Table3[[#This Row],[PTS2]]/(3*Table3[[#This Row],[GP]])</f>
        <v>0.5</v>
      </c>
      <c r="AN19">
        <f>(2*Table3[[#This Row],[GR]])+Table3[[#This Row],[PTS]]</f>
        <v>140</v>
      </c>
      <c r="AO19">
        <f>(3*Table3[[#This Row],[GR]])+Table3[[#This Row],[PTS2]]</f>
        <v>207</v>
      </c>
      <c r="AP19">
        <f>Table3[[#This Row],[PTS]]+(2 * Table3[[#This Row],[GR]] * Table3[[#This Row],[PTS%]])</f>
        <v>88.307692307692307</v>
      </c>
      <c r="AQ19">
        <f>Table3[[#This Row],[PTS2]]+(3 * Table3[[#This Row],[GR]] * Table3[[#This Row],[PTS%2]])</f>
        <v>123</v>
      </c>
      <c r="AR19" s="20" t="str">
        <f>_xlfn.CONCAT(TEXT(Table3[[#This Row],[W]], "0"), "-", TEXT(Table3[[#This Row],[RL]],"0"), "-", TEXT(Table3[[#This Row],[OTL]]+Table3[[#This Row],[SOL]], "0"))</f>
        <v>14-12-0</v>
      </c>
      <c r="AS19">
        <f>COUNTIFS(DataRegularSeason20242025!$D$3:$D$1315,Table3[[#This Row],[Teams]],DataRegularSeason20242025!$K$3:$K$1315,0)</f>
        <v>0</v>
      </c>
      <c r="AT19">
        <f>SUMIF(DataRegularSeason20242025!$D$3:$D$1315,$A19, DataRegularSeason20242025!$J$3:$J$1315)</f>
        <v>40</v>
      </c>
      <c r="AU19">
        <f>SUMIF(DataRegularSeason20242025!$D$3:$D$1315,$A19, DataRegularSeason20242025!$K$3:$K$1315)</f>
        <v>42</v>
      </c>
      <c r="AV19">
        <f>AT19-AU19</f>
        <v>-2</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AX19-AY19</f>
        <v>-9</v>
      </c>
      <c r="BA19">
        <f>AT19+AX19</f>
        <v>86</v>
      </c>
      <c r="BB19">
        <f>AU19+AY19</f>
        <v>97</v>
      </c>
      <c r="BC19">
        <f>BA19-BB19</f>
        <v>-11</v>
      </c>
      <c r="BD19" s="17">
        <f>Table3[[#This Row],[GF]]/Table3[[#This Row],[GP]]</f>
        <v>3.3076923076923075</v>
      </c>
      <c r="BE19" s="17">
        <f>Table3[[#This Row],[GA]]/Table3[[#This Row],[GP]]</f>
        <v>3.7307692307692308</v>
      </c>
      <c r="BF19" s="17">
        <f>(Table3[[#This Row],[GF]]-Table3[[#This Row],[GA]])/Table3[[#This Row],[GP]]</f>
        <v>-0.42307692307692307</v>
      </c>
      <c r="BG19" s="50" t="str">
        <f>_xlfn.CONCAT(TEXT(Table3[[#This Row],[W_H]], "0"), "-", TEXT(Table3[[#This Row],[RL_H]],"0"), "-", TEXT(Table3[[#This Row],[OTL_H]]+Table3[[#This Row],[SOL_H]], "0"))</f>
        <v>7-7-0</v>
      </c>
      <c r="BH19" s="50" t="str">
        <f>_xlfn.CONCAT(TEXT(Table3[[#This Row],[W_A]], "0"), "-", TEXT(Table3[[#This Row],[RL_A]],"0"), "-", TEXT(Table3[[#This Row],[OTL_A]]+Table3[[#This Row],[SOL_A]], "0"))</f>
        <v>7-5-0</v>
      </c>
      <c r="BI19">
        <f>COUNTIFS(DataRegularSeason20242025!$D$3:$D$1315,$A19,DataRegularSeason20242025!$H$3:$H$1315, $A19)</f>
        <v>4</v>
      </c>
      <c r="BJ19">
        <f>COUNTIFS(DataRegularSeason20242025!$E$3:$E$1315,$A19,DataRegularSeason20242025!$H$3:$H$1315, $A19)</f>
        <v>11</v>
      </c>
      <c r="BK19">
        <f>BI19+BJ19</f>
        <v>15</v>
      </c>
      <c r="BL19">
        <f>F19-BI19</f>
        <v>8</v>
      </c>
      <c r="BM19">
        <f>H19-BJ19</f>
        <v>3</v>
      </c>
      <c r="BN19">
        <f>BL19+BM19</f>
        <v>11</v>
      </c>
    </row>
    <row r="20" spans="1:71" x14ac:dyDescent="0.25">
      <c r="A20" t="s">
        <v>36</v>
      </c>
      <c r="B20" t="s">
        <v>98</v>
      </c>
      <c r="C20" t="s">
        <v>99</v>
      </c>
      <c r="D20">
        <f>COUNTIFS(DataRegularSeason20242025!$D$3:$D$1315,$A20,DataRegularSeason20242025!$R$3:$R$1315,1,DataRegularSeason20242025!$N$3:$N$1315,1) + COUNTIFS(DataRegularSeason20242025!$E$3:$E$1315,$A20,DataRegularSeason20242025!$R$3:$R$1315,1,DataRegularSeason20242025!$N$3:$N$1315,1)</f>
        <v>16</v>
      </c>
      <c r="E20" s="15">
        <f>Table3[[#This Row],[Watched]]/Table3[[#This Row],[GP]]</f>
        <v>0.66666666666666663</v>
      </c>
      <c r="F20">
        <f>COUNTIFS(DataRegularSeason20242025!$N$3:$N$1315,1,DataRegularSeason20242025!$D$3:$D$1315,$A20)</f>
        <v>12</v>
      </c>
      <c r="G20">
        <f>41-Table3[[#This Row],[GP_A]]</f>
        <v>29</v>
      </c>
      <c r="H20">
        <f>COUNTIFS(DataRegularSeason20242025!$E$3:$E$1315,$A20,DataRegularSeason20242025!$N$3:$N$1315,1)</f>
        <v>12</v>
      </c>
      <c r="I20">
        <f>41-Table3[[#This Row],[GP_H]]</f>
        <v>29</v>
      </c>
      <c r="J20">
        <f>F20+H20</f>
        <v>24</v>
      </c>
      <c r="K20">
        <f>82-Table3[[#This Row],[GP]]</f>
        <v>58</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9</v>
      </c>
      <c r="Q20">
        <f>COUNTIFS(DataRegularSeason20242025!$D$3:$D$1315,$A20, DataRegularSeason20242025!$S$3:$S$1315, $A20,DataRegularSeason20242025!$M$3:$M$1315,"REG")</f>
        <v>7</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8</v>
      </c>
      <c r="U20">
        <f>COUNTIFS(DataRegularSeason20242025!$E$3:$E$1315,$A20, DataRegularSeason20242025!$L$3:$L$1315, $A20,DataRegularSeason20242025!$N$3:$N$1315,1,DataRegularSeason20242025!$M$3:$M$1315,"REG")</f>
        <v>6</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9</v>
      </c>
      <c r="AE20">
        <f>Table3[[#This Row],[RL_A]]+Table3[[#This Row],[RL_H]]</f>
        <v>10</v>
      </c>
      <c r="AF20">
        <f>Table3[[#This Row],[OTW_A]]+Table3[[#This Row],[OTW_H]]</f>
        <v>1</v>
      </c>
      <c r="AG20">
        <f>Table3[[#This Row],[OTL_A]]+Table3[[#This Row],[OTL_H]]</f>
        <v>3</v>
      </c>
      <c r="AH20">
        <f>Table3[[#This Row],[SOW_A]]+Table3[[#This Row],[SOW_H]]</f>
        <v>1</v>
      </c>
      <c r="AI20">
        <f>Table3[[#This Row],[SOL_A]]+Table3[[#This Row],[SOL_H]]</f>
        <v>0</v>
      </c>
      <c r="AJ20">
        <f>(2*(Table3[[#This Row],[W_A]]+Table3[[#This Row],[W_H]]))+Table3[[#This Row],[OTL_A]]+Table3[[#This Row],[SOL_A]]+Table3[[#This Row],[OTL_H]]+Table3[[#This Row],[SOL_H]]</f>
        <v>25</v>
      </c>
      <c r="AK20">
        <f>(3*(Table3[[#This Row],[RW_A]]+Table3[[#This Row],[RW_H]]))+(2*(Table3[[#This Row],[OTW_A]]+Table3[[#This Row],[SOW_A]]+Table3[[#This Row],[OTW_H]]+Table3[[#This Row],[SOW_H]]))+Table3[[#This Row],[OTL_A]]+Table3[[#This Row],[SOL_A]]+Table3[[#This Row],[OTL_H]]+Table3[[#This Row],[SOL_H]]</f>
        <v>34</v>
      </c>
      <c r="AL20" s="15">
        <f>Table3[[#This Row],[PTS]]/(2*Table3[[#This Row],[GP]])</f>
        <v>0.52083333333333337</v>
      </c>
      <c r="AM20" s="15">
        <f>Table3[[#This Row],[PTS2]]/(3*Table3[[#This Row],[GP]])</f>
        <v>0.47222222222222221</v>
      </c>
      <c r="AN20">
        <f>(2*Table3[[#This Row],[GR]])+Table3[[#This Row],[PTS]]</f>
        <v>141</v>
      </c>
      <c r="AO20">
        <f>(3*Table3[[#This Row],[GR]])+Table3[[#This Row],[PTS2]]</f>
        <v>208</v>
      </c>
      <c r="AP20">
        <f>Table3[[#This Row],[PTS]]+(2 * Table3[[#This Row],[GR]] * Table3[[#This Row],[PTS%]])</f>
        <v>85.416666666666671</v>
      </c>
      <c r="AQ20">
        <f>Table3[[#This Row],[PTS2]]+(3 * Table3[[#This Row],[GR]] * Table3[[#This Row],[PTS%2]])</f>
        <v>116.16666666666667</v>
      </c>
      <c r="AR20" s="20" t="str">
        <f>_xlfn.CONCAT(TEXT(Table3[[#This Row],[W]], "0"), "-", TEXT(Table3[[#This Row],[RL]],"0"), "-", TEXT(Table3[[#This Row],[OTL]]+Table3[[#This Row],[SOL]], "0"))</f>
        <v>11-10-3</v>
      </c>
      <c r="AS20">
        <f>COUNTIFS(DataRegularSeason20242025!$D$3:$D$1315,Table3[[#This Row],[Teams]],DataRegularSeason20242025!$K$3:$K$1315,0)</f>
        <v>0</v>
      </c>
      <c r="AT20">
        <f>SUMIF(DataRegularSeason20242025!$D$3:$D$1315,$A20, DataRegularSeason20242025!$J$3:$J$1315)</f>
        <v>32</v>
      </c>
      <c r="AU20">
        <f>SUMIF(DataRegularSeason20242025!$D$3:$D$1315,$A20, DataRegularSeason20242025!$K$3:$K$1315)</f>
        <v>46</v>
      </c>
      <c r="AV20">
        <f>AT20-AU20</f>
        <v>-14</v>
      </c>
      <c r="AW20">
        <f>COUNTIFS(DataRegularSeason20242025!$E$3:$E$1315,Table3[[#This Row],[Teams]],DataRegularSeason20242025!$J$3:$J$1315,0)</f>
        <v>1</v>
      </c>
      <c r="AX20">
        <f>SUMIF(DataRegularSeason20242025!$E$3:$E$1315,$A20,DataRegularSeason20242025!$K$3:$K$1315)</f>
        <v>52</v>
      </c>
      <c r="AY20">
        <f>SUMIF(DataRegularSeason20242025!$E$3:$E$1315,$A20,DataRegularSeason20242025!$J$3:$J$1315)</f>
        <v>38</v>
      </c>
      <c r="AZ20">
        <f>AX20-AY20</f>
        <v>14</v>
      </c>
      <c r="BA20">
        <f>AT20+AX20</f>
        <v>84</v>
      </c>
      <c r="BB20">
        <f>AU20+AY20</f>
        <v>84</v>
      </c>
      <c r="BC20">
        <f>BA20-BB20</f>
        <v>0</v>
      </c>
      <c r="BD20" s="17">
        <f>Table3[[#This Row],[GF]]/Table3[[#This Row],[GP]]</f>
        <v>3.5</v>
      </c>
      <c r="BE20" s="17">
        <f>Table3[[#This Row],[GA]]/Table3[[#This Row],[GP]]</f>
        <v>3.5</v>
      </c>
      <c r="BF20" s="17">
        <f>(Table3[[#This Row],[GF]]-Table3[[#This Row],[GA]])/Table3[[#This Row],[GP]]</f>
        <v>0</v>
      </c>
      <c r="BG20" s="50" t="str">
        <f>_xlfn.CONCAT(TEXT(Table3[[#This Row],[W_H]], "0"), "-", TEXT(Table3[[#This Row],[RL_H]],"0"), "-", TEXT(Table3[[#This Row],[OTL_H]]+Table3[[#This Row],[SOL_H]], "0"))</f>
        <v>8-3-1</v>
      </c>
      <c r="BH20" s="50" t="str">
        <f>_xlfn.CONCAT(TEXT(Table3[[#This Row],[W_A]], "0"), "-", TEXT(Table3[[#This Row],[RL_A]],"0"), "-", TEXT(Table3[[#This Row],[OTL_A]]+Table3[[#This Row],[SOL_A]], "0"))</f>
        <v>3-7-2</v>
      </c>
      <c r="BI20">
        <f>COUNTIFS(DataRegularSeason20242025!$D$3:$D$1315,$A20,DataRegularSeason20242025!$H$3:$H$1315, $A20)</f>
        <v>4</v>
      </c>
      <c r="BJ20">
        <f>COUNTIFS(DataRegularSeason20242025!$E$3:$E$1315,$A20,DataRegularSeason20242025!$H$3:$H$1315, $A20)</f>
        <v>3</v>
      </c>
      <c r="BK20">
        <f>BI20+BJ20</f>
        <v>7</v>
      </c>
      <c r="BL20">
        <f>F20-BI20</f>
        <v>8</v>
      </c>
      <c r="BM20">
        <f>H20-BJ20</f>
        <v>9</v>
      </c>
      <c r="BN20">
        <f>BL20+BM20</f>
        <v>17</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16</v>
      </c>
      <c r="E21" s="15">
        <f>Table3[[#This Row],[Watched]]/Table3[[#This Row],[GP]]</f>
        <v>0.66666666666666663</v>
      </c>
      <c r="F21">
        <f>COUNTIFS(DataRegularSeason20242025!$N$3:$N$1315,1,DataRegularSeason20242025!$D$3:$D$1315,$A21)</f>
        <v>10</v>
      </c>
      <c r="G21">
        <f>41-Table3[[#This Row],[GP_A]]</f>
        <v>31</v>
      </c>
      <c r="H21">
        <f>COUNTIFS(DataRegularSeason20242025!$E$3:$E$1315,$A21,DataRegularSeason20242025!$N$3:$N$1315,1)</f>
        <v>14</v>
      </c>
      <c r="I21">
        <f>41-Table3[[#This Row],[GP_H]]</f>
        <v>27</v>
      </c>
      <c r="J21">
        <f>F21+H21</f>
        <v>24</v>
      </c>
      <c r="K21">
        <f>82-Table3[[#This Row],[GP]]</f>
        <v>58</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14</v>
      </c>
      <c r="AD21">
        <f>Table3[[#This Row],[RW_A]]+Table3[[#This Row],[RW_H]]</f>
        <v>8</v>
      </c>
      <c r="AE21">
        <f>Table3[[#This Row],[RL_A]]+Table3[[#This Row],[RL_H]]</f>
        <v>11</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0.47916666666666669</v>
      </c>
      <c r="AM21" s="15">
        <f>Table3[[#This Row],[PTS2]]/(3*Table3[[#This Row],[GP]])</f>
        <v>0.43055555555555558</v>
      </c>
      <c r="AN21">
        <f>(2*Table3[[#This Row],[GR]])+Table3[[#This Row],[PTS]]</f>
        <v>139</v>
      </c>
      <c r="AO21">
        <f>(3*Table3[[#This Row],[GR]])+Table3[[#This Row],[PTS2]]</f>
        <v>205</v>
      </c>
      <c r="AP21">
        <f>Table3[[#This Row],[PTS]]+(2 * Table3[[#This Row],[GR]] * Table3[[#This Row],[PTS%]])</f>
        <v>78.583333333333343</v>
      </c>
      <c r="AQ21">
        <f>Table3[[#This Row],[PTS2]]+(3 * Table3[[#This Row],[GR]] * Table3[[#This Row],[PTS%2]])</f>
        <v>105.91666666666667</v>
      </c>
      <c r="AR21" s="20" t="str">
        <f>_xlfn.CONCAT(TEXT(Table3[[#This Row],[W]], "0"), "-", TEXT(Table3[[#This Row],[RL]],"0"), "-", TEXT(Table3[[#This Row],[OTL]]+Table3[[#This Row],[SOL]], "0"))</f>
        <v>10-11-3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AT21-AU21</f>
        <v>1</v>
      </c>
      <c r="AW21">
        <f>COUNTIFS(DataRegularSeason20242025!$E$3:$E$1315,Table3[[#This Row],[Teams]],DataRegularSeason20242025!$J$3:$J$1315,0)</f>
        <v>0</v>
      </c>
      <c r="AX21">
        <f>SUMIF(DataRegularSeason20242025!$E$3:$E$1315,$A21,DataRegularSeason20242025!$K$3:$K$1315)</f>
        <v>36</v>
      </c>
      <c r="AY21">
        <f>SUMIF(DataRegularSeason20242025!$E$3:$E$1315,$A21,DataRegularSeason20242025!$J$3:$J$1315)</f>
        <v>47</v>
      </c>
      <c r="AZ21">
        <f>AX21-AY21</f>
        <v>-11</v>
      </c>
      <c r="BA21">
        <f>AT21+AX21</f>
        <v>61</v>
      </c>
      <c r="BB21">
        <f>AU21+AY21</f>
        <v>71</v>
      </c>
      <c r="BC21">
        <f>BA21-BB21</f>
        <v>-10</v>
      </c>
      <c r="BD21" s="17">
        <f>Table3[[#This Row],[GF]]/Table3[[#This Row],[GP]]</f>
        <v>2.5416666666666665</v>
      </c>
      <c r="BE21" s="17">
        <f>Table3[[#This Row],[GA]]/Table3[[#This Row],[GP]]</f>
        <v>2.9583333333333335</v>
      </c>
      <c r="BF21" s="17">
        <f>(Table3[[#This Row],[GF]]-Table3[[#This Row],[GA]])/Table3[[#This Row],[GP]]</f>
        <v>-0.41666666666666669</v>
      </c>
      <c r="BG21" s="50" t="str">
        <f>_xlfn.CONCAT(TEXT(Table3[[#This Row],[W_H]], "0"), "-", TEXT(Table3[[#This Row],[RL_H]],"0"), "-", TEXT(Table3[[#This Row],[OTL_H]]+Table3[[#This Row],[SOL_H]], "0"))</f>
        <v>5-8-1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BI21+BJ21</f>
        <v>10</v>
      </c>
      <c r="BL21">
        <f>F21-BI21</f>
        <v>6</v>
      </c>
      <c r="BM21">
        <f>H21-BJ21</f>
        <v>8</v>
      </c>
      <c r="BN21">
        <f>BL21+BM21</f>
        <v>14</v>
      </c>
      <c r="BO21" s="6">
        <f>(BL21+BI21)</f>
        <v>10</v>
      </c>
      <c r="BP21" s="6"/>
    </row>
    <row r="22" spans="1:71"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19</v>
      </c>
      <c r="E22" s="15">
        <f>Table3[[#This Row],[Watched]]/Table3[[#This Row],[GP]]</f>
        <v>0.73076923076923073</v>
      </c>
      <c r="F22">
        <f>COUNTIFS(DataRegularSeason20242025!$N$3:$N$1315,1,DataRegularSeason20242025!$D$3:$D$1315,$A22)</f>
        <v>14</v>
      </c>
      <c r="G22">
        <f>41-Table3[[#This Row],[GP_A]]</f>
        <v>27</v>
      </c>
      <c r="H22">
        <f>COUNTIFS(DataRegularSeason20242025!$E$3:$E$1315,$A22,DataRegularSeason20242025!$N$3:$N$1315,1)</f>
        <v>12</v>
      </c>
      <c r="I22">
        <f>41-Table3[[#This Row],[GP_H]]</f>
        <v>29</v>
      </c>
      <c r="J22">
        <f>F22+H22</f>
        <v>26</v>
      </c>
      <c r="K22">
        <f>82-Table3[[#This Row],[GP]]</f>
        <v>56</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7</v>
      </c>
      <c r="Q22">
        <f>COUNTIFS(DataRegularSeason20242025!$D$3:$D$1315,$A22, DataRegularSeason20242025!$S$3:$S$1315, $A22,DataRegularSeason20242025!$M$3:$M$1315,"REG")</f>
        <v>6</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7</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12</v>
      </c>
      <c r="AC22">
        <f>Table3[[#This Row],[L_A]]+Table3[[#This Row],[L_H]]</f>
        <v>14</v>
      </c>
      <c r="AD22">
        <f>Table3[[#This Row],[RW_A]]+Table3[[#This Row],[RW_H]]</f>
        <v>8</v>
      </c>
      <c r="AE22">
        <f>Table3[[#This Row],[RL_A]]+Table3[[#This Row],[RL_H]]</f>
        <v>12</v>
      </c>
      <c r="AF22">
        <f>Table3[[#This Row],[OTW_A]]+Table3[[#This Row],[OTW_H]]</f>
        <v>3</v>
      </c>
      <c r="AG22">
        <f>Table3[[#This Row],[OTL_A]]+Table3[[#This Row],[OTL_H]]</f>
        <v>2</v>
      </c>
      <c r="AH22">
        <f>Table3[[#This Row],[SOW_A]]+Table3[[#This Row],[SOW_H]]</f>
        <v>1</v>
      </c>
      <c r="AI22">
        <f>Table3[[#This Row],[SOL_A]]+Table3[[#This Row],[SOL_H]]</f>
        <v>0</v>
      </c>
      <c r="AJ22">
        <f>(2*(Table3[[#This Row],[W_A]]+Table3[[#This Row],[W_H]]))+Table3[[#This Row],[OTL_A]]+Table3[[#This Row],[SOL_A]]+Table3[[#This Row],[OTL_H]]+Table3[[#This Row],[SOL_H]]</f>
        <v>26</v>
      </c>
      <c r="AK22">
        <f>(3*(Table3[[#This Row],[RW_A]]+Table3[[#This Row],[RW_H]]))+(2*(Table3[[#This Row],[OTW_A]]+Table3[[#This Row],[SOW_A]]+Table3[[#This Row],[OTW_H]]+Table3[[#This Row],[SOW_H]]))+Table3[[#This Row],[OTL_A]]+Table3[[#This Row],[SOL_A]]+Table3[[#This Row],[OTL_H]]+Table3[[#This Row],[SOL_H]]</f>
        <v>34</v>
      </c>
      <c r="AL22" s="15">
        <f>Table3[[#This Row],[PTS]]/(2*Table3[[#This Row],[GP]])</f>
        <v>0.5</v>
      </c>
      <c r="AM22" s="15">
        <f>Table3[[#This Row],[PTS2]]/(3*Table3[[#This Row],[GP]])</f>
        <v>0.4358974358974359</v>
      </c>
      <c r="AN22">
        <f>(2*Table3[[#This Row],[GR]])+Table3[[#This Row],[PTS]]</f>
        <v>138</v>
      </c>
      <c r="AO22">
        <f>(3*Table3[[#This Row],[GR]])+Table3[[#This Row],[PTS2]]</f>
        <v>202</v>
      </c>
      <c r="AP22">
        <f>Table3[[#This Row],[PTS]]+(2 * Table3[[#This Row],[GR]] * Table3[[#This Row],[PTS%]])</f>
        <v>82</v>
      </c>
      <c r="AQ22">
        <f>Table3[[#This Row],[PTS2]]+(3 * Table3[[#This Row],[GR]] * Table3[[#This Row],[PTS%2]])</f>
        <v>107.23076923076923</v>
      </c>
      <c r="AR22" s="20" t="str">
        <f>_xlfn.CONCAT(TEXT(Table3[[#This Row],[W]], "0"), "-", TEXT(Table3[[#This Row],[RL]],"0"), "-", TEXT(Table3[[#This Row],[OTL]]+Table3[[#This Row],[SOL]], "0"))</f>
        <v>12-12-2</v>
      </c>
      <c r="AS22">
        <f>COUNTIFS(DataRegularSeason20242025!$D$3:$D$1315,Table3[[#This Row],[Teams]],DataRegularSeason20242025!$K$3:$K$1315,0)</f>
        <v>1</v>
      </c>
      <c r="AT22">
        <f>SUMIF(DataRegularSeason20242025!$D$3:$D$1315,$A22, DataRegularSeason20242025!$J$3:$J$1315)</f>
        <v>40</v>
      </c>
      <c r="AU22">
        <f>SUMIF(DataRegularSeason20242025!$D$3:$D$1315,$A22, DataRegularSeason20242025!$K$3:$K$1315)</f>
        <v>42</v>
      </c>
      <c r="AV22">
        <f>AT22-AU22</f>
        <v>-2</v>
      </c>
      <c r="AW22">
        <f>COUNTIFS(DataRegularSeason20242025!$E$3:$E$1315,Table3[[#This Row],[Teams]],DataRegularSeason20242025!$J$3:$J$1315,0)</f>
        <v>1</v>
      </c>
      <c r="AX22">
        <f>SUMIF(DataRegularSeason20242025!$E$3:$E$1315,$A22,DataRegularSeason20242025!$K$3:$K$1315)</f>
        <v>27</v>
      </c>
      <c r="AY22">
        <f>SUMIF(DataRegularSeason20242025!$E$3:$E$1315,$A22,DataRegularSeason20242025!$J$3:$J$1315)</f>
        <v>38</v>
      </c>
      <c r="AZ22">
        <f>AX22-AY22</f>
        <v>-11</v>
      </c>
      <c r="BA22">
        <f>AT22+AX22</f>
        <v>67</v>
      </c>
      <c r="BB22">
        <f>AU22+AY22</f>
        <v>80</v>
      </c>
      <c r="BC22">
        <f>BA22-BB22</f>
        <v>-13</v>
      </c>
      <c r="BD22" s="17">
        <f>Table3[[#This Row],[GF]]/Table3[[#This Row],[GP]]</f>
        <v>2.5769230769230771</v>
      </c>
      <c r="BE22" s="17">
        <f>Table3[[#This Row],[GA]]/Table3[[#This Row],[GP]]</f>
        <v>3.0769230769230771</v>
      </c>
      <c r="BF22" s="17">
        <f>(Table3[[#This Row],[GF]]-Table3[[#This Row],[GA]])/Table3[[#This Row],[GP]]</f>
        <v>-0.5</v>
      </c>
      <c r="BG22" s="50" t="str">
        <f>_xlfn.CONCAT(TEXT(Table3[[#This Row],[W_H]], "0"), "-", TEXT(Table3[[#This Row],[RL_H]],"0"), "-", TEXT(Table3[[#This Row],[OTL_H]]+Table3[[#This Row],[SOL_H]], "0"))</f>
        <v>5-6-1</v>
      </c>
      <c r="BH22" s="50" t="str">
        <f>_xlfn.CONCAT(TEXT(Table3[[#This Row],[W_A]], "0"), "-", TEXT(Table3[[#This Row],[RL_A]],"0"), "-", TEXT(Table3[[#This Row],[OTL_A]]+Table3[[#This Row],[SOL_A]], "0"))</f>
        <v>7-6-1</v>
      </c>
      <c r="BI22">
        <f>COUNTIFS(DataRegularSeason20242025!$D$3:$D$1315,$A22,DataRegularSeason20242025!$H$3:$H$1315, $A22)</f>
        <v>7</v>
      </c>
      <c r="BJ22">
        <f>COUNTIFS(DataRegularSeason20242025!$E$3:$E$1315,$A22,DataRegularSeason20242025!$H$3:$H$1315, $A22)</f>
        <v>6</v>
      </c>
      <c r="BK22">
        <f>BI22+BJ22</f>
        <v>13</v>
      </c>
      <c r="BL22">
        <f>F22-BI22</f>
        <v>7</v>
      </c>
      <c r="BM22">
        <f>H22-BJ22</f>
        <v>6</v>
      </c>
      <c r="BN22">
        <f>BL22+BM22</f>
        <v>13</v>
      </c>
    </row>
    <row r="23" spans="1:7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0.88888888888888884</v>
      </c>
      <c r="F23">
        <f>COUNTIFS(DataRegularSeason20242025!$N$3:$N$1315,1,DataRegularSeason20242025!$D$3:$D$1315,$A23)</f>
        <v>12</v>
      </c>
      <c r="G23">
        <f>41-Table3[[#This Row],[GP_A]]</f>
        <v>29</v>
      </c>
      <c r="H23">
        <f>COUNTIFS(DataRegularSeason20242025!$E$3:$E$1315,$A23,DataRegularSeason20242025!$N$3:$N$1315,1)</f>
        <v>15</v>
      </c>
      <c r="I23">
        <f>41-Table3[[#This Row],[GP_H]]</f>
        <v>26</v>
      </c>
      <c r="J23">
        <f>F23+H23</f>
        <v>27</v>
      </c>
      <c r="K23">
        <f>82-Table3[[#This Row],[GP]]</f>
        <v>55</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2</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H23-T23</f>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16</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2</v>
      </c>
      <c r="AJ23">
        <f>(2*(Table3[[#This Row],[W_A]]+Table3[[#This Row],[W_H]]))+Table3[[#This Row],[OTL_A]]+Table3[[#This Row],[SOL_A]]+Table3[[#This Row],[OTL_H]]+Table3[[#This Row],[SOL_H]]</f>
        <v>26</v>
      </c>
      <c r="AK23">
        <f>(3*(Table3[[#This Row],[RW_A]]+Table3[[#This Row],[RW_H]]))+(2*(Table3[[#This Row],[OTW_A]]+Table3[[#This Row],[SOW_A]]+Table3[[#This Row],[OTW_H]]+Table3[[#This Row],[SOW_H]]))+Table3[[#This Row],[OTL_A]]+Table3[[#This Row],[SOL_A]]+Table3[[#This Row],[OTL_H]]+Table3[[#This Row],[SOL_H]]</f>
        <v>33</v>
      </c>
      <c r="AL23" s="15">
        <f>Table3[[#This Row],[PTS]]/(2*Table3[[#This Row],[GP]])</f>
        <v>0.48148148148148145</v>
      </c>
      <c r="AM23" s="15">
        <f>Table3[[#This Row],[PTS2]]/(3*Table3[[#This Row],[GP]])</f>
        <v>0.40740740740740738</v>
      </c>
      <c r="AN23">
        <f>(2*Table3[[#This Row],[GR]])+Table3[[#This Row],[PTS]]</f>
        <v>136</v>
      </c>
      <c r="AO23">
        <f>(3*Table3[[#This Row],[GR]])+Table3[[#This Row],[PTS2]]</f>
        <v>198</v>
      </c>
      <c r="AP23">
        <f>Table3[[#This Row],[PTS]]+(2 * Table3[[#This Row],[GR]] * Table3[[#This Row],[PTS%]])</f>
        <v>78.962962962962962</v>
      </c>
      <c r="AQ23">
        <f>Table3[[#This Row],[PTS2]]+(3 * Table3[[#This Row],[GR]] * Table3[[#This Row],[PTS%2]])</f>
        <v>100.22222222222221</v>
      </c>
      <c r="AR23" s="20" t="str">
        <f>_xlfn.CONCAT(TEXT(Table3[[#This Row],[W]], "0"), "-", TEXT(Table3[[#This Row],[RL]],"0"), "-", TEXT(Table3[[#This Row],[OTL]]+Table3[[#This Row],[SOL]], "0"))</f>
        <v>11-12-4</v>
      </c>
      <c r="AS23">
        <f>COUNTIFS(DataRegularSeason20242025!$D$3:$D$1315,Table3[[#This Row],[Teams]],DataRegularSeason20242025!$K$3:$K$1315,0)</f>
        <v>0</v>
      </c>
      <c r="AT23">
        <f>SUMIF(DataRegularSeason20242025!$D$3:$D$1315,$A23, DataRegularSeason20242025!$J$3:$J$1315)</f>
        <v>35</v>
      </c>
      <c r="AU23">
        <f>SUMIF(DataRegularSeason20242025!$D$3:$D$1315,$A23, DataRegularSeason20242025!$K$3:$K$1315)</f>
        <v>46</v>
      </c>
      <c r="AV23">
        <f>AT23-AU23</f>
        <v>-11</v>
      </c>
      <c r="AW23">
        <f>COUNTIFS(DataRegularSeason20242025!$E$3:$E$1315,Table3[[#This Row],[Teams]],DataRegularSeason20242025!$J$3:$J$1315,0)</f>
        <v>0</v>
      </c>
      <c r="AX23">
        <f>SUMIF(DataRegularSeason20242025!$E$3:$E$1315,$A23,DataRegularSeason20242025!$K$3:$K$1315)</f>
        <v>42</v>
      </c>
      <c r="AY23">
        <f>SUMIF(DataRegularSeason20242025!$E$3:$E$1315,$A23,DataRegularSeason20242025!$J$3:$J$1315)</f>
        <v>58</v>
      </c>
      <c r="AZ23">
        <f>AX23-AY23</f>
        <v>-16</v>
      </c>
      <c r="BA23">
        <f>AT23+AX23</f>
        <v>77</v>
      </c>
      <c r="BB23">
        <f>AU23+AY23</f>
        <v>104</v>
      </c>
      <c r="BC23">
        <f>BA23-BB23</f>
        <v>-27</v>
      </c>
      <c r="BD23" s="17">
        <f>Table3[[#This Row],[GF]]/Table3[[#This Row],[GP]]</f>
        <v>2.8518518518518516</v>
      </c>
      <c r="BE23" s="17">
        <f>Table3[[#This Row],[GA]]/Table3[[#This Row],[GP]]</f>
        <v>3.8518518518518516</v>
      </c>
      <c r="BF23" s="17">
        <f>(Table3[[#This Row],[GF]]-Table3[[#This Row],[GA]])/Table3[[#This Row],[GP]]</f>
        <v>-1</v>
      </c>
      <c r="BG23" s="50" t="str">
        <f>_xlfn.CONCAT(TEXT(Table3[[#This Row],[W_H]], "0"), "-", TEXT(Table3[[#This Row],[RL_H]],"0"), "-", TEXT(Table3[[#This Row],[OTL_H]]+Table3[[#This Row],[SOL_H]], "0"))</f>
        <v>7-6-2</v>
      </c>
      <c r="BH23" s="50" t="str">
        <f>_xlfn.CONCAT(TEXT(Table3[[#This Row],[W_A]], "0"), "-", TEXT(Table3[[#This Row],[RL_A]],"0"), "-", TEXT(Table3[[#This Row],[OTL_A]]+Table3[[#This Row],[SOL_A]], "0"))</f>
        <v>4-6-2</v>
      </c>
      <c r="BI23">
        <f>COUNTIFS(DataRegularSeason20242025!$D$3:$D$1315,$A23,DataRegularSeason20242025!$H$3:$H$1315, $A23)</f>
        <v>5</v>
      </c>
      <c r="BJ23">
        <f>COUNTIFS(DataRegularSeason20242025!$E$3:$E$1315,$A23,DataRegularSeason20242025!$H$3:$H$1315, $A23)</f>
        <v>5</v>
      </c>
      <c r="BK23">
        <f>BI23+BJ23</f>
        <v>10</v>
      </c>
      <c r="BL23">
        <f>F23-BI23</f>
        <v>7</v>
      </c>
      <c r="BM23">
        <f>H23-BJ23</f>
        <v>10</v>
      </c>
      <c r="BN23">
        <f>BL23+BM23</f>
        <v>17</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0.65384615384615385</v>
      </c>
      <c r="F24">
        <f>COUNTIFS(DataRegularSeason20242025!$N$3:$N$1315,1,DataRegularSeason20242025!$D$3:$D$1315,$A24)</f>
        <v>15</v>
      </c>
      <c r="G24">
        <f>41-Table3[[#This Row],[GP_A]]</f>
        <v>26</v>
      </c>
      <c r="H24">
        <f>COUNTIFS(DataRegularSeason20242025!$E$3:$E$1315,$A24,DataRegularSeason20242025!$N$3:$N$1315,1)</f>
        <v>11</v>
      </c>
      <c r="I24">
        <f>41-Table3[[#This Row],[GP_H]]</f>
        <v>30</v>
      </c>
      <c r="J24">
        <f>F24+H24</f>
        <v>26</v>
      </c>
      <c r="K24">
        <f>82-Table3[[#This Row],[GP]]</f>
        <v>56</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10</v>
      </c>
      <c r="Q24">
        <f>COUNTIFS(DataRegularSeason20242025!$D$3:$D$1315,$A24, DataRegularSeason20242025!$S$3:$S$1315, $A24,DataRegularSeason20242025!$M$3:$M$1315,"REG")</f>
        <v>5</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17</v>
      </c>
      <c r="AD24">
        <f>Table3[[#This Row],[RW_A]]+Table3[[#This Row],[RW_H]]</f>
        <v>6</v>
      </c>
      <c r="AE24">
        <f>Table3[[#This Row],[RL_A]]+Table3[[#This Row],[RL_H]]</f>
        <v>10</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25</v>
      </c>
      <c r="AK24">
        <f>(3*(Table3[[#This Row],[RW_A]]+Table3[[#This Row],[RW_H]]))+(2*(Table3[[#This Row],[OTW_A]]+Table3[[#This Row],[SOW_A]]+Table3[[#This Row],[OTW_H]]+Table3[[#This Row],[SOW_H]]))+Table3[[#This Row],[OTL_A]]+Table3[[#This Row],[SOL_A]]+Table3[[#This Row],[OTL_H]]+Table3[[#This Row],[SOL_H]]</f>
        <v>31</v>
      </c>
      <c r="AL24" s="15">
        <f>Table3[[#This Row],[PTS]]/(2*Table3[[#This Row],[GP]])</f>
        <v>0.48076923076923078</v>
      </c>
      <c r="AM24" s="15">
        <f>Table3[[#This Row],[PTS2]]/(3*Table3[[#This Row],[GP]])</f>
        <v>0.39743589743589741</v>
      </c>
      <c r="AN24">
        <f>(2*Table3[[#This Row],[GR]])+Table3[[#This Row],[PTS]]</f>
        <v>137</v>
      </c>
      <c r="AO24">
        <f>(3*Table3[[#This Row],[GR]])+Table3[[#This Row],[PTS2]]</f>
        <v>199</v>
      </c>
      <c r="AP24">
        <f>Table3[[#This Row],[PTS]]+(2 * Table3[[#This Row],[GR]] * Table3[[#This Row],[PTS%]])</f>
        <v>78.84615384615384</v>
      </c>
      <c r="AQ24">
        <f>Table3[[#This Row],[PTS2]]+(3 * Table3[[#This Row],[GR]] * Table3[[#This Row],[PTS%2]])</f>
        <v>97.769230769230759</v>
      </c>
      <c r="AR24" s="20" t="str">
        <f>_xlfn.CONCAT(TEXT(Table3[[#This Row],[W]], "0"), "-", TEXT(Table3[[#This Row],[RL]],"0"), "-", TEXT(Table3[[#This Row],[OTL]]+Table3[[#This Row],[SOL]], "0"))</f>
        <v>9-10-7</v>
      </c>
      <c r="AS24">
        <f>COUNTIFS(DataRegularSeason20242025!$D$3:$D$1315,Table3[[#This Row],[Teams]],DataRegularSeason20242025!$K$3:$K$1315,0)</f>
        <v>0</v>
      </c>
      <c r="AT24">
        <f>SUMIF(DataRegularSeason20242025!$D$3:$D$1315,$A24, DataRegularSeason20242025!$J$3:$J$1315)</f>
        <v>37</v>
      </c>
      <c r="AU24">
        <f>SUMIF(DataRegularSeason20242025!$D$3:$D$1315,$A24, DataRegularSeason20242025!$K$3:$K$1315)</f>
        <v>41</v>
      </c>
      <c r="AV24">
        <f>AT24-AU24</f>
        <v>-4</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AX24-AY24</f>
        <v>-6</v>
      </c>
      <c r="BA24">
        <f>AT24+AX24</f>
        <v>67</v>
      </c>
      <c r="BB24">
        <f>AU24+AY24</f>
        <v>77</v>
      </c>
      <c r="BC24">
        <f>BA24-BB24</f>
        <v>-10</v>
      </c>
      <c r="BD24" s="17">
        <f>Table3[[#This Row],[GF]]/Table3[[#This Row],[GP]]</f>
        <v>2.5769230769230771</v>
      </c>
      <c r="BE24" s="17">
        <f>Table3[[#This Row],[GA]]/Table3[[#This Row],[GP]]</f>
        <v>2.9615384615384617</v>
      </c>
      <c r="BF24" s="17">
        <f>(Table3[[#This Row],[GF]]-Table3[[#This Row],[GA]])/Table3[[#This Row],[GP]]</f>
        <v>-0.38461538461538464</v>
      </c>
      <c r="BG24" s="50" t="str">
        <f>_xlfn.CONCAT(TEXT(Table3[[#This Row],[W_H]], "0"), "-", TEXT(Table3[[#This Row],[RL_H]],"0"), "-", TEXT(Table3[[#This Row],[OTL_H]]+Table3[[#This Row],[SOL_H]], "0"))</f>
        <v>4-5-2</v>
      </c>
      <c r="BH24" s="50" t="str">
        <f>_xlfn.CONCAT(TEXT(Table3[[#This Row],[W_A]], "0"), "-", TEXT(Table3[[#This Row],[RL_A]],"0"), "-", TEXT(Table3[[#This Row],[OTL_A]]+Table3[[#This Row],[SOL_A]], "0"))</f>
        <v>5-5-5</v>
      </c>
      <c r="BI24">
        <f>COUNTIFS(DataRegularSeason20242025!$D$3:$D$1315,$A24,DataRegularSeason20242025!$H$3:$H$1315, $A24)</f>
        <v>4</v>
      </c>
      <c r="BJ24">
        <f>COUNTIFS(DataRegularSeason20242025!$E$3:$E$1315,$A24,DataRegularSeason20242025!$H$3:$H$1315, $A24)</f>
        <v>6</v>
      </c>
      <c r="BK24">
        <f>BI24+BJ24</f>
        <v>10</v>
      </c>
      <c r="BL24">
        <f>F24-BI24</f>
        <v>11</v>
      </c>
      <c r="BM24">
        <f>H24-BJ24</f>
        <v>5</v>
      </c>
      <c r="BN24">
        <f>BL24+BM24</f>
        <v>16</v>
      </c>
    </row>
    <row r="25" spans="1:71"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18</v>
      </c>
      <c r="E25" s="15">
        <f>Table3[[#This Row],[Watched]]/Table3[[#This Row],[GP]]</f>
        <v>0.69230769230769229</v>
      </c>
      <c r="F25">
        <f>COUNTIFS(DataRegularSeason20242025!$N$3:$N$1315,1,DataRegularSeason20242025!$D$3:$D$1315,$A25)</f>
        <v>12</v>
      </c>
      <c r="G25">
        <f>41-Table3[[#This Row],[GP_A]]</f>
        <v>29</v>
      </c>
      <c r="H25">
        <f>COUNTIFS(DataRegularSeason20242025!$E$3:$E$1315,$A25,DataRegularSeason20242025!$N$3:$N$1315,1)</f>
        <v>14</v>
      </c>
      <c r="I25">
        <f>41-Table3[[#This Row],[GP_H]]</f>
        <v>27</v>
      </c>
      <c r="J25">
        <f>F25+H25</f>
        <v>26</v>
      </c>
      <c r="K25">
        <f>82-Table3[[#This Row],[GP]]</f>
        <v>56</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7</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6</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14</v>
      </c>
      <c r="AD25">
        <f>Table3[[#This Row],[RW_A]]+Table3[[#This Row],[RW_H]]</f>
        <v>9</v>
      </c>
      <c r="AE25">
        <f>Table3[[#This Row],[RL_A]]+Table3[[#This Row],[RL_H]]</f>
        <v>13</v>
      </c>
      <c r="AF25">
        <f>Table3[[#This Row],[OTW_A]]+Table3[[#This Row],[OTW_H]]</f>
        <v>2</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25</v>
      </c>
      <c r="AK25">
        <f>(3*(Table3[[#This Row],[RW_A]]+Table3[[#This Row],[RW_H]]))+(2*(Table3[[#This Row],[OTW_A]]+Table3[[#This Row],[SOW_A]]+Table3[[#This Row],[OTW_H]]+Table3[[#This Row],[SOW_H]]))+Table3[[#This Row],[OTL_A]]+Table3[[#This Row],[SOL_A]]+Table3[[#This Row],[OTL_H]]+Table3[[#This Row],[SOL_H]]</f>
        <v>34</v>
      </c>
      <c r="AL25" s="15">
        <f>Table3[[#This Row],[PTS]]/(2*Table3[[#This Row],[GP]])</f>
        <v>0.48076923076923078</v>
      </c>
      <c r="AM25" s="15">
        <f>Table3[[#This Row],[PTS2]]/(3*Table3[[#This Row],[GP]])</f>
        <v>0.4358974358974359</v>
      </c>
      <c r="AN25">
        <f>(2*Table3[[#This Row],[GR]])+Table3[[#This Row],[PTS]]</f>
        <v>137</v>
      </c>
      <c r="AO25">
        <f>(3*Table3[[#This Row],[GR]])+Table3[[#This Row],[PTS2]]</f>
        <v>202</v>
      </c>
      <c r="AP25">
        <f>Table3[[#This Row],[PTS]]+(2 * Table3[[#This Row],[GR]] * Table3[[#This Row],[PTS%]])</f>
        <v>78.84615384615384</v>
      </c>
      <c r="AQ25">
        <f>Table3[[#This Row],[PTS2]]+(3 * Table3[[#This Row],[GR]] * Table3[[#This Row],[PTS%2]])</f>
        <v>107.23076923076923</v>
      </c>
      <c r="AR25" s="20" t="str">
        <f>_xlfn.CONCAT(TEXT(Table3[[#This Row],[W]], "0"), "-", TEXT(Table3[[#This Row],[RL]],"0"), "-", TEXT(Table3[[#This Row],[OTL]]+Table3[[#This Row],[SOL]], "0"))</f>
        <v>12-13-1</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40</v>
      </c>
      <c r="AV25">
        <f>AT25-AU25</f>
        <v>-3</v>
      </c>
      <c r="AW25">
        <f>COUNTIFS(DataRegularSeason20242025!$E$3:$E$1315,Table3[[#This Row],[Teams]],DataRegularSeason20242025!$J$3:$J$1315,0)</f>
        <v>1</v>
      </c>
      <c r="AX25">
        <f>SUMIF(DataRegularSeason20242025!$E$3:$E$1315,$A25,DataRegularSeason20242025!$K$3:$K$1315)</f>
        <v>38</v>
      </c>
      <c r="AY25">
        <f>SUMIF(DataRegularSeason20242025!$E$3:$E$1315,$A25,DataRegularSeason20242025!$J$3:$J$1315)</f>
        <v>38</v>
      </c>
      <c r="AZ25">
        <f>AX25-AY25</f>
        <v>0</v>
      </c>
      <c r="BA25">
        <f>AT25+AX25</f>
        <v>75</v>
      </c>
      <c r="BB25">
        <f>AU25+AY25</f>
        <v>78</v>
      </c>
      <c r="BC25">
        <f>BA25-BB25</f>
        <v>-3</v>
      </c>
      <c r="BD25" s="17">
        <f>Table3[[#This Row],[GF]]/Table3[[#This Row],[GP]]</f>
        <v>2.8846153846153846</v>
      </c>
      <c r="BE25" s="17">
        <f>Table3[[#This Row],[GA]]/Table3[[#This Row],[GP]]</f>
        <v>3</v>
      </c>
      <c r="BF25" s="17">
        <f>(Table3[[#This Row],[GF]]-Table3[[#This Row],[GA]])/Table3[[#This Row],[GP]]</f>
        <v>-0.11538461538461539</v>
      </c>
      <c r="BG25" s="50" t="str">
        <f>_xlfn.CONCAT(TEXT(Table3[[#This Row],[W_H]], "0"), "-", TEXT(Table3[[#This Row],[RL_H]],"0"), "-", TEXT(Table3[[#This Row],[OTL_H]]+Table3[[#This Row],[SOL_H]], "0"))</f>
        <v>7-6-1</v>
      </c>
      <c r="BH25" s="50" t="str">
        <f>_xlfn.CONCAT(TEXT(Table3[[#This Row],[W_A]], "0"), "-", TEXT(Table3[[#This Row],[RL_A]],"0"), "-", TEXT(Table3[[#This Row],[OTL_A]]+Table3[[#This Row],[SOL_A]], "0"))</f>
        <v>5-7-0</v>
      </c>
      <c r="BI25">
        <f>COUNTIFS(DataRegularSeason20242025!$D$3:$D$1315,$A25,DataRegularSeason20242025!$H$3:$H$1315, $A25)</f>
        <v>3</v>
      </c>
      <c r="BJ25">
        <f>COUNTIFS(DataRegularSeason20242025!$E$3:$E$1315,$A25,DataRegularSeason20242025!$H$3:$H$1315, $A25)</f>
        <v>5</v>
      </c>
      <c r="BK25">
        <f>BI25+BJ25</f>
        <v>8</v>
      </c>
      <c r="BL25">
        <f>F25-BI25</f>
        <v>9</v>
      </c>
      <c r="BM25">
        <f>H25-BJ25</f>
        <v>9</v>
      </c>
      <c r="BN25">
        <f>BL25+BM25</f>
        <v>18</v>
      </c>
    </row>
    <row r="26" spans="1:71" x14ac:dyDescent="0.25">
      <c r="A26" t="s">
        <v>29</v>
      </c>
      <c r="B26" t="s">
        <v>98</v>
      </c>
      <c r="C26" t="s">
        <v>81</v>
      </c>
      <c r="D26">
        <f>COUNTIFS(DataRegularSeason20242025!$D$3:$D$1315,$A26,DataRegularSeason20242025!$R$3:$R$1315,1,DataRegularSeason20242025!$N$3:$N$1315,1) + COUNTIFS(DataRegularSeason20242025!$E$3:$E$1315,$A26,DataRegularSeason20242025!$R$3:$R$1315,1,DataRegularSeason20242025!$N$3:$N$1315,1)</f>
        <v>15</v>
      </c>
      <c r="E26" s="15">
        <f>Table3[[#This Row],[Watched]]/Table3[[#This Row],[GP]]</f>
        <v>0.6</v>
      </c>
      <c r="F26">
        <f>COUNTIFS(DataRegularSeason20242025!$N$3:$N$1315,1,DataRegularSeason20242025!$D$3:$D$1315,$A26)</f>
        <v>11</v>
      </c>
      <c r="G26">
        <f>41-Table3[[#This Row],[GP_A]]</f>
        <v>30</v>
      </c>
      <c r="H26">
        <f>COUNTIFS(DataRegularSeason20242025!$E$3:$E$1315,$A26,DataRegularSeason20242025!$N$3:$N$1315,1)</f>
        <v>14</v>
      </c>
      <c r="I26">
        <f>41-Table3[[#This Row],[GP_H]]</f>
        <v>27</v>
      </c>
      <c r="J26">
        <f>F26+H26</f>
        <v>25</v>
      </c>
      <c r="K26">
        <f>82-Table3[[#This Row],[GP]]</f>
        <v>57</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8</v>
      </c>
      <c r="Y26">
        <f>COUNTIFS(DataRegularSeason20242025!$E$3:$E$1315,$A26, DataRegularSeason20242025!$S$3:$S$1315, $A26,DataRegularSeason20242025!$M$3:$M$1315,"REG")</f>
        <v>7</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11</v>
      </c>
      <c r="AC26">
        <f>Table3[[#This Row],[L_A]]+Table3[[#This Row],[L_H]]</f>
        <v>14</v>
      </c>
      <c r="AD26">
        <f>Table3[[#This Row],[RW_A]]+Table3[[#This Row],[RW_H]]</f>
        <v>8</v>
      </c>
      <c r="AE26">
        <f>Table3[[#This Row],[RL_A]]+Table3[[#This Row],[RL_H]]</f>
        <v>12</v>
      </c>
      <c r="AF26">
        <f>Table3[[#This Row],[OTW_A]]+Table3[[#This Row],[OTW_H]]</f>
        <v>2</v>
      </c>
      <c r="AG26">
        <f>Table3[[#This Row],[OTL_A]]+Table3[[#This Row],[OTL_H]]</f>
        <v>2</v>
      </c>
      <c r="AH26">
        <f>Table3[[#This Row],[SOW_A]]+Table3[[#This Row],[SOW_H]]</f>
        <v>1</v>
      </c>
      <c r="AI26">
        <f>Table3[[#This Row],[SOL_A]]+Table3[[#This Row],[SOL_H]]</f>
        <v>0</v>
      </c>
      <c r="AJ26">
        <f>(2*(Table3[[#This Row],[W_A]]+Table3[[#This Row],[W_H]]))+Table3[[#This Row],[OTL_A]]+Table3[[#This Row],[SOL_A]]+Table3[[#This Row],[OTL_H]]+Table3[[#This Row],[SOL_H]]</f>
        <v>24</v>
      </c>
      <c r="AK26">
        <f>(3*(Table3[[#This Row],[RW_A]]+Table3[[#This Row],[RW_H]]))+(2*(Table3[[#This Row],[OTW_A]]+Table3[[#This Row],[SOW_A]]+Table3[[#This Row],[OTW_H]]+Table3[[#This Row],[SOW_H]]))+Table3[[#This Row],[OTL_A]]+Table3[[#This Row],[SOL_A]]+Table3[[#This Row],[OTL_H]]+Table3[[#This Row],[SOL_H]]</f>
        <v>32</v>
      </c>
      <c r="AL26" s="15">
        <f>Table3[[#This Row],[PTS]]/(2*Table3[[#This Row],[GP]])</f>
        <v>0.48</v>
      </c>
      <c r="AM26" s="15">
        <f>Table3[[#This Row],[PTS2]]/(3*Table3[[#This Row],[GP]])</f>
        <v>0.42666666666666669</v>
      </c>
      <c r="AN26">
        <f>(2*Table3[[#This Row],[GR]])+Table3[[#This Row],[PTS]]</f>
        <v>138</v>
      </c>
      <c r="AO26">
        <f>(3*Table3[[#This Row],[GR]])+Table3[[#This Row],[PTS2]]</f>
        <v>203</v>
      </c>
      <c r="AP26">
        <f>Table3[[#This Row],[PTS]]+(2 * Table3[[#This Row],[GR]] * Table3[[#This Row],[PTS%]])</f>
        <v>78.72</v>
      </c>
      <c r="AQ26">
        <f>Table3[[#This Row],[PTS2]]+(3 * Table3[[#This Row],[GR]] * Table3[[#This Row],[PTS%2]])</f>
        <v>104.96000000000001</v>
      </c>
      <c r="AR26" s="20" t="str">
        <f>_xlfn.CONCAT(TEXT(Table3[[#This Row],[W]], "0"), "-", TEXT(Table3[[#This Row],[RL]],"0"), "-", TEXT(Table3[[#This Row],[OTL]]+Table3[[#This Row],[SOL]], "0"))</f>
        <v>11-12-2</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32</v>
      </c>
      <c r="AV26">
        <f>AT26-AU26</f>
        <v>-1</v>
      </c>
      <c r="AW26">
        <f>COUNTIFS(DataRegularSeason20242025!$E$3:$E$1315,Table3[[#This Row],[Teams]],DataRegularSeason20242025!$J$3:$J$1315,0)</f>
        <v>0</v>
      </c>
      <c r="AX26">
        <f>SUMIF(DataRegularSeason20242025!$E$3:$E$1315,$A26,DataRegularSeason20242025!$K$3:$K$1315)</f>
        <v>45</v>
      </c>
      <c r="AY26">
        <f>SUMIF(DataRegularSeason20242025!$E$3:$E$1315,$A26,DataRegularSeason20242025!$J$3:$J$1315)</f>
        <v>46</v>
      </c>
      <c r="AZ26">
        <f>AX26-AY26</f>
        <v>-1</v>
      </c>
      <c r="BA26">
        <f>AT26+AX26</f>
        <v>76</v>
      </c>
      <c r="BB26">
        <f>AU26+AY26</f>
        <v>78</v>
      </c>
      <c r="BC26">
        <f>BA26-BB26</f>
        <v>-2</v>
      </c>
      <c r="BD26" s="17">
        <f>Table3[[#This Row],[GF]]/Table3[[#This Row],[GP]]</f>
        <v>3.04</v>
      </c>
      <c r="BE26" s="17">
        <f>Table3[[#This Row],[GA]]/Table3[[#This Row],[GP]]</f>
        <v>3.12</v>
      </c>
      <c r="BF26" s="17">
        <f>(Table3[[#This Row],[GF]]-Table3[[#This Row],[GA]])/Table3[[#This Row],[GP]]</f>
        <v>-0.08</v>
      </c>
      <c r="BG26" s="50" t="str">
        <f>_xlfn.CONCAT(TEXT(Table3[[#This Row],[W_H]], "0"), "-", TEXT(Table3[[#This Row],[RL_H]],"0"), "-", TEXT(Table3[[#This Row],[OTL_H]]+Table3[[#This Row],[SOL_H]], "0"))</f>
        <v>6-7-1</v>
      </c>
      <c r="BH26" s="50" t="str">
        <f>_xlfn.CONCAT(TEXT(Table3[[#This Row],[W_A]], "0"), "-", TEXT(Table3[[#This Row],[RL_A]],"0"), "-", TEXT(Table3[[#This Row],[OTL_A]]+Table3[[#This Row],[SOL_A]], "0"))</f>
        <v>5-5-1</v>
      </c>
      <c r="BI26">
        <f>COUNTIFS(DataRegularSeason20242025!$D$3:$D$1315,$A26,DataRegularSeason20242025!$H$3:$H$1315, $A26)</f>
        <v>6</v>
      </c>
      <c r="BJ26">
        <f>COUNTIFS(DataRegularSeason20242025!$E$3:$E$1315,$A26,DataRegularSeason20242025!$H$3:$H$1315, $A26)</f>
        <v>7</v>
      </c>
      <c r="BK26">
        <f>BI26+BJ26</f>
        <v>13</v>
      </c>
      <c r="BL26">
        <f>F26-BI26</f>
        <v>5</v>
      </c>
      <c r="BM26">
        <f>H26-BJ26</f>
        <v>7</v>
      </c>
      <c r="BN26">
        <f>BL26+BM26</f>
        <v>12</v>
      </c>
    </row>
    <row r="27" spans="1:71" x14ac:dyDescent="0.25">
      <c r="A27" t="s">
        <v>15</v>
      </c>
      <c r="B27" t="s">
        <v>97</v>
      </c>
      <c r="C27" t="s">
        <v>95</v>
      </c>
      <c r="D27">
        <f>COUNTIFS(DataRegularSeason20242025!$D$3:$D$1315,$A27,DataRegularSeason20242025!$R$3:$R$1315,1,DataRegularSeason20242025!$N$3:$N$1315,1) + COUNTIFS(DataRegularSeason20242025!$E$3:$E$1315,$A27,DataRegularSeason20242025!$R$3:$R$1315,1,DataRegularSeason20242025!$N$3:$N$1315,1)</f>
        <v>20</v>
      </c>
      <c r="E27" s="15">
        <f>Table3[[#This Row],[Watched]]/Table3[[#This Row],[GP]]</f>
        <v>0.8</v>
      </c>
      <c r="F27">
        <f>COUNTIFS(DataRegularSeason20242025!$N$3:$N$1315,1,DataRegularSeason20242025!$D$3:$D$1315,$A27)</f>
        <v>14</v>
      </c>
      <c r="G27">
        <f>41-Table3[[#This Row],[GP_A]]</f>
        <v>27</v>
      </c>
      <c r="H27">
        <f>COUNTIFS(DataRegularSeason20242025!$E$3:$E$1315,$A27,DataRegularSeason20242025!$N$3:$N$1315,1)</f>
        <v>11</v>
      </c>
      <c r="I27">
        <f>41-Table3[[#This Row],[GP_H]]</f>
        <v>30</v>
      </c>
      <c r="J27">
        <f>F27+H27</f>
        <v>25</v>
      </c>
      <c r="K27">
        <f>82-Table3[[#This Row],[GP]]</f>
        <v>57</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7</v>
      </c>
      <c r="Y27">
        <f>COUNTIFS(DataRegularSeason20242025!$E$3:$E$1315,$A27, DataRegularSeason20242025!$S$3:$S$1315, $A27,DataRegularSeason20242025!$M$3:$M$1315,"REG")</f>
        <v>5</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10</v>
      </c>
      <c r="AC27">
        <f>Table3[[#This Row],[L_A]]+Table3[[#This Row],[L_H]]</f>
        <v>15</v>
      </c>
      <c r="AD27">
        <f>Table3[[#This Row],[RW_A]]+Table3[[#This Row],[RW_H]]</f>
        <v>6</v>
      </c>
      <c r="AE27">
        <f>Table3[[#This Row],[RL_A]]+Table3[[#This Row],[RL_H]]</f>
        <v>11</v>
      </c>
      <c r="AF27">
        <f>Table3[[#This Row],[OTW_A]]+Table3[[#This Row],[OTW_H]]</f>
        <v>4</v>
      </c>
      <c r="AG27">
        <f>Table3[[#This Row],[OTL_A]]+Table3[[#This Row],[OTL_H]]</f>
        <v>4</v>
      </c>
      <c r="AH27">
        <f>Table3[[#This Row],[SOW_A]]+Table3[[#This Row],[SOW_H]]</f>
        <v>0</v>
      </c>
      <c r="AI27">
        <f>Table3[[#This Row],[SOL_A]]+Table3[[#This Row],[SOL_H]]</f>
        <v>0</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30</v>
      </c>
      <c r="AL27" s="15">
        <f>Table3[[#This Row],[PTS]]/(2*Table3[[#This Row],[GP]])</f>
        <v>0.48</v>
      </c>
      <c r="AM27" s="15">
        <f>Table3[[#This Row],[PTS2]]/(3*Table3[[#This Row],[GP]])</f>
        <v>0.4</v>
      </c>
      <c r="AN27">
        <f>(2*Table3[[#This Row],[GR]])+Table3[[#This Row],[PTS]]</f>
        <v>138</v>
      </c>
      <c r="AO27">
        <f>(3*Table3[[#This Row],[GR]])+Table3[[#This Row],[PTS2]]</f>
        <v>201</v>
      </c>
      <c r="AP27">
        <f>Table3[[#This Row],[PTS]]+(2 * Table3[[#This Row],[GR]] * Table3[[#This Row],[PTS%]])</f>
        <v>78.72</v>
      </c>
      <c r="AQ27">
        <f>Table3[[#This Row],[PTS2]]+(3 * Table3[[#This Row],[GR]] * Table3[[#This Row],[PTS%2]])</f>
        <v>98.4</v>
      </c>
      <c r="AR27" s="20" t="str">
        <f>_xlfn.CONCAT(TEXT(Table3[[#This Row],[W]], "0"), "-", TEXT(Table3[[#This Row],[RL]],"0"), "-", TEXT(Table3[[#This Row],[OTL]]+Table3[[#This Row],[SOL]], "0"))</f>
        <v>10-11-4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40</v>
      </c>
      <c r="AV27">
        <f>AT27-AU27</f>
        <v>1</v>
      </c>
      <c r="AW27">
        <f>COUNTIFS(DataRegularSeason20242025!$E$3:$E$1315,Table3[[#This Row],[Teams]],DataRegularSeason20242025!$J$3:$J$1315,0)</f>
        <v>0</v>
      </c>
      <c r="AX27">
        <f>SUMIF(DataRegularSeason20242025!$E$3:$E$1315,$A27,DataRegularSeason20242025!$K$3:$K$1315)</f>
        <v>29</v>
      </c>
      <c r="AY27">
        <f>SUMIF(DataRegularSeason20242025!$E$3:$E$1315,$A27,DataRegularSeason20242025!$J$3:$J$1315)</f>
        <v>35</v>
      </c>
      <c r="AZ27">
        <f>AX27-AY27</f>
        <v>-6</v>
      </c>
      <c r="BA27">
        <f>AT27+AX27</f>
        <v>70</v>
      </c>
      <c r="BB27">
        <f>AU27+AY27</f>
        <v>75</v>
      </c>
      <c r="BC27">
        <f>BA27-BB27</f>
        <v>-5</v>
      </c>
      <c r="BD27" s="17">
        <f>Table3[[#This Row],[GF]]/Table3[[#This Row],[GP]]</f>
        <v>2.8</v>
      </c>
      <c r="BE27" s="17">
        <f>Table3[[#This Row],[GA]]/Table3[[#This Row],[GP]]</f>
        <v>3</v>
      </c>
      <c r="BF27" s="17">
        <f>(Table3[[#This Row],[GF]]-Table3[[#This Row],[GA]])/Table3[[#This Row],[GP]]</f>
        <v>-0.2</v>
      </c>
      <c r="BG27" s="50" t="str">
        <f>_xlfn.CONCAT(TEXT(Table3[[#This Row],[W_H]], "0"), "-", TEXT(Table3[[#This Row],[RL_H]],"0"), "-", TEXT(Table3[[#This Row],[OTL_H]]+Table3[[#This Row],[SOL_H]], "0"))</f>
        <v>4-5-2</v>
      </c>
      <c r="BH27" s="50" t="str">
        <f>_xlfn.CONCAT(TEXT(Table3[[#This Row],[W_A]], "0"), "-", TEXT(Table3[[#This Row],[RL_A]],"0"), "-", TEXT(Table3[[#This Row],[OTL_A]]+Table3[[#This Row],[SOL_A]], "0"))</f>
        <v>6-6-2</v>
      </c>
      <c r="BI27">
        <f>COUNTIFS(DataRegularSeason20242025!$D$3:$D$1315,$A27,DataRegularSeason20242025!$H$3:$H$1315, $A27)</f>
        <v>3</v>
      </c>
      <c r="BJ27">
        <f>COUNTIFS(DataRegularSeason20242025!$E$3:$E$1315,$A27,DataRegularSeason20242025!$H$3:$H$1315, $A27)</f>
        <v>5</v>
      </c>
      <c r="BK27">
        <f>BI27+BJ27</f>
        <v>8</v>
      </c>
      <c r="BL27">
        <f>F27-BI27</f>
        <v>11</v>
      </c>
      <c r="BM27">
        <f>H27-BJ27</f>
        <v>6</v>
      </c>
      <c r="BN27">
        <f>BL27+BM27</f>
        <v>17</v>
      </c>
    </row>
    <row r="28" spans="1:71"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19</v>
      </c>
      <c r="E28" s="15">
        <f>Table3[[#This Row],[Watched]]/Table3[[#This Row],[GP]]</f>
        <v>0.76</v>
      </c>
      <c r="F28">
        <f>COUNTIFS(DataRegularSeason20242025!$N$3:$N$1315,1,DataRegularSeason20242025!$D$3:$D$1315,$A28)</f>
        <v>12</v>
      </c>
      <c r="G28">
        <f>41-Table3[[#This Row],[GP_A]]</f>
        <v>29</v>
      </c>
      <c r="H28">
        <f>COUNTIFS(DataRegularSeason20242025!$E$3:$E$1315,$A28,DataRegularSeason20242025!$N$3:$N$1315,1)</f>
        <v>13</v>
      </c>
      <c r="I28">
        <f>41-Table3[[#This Row],[GP_H]]</f>
        <v>28</v>
      </c>
      <c r="J28">
        <f>F28+H28</f>
        <v>25</v>
      </c>
      <c r="K28">
        <f>82-Table3[[#This Row],[GP]]</f>
        <v>57</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8</v>
      </c>
      <c r="Y28">
        <f>COUNTIFS(DataRegularSeason20242025!$E$3:$E$1315,$A28, DataRegularSeason20242025!$S$3:$S$1315, $A28,DataRegularSeason20242025!$M$3:$M$1315,"REG")</f>
        <v>6</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10</v>
      </c>
      <c r="AC28">
        <f>Table3[[#This Row],[L_A]]+Table3[[#This Row],[L_H]]</f>
        <v>15</v>
      </c>
      <c r="AD28">
        <f>Table3[[#This Row],[RW_A]]+Table3[[#This Row],[RW_H]]</f>
        <v>8</v>
      </c>
      <c r="AE28">
        <f>Table3[[#This Row],[RL_A]]+Table3[[#This Row],[RL_H]]</f>
        <v>11</v>
      </c>
      <c r="AF28">
        <f>Table3[[#This Row],[OTW_A]]+Table3[[#This Row],[OTW_H]]</f>
        <v>2</v>
      </c>
      <c r="AG28">
        <f>Table3[[#This Row],[OTL_A]]+Table3[[#This Row],[OTL_H]]</f>
        <v>4</v>
      </c>
      <c r="AH28">
        <f>Table3[[#This Row],[SOW_A]]+Table3[[#This Row],[SOW_H]]</f>
        <v>0</v>
      </c>
      <c r="AI28">
        <f>Table3[[#This Row],[SOL_A]]+Table3[[#This Row],[SOL_H]]</f>
        <v>0</v>
      </c>
      <c r="AJ28">
        <f>(2*(Table3[[#This Row],[W_A]]+Table3[[#This Row],[W_H]]))+Table3[[#This Row],[OTL_A]]+Table3[[#This Row],[SOL_A]]+Table3[[#This Row],[OTL_H]]+Table3[[#This Row],[SOL_H]]</f>
        <v>24</v>
      </c>
      <c r="AK28">
        <f>(3*(Table3[[#This Row],[RW_A]]+Table3[[#This Row],[RW_H]]))+(2*(Table3[[#This Row],[OTW_A]]+Table3[[#This Row],[SOW_A]]+Table3[[#This Row],[OTW_H]]+Table3[[#This Row],[SOW_H]]))+Table3[[#This Row],[OTL_A]]+Table3[[#This Row],[SOL_A]]+Table3[[#This Row],[OTL_H]]+Table3[[#This Row],[SOL_H]]</f>
        <v>32</v>
      </c>
      <c r="AL28" s="15">
        <f>Table3[[#This Row],[PTS]]/(2*Table3[[#This Row],[GP]])</f>
        <v>0.48</v>
      </c>
      <c r="AM28" s="15">
        <f>Table3[[#This Row],[PTS2]]/(3*Table3[[#This Row],[GP]])</f>
        <v>0.42666666666666669</v>
      </c>
      <c r="AN28">
        <f>(2*Table3[[#This Row],[GR]])+Table3[[#This Row],[PTS]]</f>
        <v>138</v>
      </c>
      <c r="AO28">
        <f>(3*Table3[[#This Row],[GR]])+Table3[[#This Row],[PTS2]]</f>
        <v>203</v>
      </c>
      <c r="AP28">
        <f>Table3[[#This Row],[PTS]]+(2 * Table3[[#This Row],[GR]] * Table3[[#This Row],[PTS%]])</f>
        <v>78.72</v>
      </c>
      <c r="AQ28">
        <f>Table3[[#This Row],[PTS2]]+(3 * Table3[[#This Row],[GR]] * Table3[[#This Row],[PTS%2]])</f>
        <v>104.96000000000001</v>
      </c>
      <c r="AR28" s="20" t="str">
        <f>_xlfn.CONCAT(TEXT(Table3[[#This Row],[W]], "0"), "-", TEXT(Table3[[#This Row],[RL]],"0"), "-", TEXT(Table3[[#This Row],[OTL]]+Table3[[#This Row],[SOL]], "0"))</f>
        <v>10-11-4</v>
      </c>
      <c r="AS28">
        <f>COUNTIFS(DataRegularSeason20242025!$D$3:$D$1315,Table3[[#This Row],[Teams]],DataRegularSeason20242025!$K$3:$K$1315,0)</f>
        <v>1</v>
      </c>
      <c r="AT28">
        <f>SUMIF(DataRegularSeason20242025!$D$3:$D$1315,$A28, DataRegularSeason20242025!$J$3:$J$1315)</f>
        <v>33</v>
      </c>
      <c r="AU28">
        <f>SUMIF(DataRegularSeason20242025!$D$3:$D$1315,$A28, DataRegularSeason20242025!$K$3:$K$1315)</f>
        <v>37</v>
      </c>
      <c r="AV28">
        <f>AT28-AU28</f>
        <v>-4</v>
      </c>
      <c r="AW28">
        <f>COUNTIFS(DataRegularSeason20242025!$E$3:$E$1315,Table3[[#This Row],[Teams]],DataRegularSeason20242025!$J$3:$J$1315,0)</f>
        <v>1</v>
      </c>
      <c r="AX28">
        <f>SUMIF(DataRegularSeason20242025!$E$3:$E$1315,$A28,DataRegularSeason20242025!$K$3:$K$1315)</f>
        <v>32</v>
      </c>
      <c r="AY28">
        <f>SUMIF(DataRegularSeason20242025!$E$3:$E$1315,$A28,DataRegularSeason20242025!$J$3:$J$1315)</f>
        <v>42</v>
      </c>
      <c r="AZ28">
        <f>AX28-AY28</f>
        <v>-10</v>
      </c>
      <c r="BA28">
        <f>AT28+AX28</f>
        <v>65</v>
      </c>
      <c r="BB28">
        <f>AU28+AY28</f>
        <v>79</v>
      </c>
      <c r="BC28">
        <f>BA28-BB28</f>
        <v>-14</v>
      </c>
      <c r="BD28" s="17">
        <f>Table3[[#This Row],[GF]]/Table3[[#This Row],[GP]]</f>
        <v>2.6</v>
      </c>
      <c r="BE28" s="17">
        <f>Table3[[#This Row],[GA]]/Table3[[#This Row],[GP]]</f>
        <v>3.16</v>
      </c>
      <c r="BF28" s="17">
        <f>(Table3[[#This Row],[GF]]-Table3[[#This Row],[GA]])/Table3[[#This Row],[GP]]</f>
        <v>-0.56000000000000005</v>
      </c>
      <c r="BG28" s="50" t="str">
        <f>_xlfn.CONCAT(TEXT(Table3[[#This Row],[W_H]], "0"), "-", TEXT(Table3[[#This Row],[RL_H]],"0"), "-", TEXT(Table3[[#This Row],[OTL_H]]+Table3[[#This Row],[SOL_H]], "0"))</f>
        <v>5-6-2</v>
      </c>
      <c r="BH28" s="50" t="str">
        <f>_xlfn.CONCAT(TEXT(Table3[[#This Row],[W_A]], "0"), "-", TEXT(Table3[[#This Row],[RL_A]],"0"), "-", TEXT(Table3[[#This Row],[OTL_A]]+Table3[[#This Row],[SOL_A]], "0"))</f>
        <v>5-5-2</v>
      </c>
      <c r="BI28">
        <f>COUNTIFS(DataRegularSeason20242025!$D$3:$D$1315,$A28,DataRegularSeason20242025!$H$3:$H$1315, $A28)</f>
        <v>4</v>
      </c>
      <c r="BJ28">
        <f>COUNTIFS(DataRegularSeason20242025!$E$3:$E$1315,$A28,DataRegularSeason20242025!$H$3:$H$1315, $A28)</f>
        <v>1</v>
      </c>
      <c r="BK28">
        <f>BI28+BJ28</f>
        <v>5</v>
      </c>
      <c r="BL28">
        <f>F28-BI28</f>
        <v>8</v>
      </c>
      <c r="BM28">
        <f>H28-BJ28</f>
        <v>12</v>
      </c>
      <c r="BN28">
        <f>BL28+BM28</f>
        <v>20</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7</v>
      </c>
      <c r="BK29">
        <f>BI29+BJ29</f>
        <v>12</v>
      </c>
      <c r="BL29">
        <f>F29-BI29</f>
        <v>7</v>
      </c>
      <c r="BM29">
        <f>H29-BJ29</f>
        <v>5</v>
      </c>
      <c r="BN29">
        <f>BL29+BM29</f>
        <v>12</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19</v>
      </c>
      <c r="E30" s="15">
        <f>Table3[[#This Row],[Watched]]/Table3[[#This Row],[GP]]</f>
        <v>0.6785714285714286</v>
      </c>
      <c r="F30">
        <f>COUNTIFS(DataRegularSeason20242025!$N$3:$N$1315,1,DataRegularSeason20242025!$D$3:$D$1315,$A30)</f>
        <v>15</v>
      </c>
      <c r="G30">
        <f>41-Table3[[#This Row],[GP_A]]</f>
        <v>26</v>
      </c>
      <c r="H30">
        <f>COUNTIFS(DataRegularSeason20242025!$E$3:$E$1315,$A30,DataRegularSeason20242025!$N$3:$N$1315,1)</f>
        <v>13</v>
      </c>
      <c r="I30">
        <f>41-Table3[[#This Row],[GP_H]]</f>
        <v>28</v>
      </c>
      <c r="J30">
        <f>F30+H30</f>
        <v>28</v>
      </c>
      <c r="K30">
        <f>82-Table3[[#This Row],[GP]]</f>
        <v>54</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6</v>
      </c>
      <c r="AE30">
        <f>Table3[[#This Row],[RL_A]]+Table3[[#This Row],[RL_H]]</f>
        <v>13</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31</v>
      </c>
      <c r="AL30" s="15">
        <f>Table3[[#This Row],[PTS]]/(2*Table3[[#This Row],[GP]])</f>
        <v>0.44642857142857145</v>
      </c>
      <c r="AM30" s="15">
        <f>Table3[[#This Row],[PTS2]]/(3*Table3[[#This Row],[GP]])</f>
        <v>0.36904761904761907</v>
      </c>
      <c r="AN30">
        <f>(2*Table3[[#This Row],[GR]])+Table3[[#This Row],[PTS]]</f>
        <v>133</v>
      </c>
      <c r="AO30">
        <f>(3*Table3[[#This Row],[GR]])+Table3[[#This Row],[PTS2]]</f>
        <v>193</v>
      </c>
      <c r="AP30">
        <f>Table3[[#This Row],[PTS]]+(2 * Table3[[#This Row],[GR]] * Table3[[#This Row],[PTS%]])</f>
        <v>73.214285714285722</v>
      </c>
      <c r="AQ30">
        <f>Table3[[#This Row],[PTS2]]+(3 * Table3[[#This Row],[GR]] * Table3[[#This Row],[PTS%2]])</f>
        <v>90.785714285714292</v>
      </c>
      <c r="AR30" s="20" t="str">
        <f>_xlfn.CONCAT(TEXT(Table3[[#This Row],[W]], "0"), "-", TEXT(Table3[[#This Row],[RL]],"0"), "-", TEXT(Table3[[#This Row],[OTL]]+Table3[[#This Row],[SOL]], "0"))</f>
        <v>10-13-5</v>
      </c>
      <c r="AS30">
        <f>COUNTIFS(DataRegularSeason20242025!$D$3:$D$1315,Table3[[#This Row],[Teams]],DataRegularSeason20242025!$K$3:$K$1315,0)</f>
        <v>1</v>
      </c>
      <c r="AT30">
        <f>SUMIF(DataRegularSeason20242025!$D$3:$D$1315,$A30, DataRegularSeason20242025!$J$3:$J$1315)</f>
        <v>37</v>
      </c>
      <c r="AU30">
        <f>SUMIF(DataRegularSeason20242025!$D$3:$D$1315,$A30, DataRegularSeason20242025!$K$3:$K$1315)</f>
        <v>54</v>
      </c>
      <c r="AV30">
        <f>AT30-AU30</f>
        <v>-17</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80</v>
      </c>
      <c r="BB30">
        <f>AU30+AY30</f>
        <v>97</v>
      </c>
      <c r="BC30">
        <f>BA30-BB30</f>
        <v>-17</v>
      </c>
      <c r="BD30" s="17">
        <f>Table3[[#This Row],[GF]]/Table3[[#This Row],[GP]]</f>
        <v>2.8571428571428572</v>
      </c>
      <c r="BE30" s="17">
        <f>Table3[[#This Row],[GA]]/Table3[[#This Row],[GP]]</f>
        <v>3.4642857142857144</v>
      </c>
      <c r="BF30" s="17">
        <f>(Table3[[#This Row],[GF]]-Table3[[#This Row],[GA]])/Table3[[#This Row],[GP]]</f>
        <v>-0.6071428571428571</v>
      </c>
      <c r="BG30" s="50" t="str">
        <f>_xlfn.CONCAT(TEXT(Table3[[#This Row],[W_H]], "0"), "-", TEXT(Table3[[#This Row],[RL_H]],"0"), "-", TEXT(Table3[[#This Row],[OTL_H]]+Table3[[#This Row],[SOL_H]], "0"))</f>
        <v>6-6-1</v>
      </c>
      <c r="BH30" s="50" t="str">
        <f>_xlfn.CONCAT(TEXT(Table3[[#This Row],[W_A]], "0"), "-", TEXT(Table3[[#This Row],[RL_A]],"0"), "-", TEXT(Table3[[#This Row],[OTL_A]]+Table3[[#This Row],[SOL_A]], "0"))</f>
        <v>4-7-4</v>
      </c>
      <c r="BI30">
        <f>COUNTIFS(DataRegularSeason20242025!$D$3:$D$1315,$A30,DataRegularSeason20242025!$H$3:$H$1315, $A30)</f>
        <v>2</v>
      </c>
      <c r="BJ30">
        <f>COUNTIFS(DataRegularSeason20242025!$E$3:$E$1315,$A30,DataRegularSeason20242025!$H$3:$H$1315, $A30)</f>
        <v>3</v>
      </c>
      <c r="BK30">
        <f>BI30+BJ30</f>
        <v>5</v>
      </c>
      <c r="BL30">
        <f>F30-BI30</f>
        <v>13</v>
      </c>
      <c r="BM30">
        <f>H30-BJ30</f>
        <v>10</v>
      </c>
      <c r="BN30">
        <f>BL30+BM30</f>
        <v>23</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0.36</v>
      </c>
      <c r="F31">
        <f>COUNTIFS(DataRegularSeason20242025!$N$3:$N$1315,1,DataRegularSeason20242025!$D$3:$D$1315,$A31)</f>
        <v>12</v>
      </c>
      <c r="G31">
        <f>41-Table3[[#This Row],[GP_A]]</f>
        <v>29</v>
      </c>
      <c r="H31">
        <f>COUNTIFS(DataRegularSeason20242025!$E$3:$E$1315,$A31,DataRegularSeason20242025!$N$3:$N$1315,1)</f>
        <v>13</v>
      </c>
      <c r="I31">
        <f>41-Table3[[#This Row],[GP_H]]</f>
        <v>28</v>
      </c>
      <c r="J31">
        <f>F31+H31</f>
        <v>25</v>
      </c>
      <c r="K31">
        <f>82-Table3[[#This Row],[GP]]</f>
        <v>57</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8</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9</v>
      </c>
      <c r="AC31">
        <f>Table3[[#This Row],[L_A]]+Table3[[#This Row],[L_H]]</f>
        <v>16</v>
      </c>
      <c r="AD31">
        <f>Table3[[#This Row],[RW_A]]+Table3[[#This Row],[RW_H]]</f>
        <v>7</v>
      </c>
      <c r="AE31">
        <f>Table3[[#This Row],[RL_A]]+Table3[[#This Row],[RL_H]]</f>
        <v>13</v>
      </c>
      <c r="AF31">
        <f>Table3[[#This Row],[OTW_A]]+Table3[[#This Row],[OTW_H]]</f>
        <v>2</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21</v>
      </c>
      <c r="AK31">
        <f>(3*(Table3[[#This Row],[RW_A]]+Table3[[#This Row],[RW_H]]))+(2*(Table3[[#This Row],[OTW_A]]+Table3[[#This Row],[SOW_A]]+Table3[[#This Row],[OTW_H]]+Table3[[#This Row],[SOW_H]]))+Table3[[#This Row],[OTL_A]]+Table3[[#This Row],[SOL_A]]+Table3[[#This Row],[OTL_H]]+Table3[[#This Row],[SOL_H]]</f>
        <v>28</v>
      </c>
      <c r="AL31" s="15">
        <f>Table3[[#This Row],[PTS]]/(2*Table3[[#This Row],[GP]])</f>
        <v>0.42</v>
      </c>
      <c r="AM31" s="15">
        <f>Table3[[#This Row],[PTS2]]/(3*Table3[[#This Row],[GP]])</f>
        <v>0.37333333333333335</v>
      </c>
      <c r="AN31">
        <f>(2*Table3[[#This Row],[GR]])+Table3[[#This Row],[PTS]]</f>
        <v>135</v>
      </c>
      <c r="AO31">
        <f>(3*Table3[[#This Row],[GR]])+Table3[[#This Row],[PTS2]]</f>
        <v>199</v>
      </c>
      <c r="AP31">
        <f>Table3[[#This Row],[PTS]]+(2 * Table3[[#This Row],[GR]] * Table3[[#This Row],[PTS%]])</f>
        <v>68.88</v>
      </c>
      <c r="AQ31">
        <f>Table3[[#This Row],[PTS2]]+(3 * Table3[[#This Row],[GR]] * Table3[[#This Row],[PTS%2]])</f>
        <v>91.84</v>
      </c>
      <c r="AR31" s="20" t="str">
        <f>_xlfn.CONCAT(TEXT(Table3[[#This Row],[W]], "0"), "-", TEXT(Table3[[#This Row],[RL]],"0"), "-", TEXT(Table3[[#This Row],[OTL]]+Table3[[#This Row],[SOL]], "0"))</f>
        <v>9-13-3</v>
      </c>
      <c r="AS31">
        <f>COUNTIFS(DataRegularSeason20242025!$D$3:$D$1315,Table3[[#This Row],[Teams]],DataRegularSeason20242025!$K$3:$K$1315,0)</f>
        <v>0</v>
      </c>
      <c r="AT31">
        <f>SUMIF(DataRegularSeason20242025!$D$3:$D$1315,$A31, DataRegularSeason20242025!$J$3:$J$1315)</f>
        <v>36</v>
      </c>
      <c r="AU31">
        <f>SUMIF(DataRegularSeason20242025!$D$3:$D$1315,$A31, DataRegularSeason20242025!$K$3:$K$1315)</f>
        <v>52</v>
      </c>
      <c r="AV31">
        <f>AT31-AU31</f>
        <v>-16</v>
      </c>
      <c r="AW31">
        <f>COUNTIFS(DataRegularSeason20242025!$E$3:$E$1315,Table3[[#This Row],[Teams]],DataRegularSeason20242025!$J$3:$J$1315,0)</f>
        <v>2</v>
      </c>
      <c r="AX31">
        <f>SUMIF(DataRegularSeason20242025!$E$3:$E$1315,$A31,DataRegularSeason20242025!$K$3:$K$1315)</f>
        <v>34</v>
      </c>
      <c r="AY31">
        <f>SUMIF(DataRegularSeason20242025!$E$3:$E$1315,$A31,DataRegularSeason20242025!$J$3:$J$1315)</f>
        <v>42</v>
      </c>
      <c r="AZ31">
        <f>AX31-AY31</f>
        <v>-8</v>
      </c>
      <c r="BA31">
        <f>AT31+AX31</f>
        <v>70</v>
      </c>
      <c r="BB31">
        <f>AU31+AY31</f>
        <v>94</v>
      </c>
      <c r="BC31">
        <f>BA31-BB31</f>
        <v>-24</v>
      </c>
      <c r="BD31" s="17">
        <f>Table3[[#This Row],[GF]]/Table3[[#This Row],[GP]]</f>
        <v>2.8</v>
      </c>
      <c r="BE31" s="17">
        <f>Table3[[#This Row],[GA]]/Table3[[#This Row],[GP]]</f>
        <v>3.76</v>
      </c>
      <c r="BF31" s="17">
        <f>(Table3[[#This Row],[GF]]-Table3[[#This Row],[GA]])/Table3[[#This Row],[GP]]</f>
        <v>-0.96</v>
      </c>
      <c r="BG31" s="50" t="str">
        <f>_xlfn.CONCAT(TEXT(Table3[[#This Row],[W_H]], "0"), "-", TEXT(Table3[[#This Row],[RL_H]],"0"), "-", TEXT(Table3[[#This Row],[OTL_H]]+Table3[[#This Row],[SOL_H]], "0"))</f>
        <v>6-5-2</v>
      </c>
      <c r="BH31" s="50" t="str">
        <f>_xlfn.CONCAT(TEXT(Table3[[#This Row],[W_A]], "0"), "-", TEXT(Table3[[#This Row],[RL_A]],"0"), "-", TEXT(Table3[[#This Row],[OTL_A]]+Table3[[#This Row],[SOL_A]], "0"))</f>
        <v>3-8-1</v>
      </c>
      <c r="BI31">
        <f>COUNTIFS(DataRegularSeason20242025!$D$3:$D$1315,$A31,DataRegularSeason20242025!$H$3:$H$1315, $A31)</f>
        <v>1</v>
      </c>
      <c r="BJ31">
        <f>COUNTIFS(DataRegularSeason20242025!$E$3:$E$1315,$A31,DataRegularSeason20242025!$H$3:$H$1315, $A31)</f>
        <v>4</v>
      </c>
      <c r="BK31">
        <f>BI31+BJ31</f>
        <v>5</v>
      </c>
      <c r="BL31">
        <f>F31-BI31</f>
        <v>11</v>
      </c>
      <c r="BM31">
        <f>H31-BJ31</f>
        <v>9</v>
      </c>
      <c r="BN31">
        <f>BL31+BM31</f>
        <v>20</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22</v>
      </c>
      <c r="E32" s="15">
        <f>Table3[[#This Row],[Watched]]/Table3[[#This Row],[GP]]</f>
        <v>0.84615384615384615</v>
      </c>
      <c r="F32">
        <f>COUNTIFS(DataRegularSeason20242025!$N$3:$N$1315,1,DataRegularSeason20242025!$D$3:$D$1315,$A32)</f>
        <v>13</v>
      </c>
      <c r="G32">
        <f>41-Table3[[#This Row],[GP_A]]</f>
        <v>28</v>
      </c>
      <c r="H32">
        <f>COUNTIFS(DataRegularSeason20242025!$E$3:$E$1315,$A32,DataRegularSeason20242025!$N$3:$N$1315,1)</f>
        <v>13</v>
      </c>
      <c r="I32">
        <f>41-Table3[[#This Row],[GP_H]]</f>
        <v>28</v>
      </c>
      <c r="J32">
        <f>F32+H32</f>
        <v>26</v>
      </c>
      <c r="K32">
        <f>82-Table3[[#This Row],[GP]]</f>
        <v>56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11</v>
      </c>
      <c r="Q32">
        <f>COUNTIFS(DataRegularSeason20242025!$D$3:$D$1315,$A32, DataRegularSeason20242025!$S$3:$S$1315, $A32,DataRegularSeason20242025!$M$3:$M$1315,"REG")</f>
        <v>7</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19</v>
      </c>
      <c r="AD32">
        <f>Table3[[#This Row],[RW_A]]+Table3[[#This Row],[RW_H]]</f>
        <v>6</v>
      </c>
      <c r="AE32">
        <f>Table3[[#This Row],[RL_A]]+Table3[[#This Row],[RL_H]]</f>
        <v>13</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0.38461538461538464</v>
      </c>
      <c r="AM32" s="15">
        <f>Table3[[#This Row],[PTS2]]/(3*Table3[[#This Row],[GP]])</f>
        <v>0.33333333333333331</v>
      </c>
      <c r="AN32">
        <f>(2*Table3[[#This Row],[GR]])+Table3[[#This Row],[PTS]]</f>
        <v>132</v>
      </c>
      <c r="AO32">
        <f>(3*Table3[[#This Row],[GR]])+Table3[[#This Row],[PTS2]]</f>
        <v>194</v>
      </c>
      <c r="AP32">
        <f>Table3[[#This Row],[PTS]]+(2 * Table3[[#This Row],[GR]] * Table3[[#This Row],[PTS%]])</f>
        <v>63.07692307692308</v>
      </c>
      <c r="AQ32">
        <f>Table3[[#This Row],[PTS2]]+(3 * Table3[[#This Row],[GR]] * Table3[[#This Row],[PTS%2]])</f>
        <v>82</v>
      </c>
      <c r="AR32" s="20" t="str">
        <f>_xlfn.CONCAT(TEXT(Table3[[#This Row],[W]], "0"), "-", TEXT(Table3[[#This Row],[RL]],"0"), "-", TEXT(Table3[[#This Row],[OTL]]+Table3[[#This Row],[SOL]], "0"))</f>
        <v>7-13-6</v>
      </c>
      <c r="AS32">
        <f>COUNTIFS(DataRegularSeason20242025!$D$3:$D$1315,Table3[[#This Row],[Teams]],DataRegularSeason20242025!$K$3:$K$1315,0)</f>
        <v>0</v>
      </c>
      <c r="AT32">
        <f>SUMIF(DataRegularSeason20242025!$D$3:$D$1315,$A32, DataRegularSeason20242025!$J$3:$J$1315)</f>
        <v>24</v>
      </c>
      <c r="AU32">
        <f>SUMIF(DataRegularSeason20242025!$D$3:$D$1315,$A32, DataRegularSeason20242025!$K$3:$K$1315)</f>
        <v>43</v>
      </c>
      <c r="AV32">
        <f>AT32-AU32</f>
        <v>-19</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60</v>
      </c>
      <c r="BB32">
        <f>AU32+AY32</f>
        <v>83</v>
      </c>
      <c r="BC32">
        <f>BA32-BB32</f>
        <v>-23</v>
      </c>
      <c r="BD32" s="17">
        <f>Table3[[#This Row],[GF]]/Table3[[#This Row],[GP]]</f>
        <v>2.3076923076923075</v>
      </c>
      <c r="BE32" s="17">
        <f>Table3[[#This Row],[GA]]/Table3[[#This Row],[GP]]</f>
        <v>3.1923076923076925</v>
      </c>
      <c r="BF32" s="17">
        <f>(Table3[[#This Row],[GF]]-Table3[[#This Row],[GA]])/Table3[[#This Row],[GP]]</f>
        <v>-0.88461538461538458</v>
      </c>
      <c r="BG32" s="50" t="str">
        <f>_xlfn.CONCAT(TEXT(Table3[[#This Row],[W_H]], "0"), "-", TEXT(Table3[[#This Row],[RL_H]],"0"), "-", TEXT(Table3[[#This Row],[OTL_H]]+Table3[[#This Row],[SOL_H]], "0"))</f>
        <v>5-6-2</v>
      </c>
      <c r="BH32" s="50" t="str">
        <f>_xlfn.CONCAT(TEXT(Table3[[#This Row],[W_A]], "0"), "-", TEXT(Table3[[#This Row],[RL_A]],"0"), "-", TEXT(Table3[[#This Row],[OTL_A]]+Table3[[#This Row],[SOL_A]], "0"))</f>
        <v>2-7-4</v>
      </c>
      <c r="BI32">
        <f>COUNTIFS(DataRegularSeason20242025!$D$3:$D$1315,$A32,DataRegularSeason20242025!$H$3:$H$1315, $A32)</f>
        <v>6</v>
      </c>
      <c r="BJ32">
        <f>COUNTIFS(DataRegularSeason20242025!$E$3:$E$1315,$A32,DataRegularSeason20242025!$H$3:$H$1315, $A32)</f>
        <v>8</v>
      </c>
      <c r="BK32">
        <f>BI32+BJ32</f>
        <v>14</v>
      </c>
      <c r="BL32">
        <f>F32-BI32</f>
        <v>7</v>
      </c>
      <c r="BM32">
        <f>H32-BJ32</f>
        <v>5</v>
      </c>
      <c r="BN32">
        <f>BL32+BM32</f>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21</v>
      </c>
      <c r="E33" s="15">
        <f>Table3[[#This Row],[Watched]]/Table3[[#This Row],[GP]]</f>
        <v>0.80769230769230771</v>
      </c>
      <c r="F33">
        <f>COUNTIFS(DataRegularSeason20242025!$N$3:$N$1315,1,DataRegularSeason20242025!$D$3:$D$1315,$A33)</f>
        <v>15</v>
      </c>
      <c r="G33">
        <f>41-Table3[[#This Row],[GP_A]]</f>
        <v>26</v>
      </c>
      <c r="H33">
        <f>COUNTIFS(DataRegularSeason20242025!$E$3:$E$1315,$A33,DataRegularSeason20242025!$N$3:$N$1315,1)</f>
        <v>11</v>
      </c>
      <c r="I33">
        <f>41-Table3[[#This Row],[GP_H]]</f>
        <v>30</v>
      </c>
      <c r="J33">
        <f>F33+H33</f>
        <v>26</v>
      </c>
      <c r="K33">
        <f>82-Table3[[#This Row],[GP]]</f>
        <v>56</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7</v>
      </c>
      <c r="Y33">
        <f>COUNTIFS(DataRegularSeason20242025!$E$3:$E$1315,$A33, DataRegularSeason20242025!$S$3:$S$1315, $A33,DataRegularSeason20242025!$M$3:$M$1315,"REG")</f>
        <v>7</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18</v>
      </c>
      <c r="AD33">
        <f>Table3[[#This Row],[RW_A]]+Table3[[#This Row],[RW_H]]</f>
        <v>6</v>
      </c>
      <c r="AE33">
        <f>Table3[[#This Row],[RL_A]]+Table3[[#This Row],[RL_H]]</f>
        <v>16</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0.34615384615384615</v>
      </c>
      <c r="AM33" s="15">
        <f>Table3[[#This Row],[PTS2]]/(3*Table3[[#This Row],[GP]])</f>
        <v>0.30769230769230771</v>
      </c>
      <c r="AN33">
        <f>(2*Table3[[#This Row],[GR]])+Table3[[#This Row],[PTS]]</f>
        <v>130</v>
      </c>
      <c r="AO33">
        <f>(3*Table3[[#This Row],[GR]])+Table3[[#This Row],[PTS2]]</f>
        <v>192</v>
      </c>
      <c r="AP33">
        <f>Table3[[#This Row],[PTS]]+(2 * Table3[[#This Row],[GR]] * Table3[[#This Row],[PTS%]])</f>
        <v>56.769230769230766</v>
      </c>
      <c r="AQ33">
        <f>Table3[[#This Row],[PTS2]]+(3 * Table3[[#This Row],[GR]] * Table3[[#This Row],[PTS%2]])</f>
        <v>75.692307692307693</v>
      </c>
      <c r="AR33" s="20" t="str">
        <f>_xlfn.CONCAT(TEXT(Table3[[#This Row],[W]], "0"), "-", TEXT(Table3[[#This Row],[RL]],"0"), "-", TEXT(Table3[[#This Row],[OTL]]+Table3[[#This Row],[SOL]], "0"))</f>
        <v>8-16-2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30</v>
      </c>
      <c r="AY33">
        <f>SUMIF(DataRegularSeason20242025!$E$3:$E$1315,$A33,DataRegularSeason20242025!$J$3:$J$1315)</f>
        <v>36</v>
      </c>
      <c r="AZ33">
        <f>AX33-AY33</f>
        <v>-6</v>
      </c>
      <c r="BA33">
        <f>AT33+AX33</f>
        <v>64</v>
      </c>
      <c r="BB33">
        <f>AU33+AY33</f>
        <v>82</v>
      </c>
      <c r="BC33">
        <f>BA33-BB33</f>
        <v>-18</v>
      </c>
      <c r="BD33" s="17">
        <f>Table3[[#This Row],[GF]]/Table3[[#This Row],[GP]]</f>
        <v>2.4615384615384617</v>
      </c>
      <c r="BE33" s="17">
        <f>Table3[[#This Row],[GA]]/Table3[[#This Row],[GP]]</f>
        <v>3.1538461538461537</v>
      </c>
      <c r="BF33" s="17">
        <f>(Table3[[#This Row],[GF]]-Table3[[#This Row],[GA]])/Table3[[#This Row],[GP]]</f>
        <v>-0.69230769230769229</v>
      </c>
      <c r="BG33" s="50" t="str">
        <f>_xlfn.CONCAT(TEXT(Table3[[#This Row],[W_H]], "0"), "-", TEXT(Table3[[#This Row],[RL_H]],"0"), "-", TEXT(Table3[[#This Row],[OTL_H]]+Table3[[#This Row],[SOL_H]], "0"))</f>
        <v>4-7-0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9</v>
      </c>
      <c r="BN33">
        <f>BL33+BM33</f>
        <v>23</v>
      </c>
    </row>
    <row r="34" spans="1:71" x14ac:dyDescent="0.25">
      <c r="BS34" t="str">
        <f t="array" ref="BS34:BS66">IF(DataRegularSeason20242025!$D$3:$D$1315="CGY",DataRegularSeason20242025!$D$3:$D$1315,"")</f>
        <v/>
      </c>
    </row>
    <row r="35" spans="1:71" x14ac:dyDescent="0.25">
      <c r="A35" t="s">
        <v>1762</v>
      </c>
      <c r="D35">
        <f>SUM(D$2:D$33)</f>
        <v>618</v>
      </c>
      <c r="E35">
        <f t="shared" ref="E35:BP35" si="0">SUM(E$2:E$33)</f>
        <v>24.182802905628993</v>
      </c>
      <c r="F35">
        <f t="shared" si="0"/>
        <v>408</v>
      </c>
      <c r="G35">
        <f t="shared" si="0"/>
        <v>904</v>
      </c>
      <c r="H35">
        <f t="shared" si="0"/>
        <v>408</v>
      </c>
      <c r="I35">
        <f t="shared" si="0"/>
        <v>904</v>
      </c>
      <c r="J35">
        <f t="shared" si="0"/>
        <v>816</v>
      </c>
      <c r="K35">
        <f t="shared" si="0"/>
        <v>1808</v>
      </c>
      <c r="L35">
        <f t="shared" si="0"/>
        <v>190</v>
      </c>
      <c r="M35">
        <f t="shared" si="0"/>
        <v>155</v>
      </c>
      <c r="N35">
        <f t="shared" si="0"/>
        <v>30</v>
      </c>
      <c r="O35">
        <f t="shared" si="0"/>
        <v>5</v>
      </c>
      <c r="P35">
        <f t="shared" si="0"/>
        <v>218</v>
      </c>
      <c r="Q35">
        <f t="shared" si="0"/>
        <v>167</v>
      </c>
      <c r="R35">
        <f t="shared" si="0"/>
        <v>37</v>
      </c>
      <c r="S35">
        <f t="shared" si="0"/>
        <v>14</v>
      </c>
      <c r="T35">
        <f t="shared" si="0"/>
        <v>218</v>
      </c>
      <c r="U35">
        <f t="shared" si="0"/>
        <v>167</v>
      </c>
      <c r="V35">
        <f t="shared" si="0"/>
        <v>37</v>
      </c>
      <c r="W35">
        <f t="shared" si="0"/>
        <v>14</v>
      </c>
      <c r="X35">
        <f t="shared" si="0"/>
        <v>190</v>
      </c>
      <c r="Y35">
        <f t="shared" si="0"/>
        <v>155</v>
      </c>
      <c r="Z35">
        <f t="shared" si="0"/>
        <v>30</v>
      </c>
      <c r="AA35">
        <f t="shared" si="0"/>
        <v>5</v>
      </c>
      <c r="AB35">
        <f t="shared" si="0"/>
        <v>408</v>
      </c>
      <c r="AC35">
        <f t="shared" si="0"/>
        <v>408</v>
      </c>
      <c r="AD35">
        <f t="shared" si="0"/>
        <v>322</v>
      </c>
      <c r="AE35">
        <f t="shared" si="0"/>
        <v>322</v>
      </c>
      <c r="AF35">
        <f t="shared" si="0"/>
        <v>67</v>
      </c>
      <c r="AG35">
        <f t="shared" si="0"/>
        <v>67</v>
      </c>
      <c r="AH35">
        <f t="shared" si="0"/>
        <v>19</v>
      </c>
      <c r="AI35">
        <f t="shared" si="0"/>
        <v>19</v>
      </c>
      <c r="AJ35">
        <f t="shared" si="0"/>
        <v>902</v>
      </c>
      <c r="AK35">
        <f t="shared" si="0"/>
        <v>1224</v>
      </c>
      <c r="AL35">
        <f t="shared" si="0"/>
        <v>17.690574534161492</v>
      </c>
      <c r="AM35">
        <f t="shared" si="0"/>
        <v>16.006964868196746</v>
      </c>
      <c r="AN35">
        <f t="shared" si="0"/>
        <v>4518</v>
      </c>
      <c r="AO35">
        <f t="shared" si="0"/>
        <v>6648</v>
      </c>
      <c r="AP35">
        <f t="shared" si="0"/>
        <v>2901.2542236024833</v>
      </c>
      <c r="AQ35">
        <f t="shared" si="0"/>
        <v>3937.713357576401</v>
      </c>
      <c r="AS35">
        <f t="shared" si="0"/>
        <v>20</v>
      </c>
      <c r="AT35">
        <f t="shared" si="0"/>
        <v>1228</v>
      </c>
      <c r="AU35">
        <f t="shared" si="0"/>
        <v>1277</v>
      </c>
      <c r="AV35">
        <f t="shared" si="0"/>
        <v>-49</v>
      </c>
      <c r="AW35">
        <f t="shared" si="0"/>
        <v>31</v>
      </c>
      <c r="AX35">
        <f t="shared" si="0"/>
        <v>1277</v>
      </c>
      <c r="AY35">
        <f t="shared" si="0"/>
        <v>1228</v>
      </c>
      <c r="AZ35">
        <f t="shared" si="0"/>
        <v>49</v>
      </c>
      <c r="BA35">
        <f t="shared" si="0"/>
        <v>2505</v>
      </c>
      <c r="BB35">
        <f t="shared" si="0"/>
        <v>2505</v>
      </c>
      <c r="BC35">
        <f t="shared" si="0"/>
        <v>0</v>
      </c>
      <c r="BD35">
        <f t="shared" si="0"/>
        <v>98.373955424607615</v>
      </c>
      <c r="BE35">
        <f t="shared" si="0"/>
        <v>98.222427491992718</v>
      </c>
      <c r="BF35">
        <f t="shared" si="0"/>
        <v>0.15152793261488573</v>
      </c>
      <c r="BI35">
        <f t="shared" si="0"/>
        <v>194</v>
      </c>
      <c r="BJ35">
        <f t="shared" si="0"/>
        <v>224</v>
      </c>
      <c r="BK35">
        <f t="shared" si="0"/>
        <v>418</v>
      </c>
      <c r="BL35">
        <f t="shared" si="0"/>
        <v>214</v>
      </c>
      <c r="BM35">
        <f t="shared" si="0"/>
        <v>184</v>
      </c>
      <c r="BN35">
        <f t="shared" si="0"/>
        <v>398</v>
      </c>
      <c r="BO35">
        <f t="shared" si="0"/>
        <v>10</v>
      </c>
      <c r="BP35">
        <f t="shared" si="0"/>
        <v>0</v>
      </c>
      <c r="BS35" t="str">
        <v/>
      </c>
    </row>
    <row r="36" spans="1:71" x14ac:dyDescent="0.25">
      <c r="A36" t="s">
        <v>1809</v>
      </c>
      <c r="D36">
        <f>AVERAGE(D$2:D$33)</f>
        <v>19.3125</v>
      </c>
      <c r="E36">
        <f t="shared" ref="E36:BP36" si="1">AVERAGE(E$2:E$33)</f>
        <v>0.75571259080090603</v>
      </c>
      <c r="F36">
        <f t="shared" si="1"/>
        <v>12.75</v>
      </c>
      <c r="G36">
        <f t="shared" si="1"/>
        <v>28.25</v>
      </c>
      <c r="H36">
        <f t="shared" si="1"/>
        <v>12.75</v>
      </c>
      <c r="I36">
        <f t="shared" si="1"/>
        <v>28.25</v>
      </c>
      <c r="J36">
        <f t="shared" si="1"/>
        <v>25.5</v>
      </c>
      <c r="K36">
        <f t="shared" si="1"/>
        <v>56.5</v>
      </c>
      <c r="L36">
        <f t="shared" si="1"/>
        <v>5.9375</v>
      </c>
      <c r="M36">
        <f t="shared" si="1"/>
        <v>4.84375</v>
      </c>
      <c r="N36">
        <f t="shared" si="1"/>
        <v>0.9375</v>
      </c>
      <c r="O36">
        <f t="shared" si="1"/>
        <v>0.15625</v>
      </c>
      <c r="P36">
        <f t="shared" si="1"/>
        <v>6.8125</v>
      </c>
      <c r="Q36">
        <f t="shared" si="1"/>
        <v>5.21875</v>
      </c>
      <c r="R36">
        <f t="shared" si="1"/>
        <v>1.15625</v>
      </c>
      <c r="S36">
        <f t="shared" si="1"/>
        <v>0.4375</v>
      </c>
      <c r="T36">
        <f t="shared" si="1"/>
        <v>6.8125</v>
      </c>
      <c r="U36">
        <f t="shared" si="1"/>
        <v>5.21875</v>
      </c>
      <c r="V36">
        <f t="shared" si="1"/>
        <v>1.15625</v>
      </c>
      <c r="W36">
        <f t="shared" si="1"/>
        <v>0.4375</v>
      </c>
      <c r="X36">
        <f t="shared" si="1"/>
        <v>5.9375</v>
      </c>
      <c r="Y36">
        <f t="shared" si="1"/>
        <v>4.84375</v>
      </c>
      <c r="Z36">
        <f t="shared" si="1"/>
        <v>0.9375</v>
      </c>
      <c r="AA36">
        <f t="shared" si="1"/>
        <v>0.15625</v>
      </c>
      <c r="AB36">
        <f t="shared" si="1"/>
        <v>12.75</v>
      </c>
      <c r="AC36">
        <f t="shared" si="1"/>
        <v>12.75</v>
      </c>
      <c r="AD36">
        <f t="shared" si="1"/>
        <v>10.0625</v>
      </c>
      <c r="AE36">
        <f t="shared" si="1"/>
        <v>10.0625</v>
      </c>
      <c r="AF36">
        <f t="shared" si="1"/>
        <v>2.09375</v>
      </c>
      <c r="AG36">
        <f t="shared" si="1"/>
        <v>2.09375</v>
      </c>
      <c r="AH36">
        <f t="shared" si="1"/>
        <v>0.59375</v>
      </c>
      <c r="AI36">
        <f t="shared" si="1"/>
        <v>0.59375</v>
      </c>
      <c r="AJ36">
        <f t="shared" si="1"/>
        <v>28.1875</v>
      </c>
      <c r="AK36">
        <f t="shared" si="1"/>
        <v>38.25</v>
      </c>
      <c r="AL36">
        <f t="shared" si="1"/>
        <v>0.55283045419254662</v>
      </c>
      <c r="AM36">
        <f t="shared" si="1"/>
        <v>0.50021765213114833</v>
      </c>
      <c r="AN36">
        <f t="shared" si="1"/>
        <v>141.1875</v>
      </c>
      <c r="AO36">
        <f t="shared" si="1"/>
        <v>207.75</v>
      </c>
      <c r="AP36">
        <f t="shared" si="1"/>
        <v>90.664194487577603</v>
      </c>
      <c r="AQ36">
        <f t="shared" si="1"/>
        <v>123.05354242426253</v>
      </c>
      <c r="AS36">
        <f t="shared" si="1"/>
        <v>0.625</v>
      </c>
      <c r="AT36">
        <f t="shared" si="1"/>
        <v>38.375</v>
      </c>
      <c r="AU36">
        <f t="shared" si="1"/>
        <v>39.90625</v>
      </c>
      <c r="AV36">
        <f t="shared" si="1"/>
        <v>-1.53125</v>
      </c>
      <c r="AW36">
        <f t="shared" si="1"/>
        <v>0.96875</v>
      </c>
      <c r="AX36">
        <f t="shared" si="1"/>
        <v>39.90625</v>
      </c>
      <c r="AY36">
        <f t="shared" si="1"/>
        <v>38.375</v>
      </c>
      <c r="AZ36">
        <f t="shared" si="1"/>
        <v>1.53125</v>
      </c>
      <c r="BA36">
        <f t="shared" si="1"/>
        <v>78.28125</v>
      </c>
      <c r="BB36">
        <f t="shared" si="1"/>
        <v>78.28125</v>
      </c>
      <c r="BC36">
        <f t="shared" si="1"/>
        <v>0</v>
      </c>
      <c r="BD36">
        <f t="shared" si="1"/>
        <v>3.074186107018988</v>
      </c>
      <c r="BE36">
        <f t="shared" si="1"/>
        <v>3.0694508591247724</v>
      </c>
      <c r="BF36">
        <f t="shared" si="1"/>
        <v>4.7352478942151791E-3</v>
      </c>
      <c r="BI36">
        <f t="shared" si="1"/>
        <v>6.0625</v>
      </c>
      <c r="BJ36">
        <f t="shared" si="1"/>
        <v>7</v>
      </c>
      <c r="BK36">
        <f t="shared" si="1"/>
        <v>13.0625</v>
      </c>
      <c r="BL36">
        <f t="shared" si="1"/>
        <v>6.6875</v>
      </c>
      <c r="BM36">
        <f t="shared" si="1"/>
        <v>5.75</v>
      </c>
      <c r="BN36">
        <f t="shared" si="1"/>
        <v>12.4375</v>
      </c>
      <c r="BO36">
        <f t="shared" si="1"/>
        <v>10</v>
      </c>
      <c r="BP36" t="e">
        <f t="shared" si="1"/>
        <v>#DIV/0!</v>
      </c>
      <c r="BS36" t="str">
        <v/>
      </c>
    </row>
    <row r="37" spans="1:71" x14ac:dyDescent="0.25">
      <c r="A37" t="s">
        <v>1810</v>
      </c>
      <c r="D37">
        <f>_xlfn.STDEV.P(D$2:D$33)</f>
        <v>3.9483976180217715</v>
      </c>
      <c r="E37">
        <f t="shared" ref="E37:BP37" si="2">_xlfn.STDEV.P(E$2:E$33)</f>
        <v>0.14494000491484166</v>
      </c>
      <c r="F37">
        <f t="shared" si="2"/>
        <v>1.4142135623730951</v>
      </c>
      <c r="G37">
        <f t="shared" si="2"/>
        <v>1.4142135623730951</v>
      </c>
      <c r="H37">
        <f t="shared" si="2"/>
        <v>1.299038105676658</v>
      </c>
      <c r="I37">
        <f t="shared" si="2"/>
        <v>1.299038105676658</v>
      </c>
      <c r="J37">
        <f t="shared" si="2"/>
        <v>1.1989578808281798</v>
      </c>
      <c r="K37">
        <f t="shared" si="2"/>
        <v>1.1989578808281798</v>
      </c>
      <c r="L37">
        <f t="shared" si="2"/>
        <v>2.1928505991061042</v>
      </c>
      <c r="M37">
        <f t="shared" si="2"/>
        <v>2.3466648541067809</v>
      </c>
      <c r="N37">
        <f t="shared" si="2"/>
        <v>0.99804496391695696</v>
      </c>
      <c r="O37">
        <f t="shared" si="2"/>
        <v>0.4408354993645589</v>
      </c>
      <c r="P37">
        <f t="shared" si="2"/>
        <v>2.2560682059725057</v>
      </c>
      <c r="Q37">
        <f t="shared" si="2"/>
        <v>1.7452502506804002</v>
      </c>
      <c r="R37">
        <f t="shared" si="2"/>
        <v>1.1486234968430691</v>
      </c>
      <c r="S37">
        <f t="shared" si="2"/>
        <v>0.82679728470768454</v>
      </c>
      <c r="T37">
        <f t="shared" si="2"/>
        <v>2.0681740134717872</v>
      </c>
      <c r="U37">
        <f t="shared" si="2"/>
        <v>2.2739609577782991</v>
      </c>
      <c r="V37">
        <f t="shared" si="2"/>
        <v>1.0034121473751452</v>
      </c>
      <c r="W37">
        <f t="shared" si="2"/>
        <v>0.70433922934904025</v>
      </c>
      <c r="X37">
        <f t="shared" si="2"/>
        <v>2.0145951826607749</v>
      </c>
      <c r="Y37">
        <f t="shared" si="2"/>
        <v>1.60291482540402</v>
      </c>
      <c r="Z37">
        <f t="shared" si="2"/>
        <v>0.82679728470768454</v>
      </c>
      <c r="AA37">
        <f t="shared" si="2"/>
        <v>0.36309218870694532</v>
      </c>
      <c r="AB37">
        <f t="shared" si="2"/>
        <v>2.9474565306378988</v>
      </c>
      <c r="AC37">
        <f t="shared" si="2"/>
        <v>3.0103986446980739</v>
      </c>
      <c r="AD37">
        <f t="shared" si="2"/>
        <v>3.4545034013588696</v>
      </c>
      <c r="AE37">
        <f t="shared" si="2"/>
        <v>2.4486922530199666</v>
      </c>
      <c r="AF37">
        <f t="shared" si="2"/>
        <v>1.2589523174052304</v>
      </c>
      <c r="AG37">
        <f t="shared" si="2"/>
        <v>1.4439393815184902</v>
      </c>
      <c r="AH37">
        <f t="shared" si="2"/>
        <v>0.82383914540400427</v>
      </c>
      <c r="AI37">
        <f t="shared" si="2"/>
        <v>0.89649926798631574</v>
      </c>
      <c r="AJ37">
        <f t="shared" si="2"/>
        <v>5.2406911519378818</v>
      </c>
      <c r="AK37">
        <f t="shared" si="2"/>
        <v>8.4075858604001183</v>
      </c>
      <c r="AL37">
        <f t="shared" si="2"/>
        <v>9.9654850420016691E-2</v>
      </c>
      <c r="AM37">
        <f t="shared" si="2"/>
        <v>0.10746529853753375</v>
      </c>
      <c r="AN37">
        <f t="shared" si="2"/>
        <v>5.2526035211121735</v>
      </c>
      <c r="AO37">
        <f t="shared" si="2"/>
        <v>8.5622718947718539</v>
      </c>
      <c r="AP37">
        <f t="shared" si="2"/>
        <v>16.343395468883021</v>
      </c>
      <c r="AQ37">
        <f t="shared" si="2"/>
        <v>26.436463440233183</v>
      </c>
      <c r="AS37">
        <f t="shared" si="2"/>
        <v>0.78062474979979979</v>
      </c>
      <c r="AT37">
        <f t="shared" si="2"/>
        <v>7.4361868588679236</v>
      </c>
      <c r="AU37">
        <f t="shared" si="2"/>
        <v>6.5305023495516794</v>
      </c>
      <c r="AV37">
        <f t="shared" si="2"/>
        <v>10.729586359105369</v>
      </c>
      <c r="AW37">
        <f t="shared" si="2"/>
        <v>0.88333087656891063</v>
      </c>
      <c r="AX37">
        <f t="shared" si="2"/>
        <v>7.6744681208211425</v>
      </c>
      <c r="AY37">
        <f t="shared" si="2"/>
        <v>7.8491639682198002</v>
      </c>
      <c r="AZ37">
        <f t="shared" si="2"/>
        <v>10.900069882230113</v>
      </c>
      <c r="BA37">
        <f t="shared" si="2"/>
        <v>11.108089324339268</v>
      </c>
      <c r="BB37">
        <f t="shared" si="2"/>
        <v>9.7571588301871977</v>
      </c>
      <c r="BC37">
        <f t="shared" si="2"/>
        <v>15.622499799967994</v>
      </c>
      <c r="BD37">
        <f t="shared" si="2"/>
        <v>0.44016542177717799</v>
      </c>
      <c r="BE37">
        <f t="shared" si="2"/>
        <v>0.34641876437153735</v>
      </c>
      <c r="BF37">
        <f t="shared" si="2"/>
        <v>0.60602277239377944</v>
      </c>
      <c r="BI37">
        <f t="shared" si="2"/>
        <v>2.8606981228364519</v>
      </c>
      <c r="BJ37">
        <f t="shared" si="2"/>
        <v>2.9368350311176825</v>
      </c>
      <c r="BK37">
        <f t="shared" si="2"/>
        <v>5.3557066527210022</v>
      </c>
      <c r="BL37">
        <f t="shared" si="2"/>
        <v>2.9836795655700028</v>
      </c>
      <c r="BM37">
        <f t="shared" si="2"/>
        <v>3</v>
      </c>
      <c r="BN37">
        <f t="shared" si="2"/>
        <v>5.3963963670212367</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2024-12-06T17:46:40Z</dcterms:modified>
</cp:coreProperties>
</file>