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97FF5445-DA12-4875-A5CF-394F6007BF03}" xr6:coauthVersionLast="47" xr6:coauthVersionMax="47" xr10:uidLastSave="{00000000-0000-0000-0000-000000000000}"/>
  <bookViews>
    <workbookView xWindow="28680" yWindow="-4830" windowWidth="15990" windowHeight="24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7" i="1" l="1"/>
  <c r="AF16" i="1"/>
  <c r="AF15" i="1"/>
  <c r="AF13" i="1"/>
  <c r="AF12" i="1"/>
  <c r="AF11" i="1"/>
  <c r="AF14" i="1"/>
  <c r="AF4" i="1"/>
  <c r="AF5" i="1"/>
  <c r="AF6" i="1"/>
  <c r="AF7" i="1"/>
  <c r="AF8" i="1"/>
  <c r="AF9" i="1"/>
  <c r="AF10" i="1"/>
  <c r="AF3" i="1"/>
  <c r="AE16" i="1"/>
  <c r="AE15" i="1"/>
  <c r="AE12" i="1"/>
  <c r="AE13" i="1"/>
  <c r="AE14" i="1"/>
  <c r="AE11" i="1"/>
  <c r="AE3" i="1"/>
  <c r="AE4" i="1"/>
  <c r="AE5" i="1"/>
  <c r="AE6" i="1"/>
  <c r="AE7" i="1"/>
  <c r="AE8" i="1"/>
  <c r="AE9" i="1"/>
  <c r="AE10" i="1"/>
  <c r="AE17" i="1"/>
  <c r="AC4" i="1"/>
  <c r="AC5" i="1"/>
  <c r="AC6" i="1"/>
  <c r="AC7" i="1"/>
  <c r="AC8" i="1"/>
  <c r="AC9" i="1"/>
  <c r="AC10" i="1"/>
  <c r="AC11" i="1"/>
  <c r="AC12" i="1"/>
  <c r="AC13" i="1"/>
  <c r="AC14" i="1"/>
  <c r="AC17" i="1"/>
  <c r="AC3" i="1"/>
  <c r="W5" i="1"/>
  <c r="AN54" i="1"/>
  <c r="AO54" i="1"/>
  <c r="AP54" i="1"/>
  <c r="AQ54" i="1"/>
  <c r="AR54" i="1"/>
  <c r="AS54" i="1"/>
  <c r="AN55" i="1"/>
  <c r="AO55" i="1"/>
  <c r="AP55" i="1"/>
  <c r="AQ55" i="1"/>
  <c r="AR55" i="1"/>
  <c r="AS55" i="1"/>
  <c r="AM55" i="1" a="1"/>
  <c r="AM55" i="1" s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M54" i="1" a="1"/>
  <c r="AM54" i="1" s="1"/>
  <c r="AL54" i="1" a="1"/>
  <c r="AL54" i="1" s="1"/>
  <c r="AK54" i="1" a="1"/>
  <c r="AK54" i="1" s="1"/>
  <c r="AJ54" i="1" a="1"/>
  <c r="AJ54" i="1" s="1"/>
  <c r="AG54" i="1"/>
  <c r="AF54" i="1"/>
  <c r="AD54" i="1"/>
  <c r="AC54" i="1"/>
  <c r="AB54" i="1"/>
  <c r="AA54" i="1"/>
  <c r="AS52" i="1"/>
  <c r="AR52" i="1"/>
  <c r="AQ52" i="1"/>
  <c r="AP52" i="1"/>
  <c r="AO52" i="1"/>
  <c r="AN52" i="1"/>
  <c r="AS53" i="1"/>
  <c r="AR53" i="1"/>
  <c r="AQ53" i="1"/>
  <c r="AP53" i="1"/>
  <c r="AO53" i="1"/>
  <c r="AN53" i="1"/>
  <c r="AM53" i="1" a="1"/>
  <c r="AM53" i="1" s="1"/>
  <c r="AL53" i="1" a="1"/>
  <c r="AL53" i="1" s="1"/>
  <c r="AK53" i="1" a="1"/>
  <c r="AK53" i="1" s="1"/>
  <c r="AJ53" i="1" a="1"/>
  <c r="AJ53" i="1" s="1"/>
  <c r="AG53" i="1"/>
  <c r="AF53" i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G52" i="1"/>
  <c r="AF52" i="1"/>
  <c r="AD52" i="1"/>
  <c r="AC52" i="1"/>
  <c r="AB52" i="1"/>
  <c r="AA52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/>
  <c r="AF25" i="1"/>
  <c r="AG25" i="1"/>
  <c r="AJ25" i="1" a="1"/>
  <c r="AJ25" i="1" s="1"/>
  <c r="AK25" i="1" a="1"/>
  <c r="AK25" i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/>
  <c r="AF33" i="1"/>
  <c r="AG33" i="1"/>
  <c r="AJ33" i="1" a="1"/>
  <c r="AJ33" i="1" s="1"/>
  <c r="AK33" i="1" a="1"/>
  <c r="AK33" i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C16" i="1" l="1"/>
  <c r="AC15" i="1"/>
  <c r="W6" i="1"/>
  <c r="BA47" i="1"/>
  <c r="AY55" i="1"/>
  <c r="AY54" i="1"/>
  <c r="BA34" i="1"/>
  <c r="BA26" i="1"/>
  <c r="AZ55" i="1"/>
  <c r="AE55" i="1"/>
  <c r="AE53" i="1"/>
  <c r="BB55" i="1"/>
  <c r="AY41" i="1"/>
  <c r="BA55" i="1"/>
  <c r="BA54" i="1"/>
  <c r="AE54" i="1"/>
  <c r="BB43" i="1"/>
  <c r="BA46" i="1"/>
  <c r="BA43" i="1"/>
  <c r="BA42" i="1"/>
  <c r="AE52" i="1"/>
  <c r="AU54" i="1"/>
  <c r="AW46" i="1"/>
  <c r="BD46" i="1" s="1"/>
  <c r="AW42" i="1"/>
  <c r="BD42" i="1" s="1"/>
  <c r="AH26" i="1"/>
  <c r="AH41" i="1"/>
  <c r="AZ54" i="1"/>
  <c r="AH27" i="1"/>
  <c r="AU41" i="1"/>
  <c r="AT55" i="1"/>
  <c r="AH34" i="1"/>
  <c r="AH22" i="1"/>
  <c r="AT54" i="1"/>
  <c r="AH35" i="1"/>
  <c r="AH52" i="1"/>
  <c r="AH54" i="1"/>
  <c r="AH55" i="1"/>
  <c r="AX54" i="1"/>
  <c r="AH45" i="1"/>
  <c r="AV55" i="1"/>
  <c r="BC55" i="1" s="1"/>
  <c r="AW54" i="1"/>
  <c r="BD54" i="1" s="1"/>
  <c r="AV42" i="1"/>
  <c r="BC42" i="1" s="1"/>
  <c r="AU55" i="1"/>
  <c r="AV54" i="1"/>
  <c r="BC54" i="1" s="1"/>
  <c r="BB54" i="1"/>
  <c r="AX55" i="1"/>
  <c r="AW55" i="1"/>
  <c r="BD55" i="1" s="1"/>
  <c r="AU52" i="1"/>
  <c r="AW52" i="1"/>
  <c r="BD52" i="1" s="1"/>
  <c r="BA52" i="1"/>
  <c r="AZ52" i="1"/>
  <c r="BB52" i="1"/>
  <c r="AY52" i="1"/>
  <c r="AU53" i="1"/>
  <c r="AW53" i="1"/>
  <c r="BD53" i="1" s="1"/>
  <c r="AV53" i="1"/>
  <c r="BC53" i="1" s="1"/>
  <c r="BB53" i="1"/>
  <c r="BA53" i="1"/>
  <c r="AH53" i="1"/>
  <c r="AT52" i="1"/>
  <c r="AX53" i="1"/>
  <c r="AY53" i="1"/>
  <c r="AZ53" i="1"/>
  <c r="AV52" i="1"/>
  <c r="BC52" i="1" s="1"/>
  <c r="AX52" i="1"/>
  <c r="AT53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55" i="1"/>
  <c r="AI30" i="1"/>
  <c r="AI53" i="1"/>
  <c r="AI22" i="1"/>
  <c r="AI28" i="1"/>
  <c r="AI52" i="1"/>
  <c r="AI24" i="1"/>
  <c r="AI43" i="1"/>
  <c r="AI54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A17" i="1" a="1"/>
  <c r="AA17" i="1" s="1"/>
  <c r="AB17" i="1" a="1"/>
  <c r="AB17" i="1" s="1"/>
  <c r="Z16" i="1" a="1"/>
  <c r="Z16" i="1" s="1"/>
  <c r="AA16" i="1" a="1"/>
  <c r="AA16" i="1" s="1"/>
  <c r="AB16" i="1" a="1"/>
  <c r="AB16" i="1" s="1"/>
  <c r="Z15" i="1" a="1"/>
  <c r="Z15" i="1" s="1"/>
  <c r="AA15" i="1" a="1"/>
  <c r="AA15" i="1" s="1"/>
  <c r="AB15" i="1" a="1"/>
  <c r="AB15" i="1" s="1"/>
  <c r="AB14" i="1" a="1"/>
  <c r="AB14" i="1" s="1"/>
  <c r="AA14" i="1" a="1"/>
  <c r="AA14" i="1" s="1"/>
  <c r="Z14" i="1" a="1"/>
  <c r="Z14" i="1" s="1"/>
  <c r="Z13" i="1" a="1"/>
  <c r="Z13" i="1" s="1"/>
  <c r="AA13" i="1" a="1"/>
  <c r="AA13" i="1" s="1"/>
  <c r="AB13" i="1" a="1"/>
  <c r="AB13" i="1" s="1"/>
  <c r="Z12" i="1" a="1"/>
  <c r="Z12" i="1" s="1"/>
  <c r="AA12" i="1" a="1"/>
  <c r="AA12" i="1" s="1"/>
  <c r="AB12" i="1" a="1"/>
  <c r="AB12" i="1" s="1"/>
  <c r="AB11" i="1" a="1"/>
  <c r="AB11" i="1" s="1"/>
  <c r="AA11" i="1" a="1"/>
  <c r="AA11" i="1" s="1"/>
  <c r="Z11" i="1" a="1"/>
  <c r="Z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D14" i="1" l="1"/>
  <c r="AD15" i="1"/>
  <c r="AD16" i="1"/>
  <c r="AD17" i="1"/>
  <c r="AD11" i="1"/>
  <c r="AD12" i="1"/>
  <c r="AD13" i="1"/>
  <c r="W7" i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D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<sst xmlns="http://schemas.openxmlformats.org/spreadsheetml/2006/main" count="737" uniqueCount="137">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</sst>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G1" workbookViewId="0">
      <selection activeCell="AF52" sqref="AF52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74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0.60810810810810811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2</v>
      </c>
      <c r="AD15">
        <f t="shared" si="1"/>
        <v>0.2857142857142857</v>
      </c>
      <c r="AE15">
        <f>SUMIFS($O$2:$O$100,$K$2:$K$100,Z15,$C$2:$C$100,3) + SUMIFS($N$2:$N$100,$J$2:$J$100,Z15,$C$2:$C$100,3)</f>
        <v>7</v>
      </c>
      <c r="AF15">
        <f>SUMIFS($O$2:$O$100,$K$2:$K$100,AA15,$C$2:$C$100,3) + SUMIFS($N$2:$N$100,$J$2:$J$100,AA15,$C$2:$C$100,3)</f>
        <v>8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2</v>
      </c>
      <c r="AD16" s="11">
        <f t="shared" si="1"/>
        <v>0.2857142857142857</v>
      </c>
      <c r="AE16">
        <f>SUMIFS($O$2:$O$100,$K$2:$K$100,Z16,$C$2:$C$100,3) + SUMIFS($N$2:$N$100,$J$2:$J$100,Z16,$C$2:$C$100,3)</f>
        <v>5</v>
      </c>
      <c r="AF16">
        <f>SUMIFS($O$2:$O$100,$K$2:$K$100,AA16,$C$2:$C$100,3) + SUMIFS($N$2:$N$100,$J$2:$J$100,AA16,$C$2:$C$100,3)</f>
        <v>4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5</v>
      </c>
      <c r="AD22">
        <f>COUNTIFS($J$2:$J$81, Z22, $C$2:$C$81, 4) + COUNTIFS($K$2:$K$81, Z22, $C$2:$C$81, 4)</f>
        <v>0</v>
      </c>
      <c r="AE22">
        <f>AA22+AB22+AC22+AD22</f>
        <v>16</v>
      </c>
      <c r="AF22">
        <f>COUNTIF($K$2:$K$81, Z22)</f>
        <v>8</v>
      </c>
      <c r="AG22">
        <f>COUNTIF($J$2:$J$81, Z22)</f>
        <v>8</v>
      </c>
      <c r="AH22">
        <f>AJ22+AL22</f>
        <v>9</v>
      </c>
      <c r="AI22">
        <f>AE22-AH22</f>
        <v>7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5</v>
      </c>
      <c r="AD26">
        <f t="shared" si="18"/>
        <v>0</v>
      </c>
      <c r="AE26">
        <f t="shared" si="19"/>
        <v>15</v>
      </c>
      <c r="AF26">
        <f t="shared" si="20"/>
        <v>8</v>
      </c>
      <c r="AG26">
        <f t="shared" si="21"/>
        <v>7</v>
      </c>
      <c r="AH26">
        <f t="shared" si="22"/>
        <v>10</v>
      </c>
      <c r="AI26">
        <f t="shared" si="23"/>
        <v>5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1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8</v>
      </c>
      <c r="AI31">
        <f t="shared" si="23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2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9</v>
      </c>
      <c r="AI34">
        <f t="shared" si="23"/>
        <v>9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5</v>
      </c>
      <c r="AM34" cm="1">
        <f t="array" ref="AM34">SUMPRODUCT(($J$2:$J$81=Z34)*($O$2:$O$81&gt;$N$2:$N$81))</f>
        <v>1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5</v>
      </c>
      <c r="AD41">
        <f>COUNTIFS($J$2:$J$81, Z41, $C$2:$C$81, 4) + COUNTIFS($K$2:$K$81, Z41, $C$2:$C$81, 4)</f>
        <v>0</v>
      </c>
      <c r="AE41">
        <f>AA41+AB41+AC41+AD41</f>
        <v>16</v>
      </c>
      <c r="AF41">
        <f>COUNTIF($K$2:$K$81, Z41)</f>
        <v>8</v>
      </c>
      <c r="AG41">
        <f>COUNTIF($J$2:$J$81, Z41)</f>
        <v>8</v>
      </c>
      <c r="AH41">
        <f>AJ41+AL41</f>
        <v>9</v>
      </c>
      <c r="AI41">
        <f>AE41-AH41</f>
        <v>7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5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15</v>
      </c>
      <c r="AF43">
        <f t="shared" ref="AF43:AF48" si="65">COUNTIF($K$2:$K$81, Z43)</f>
        <v>8</v>
      </c>
      <c r="AG43">
        <f t="shared" ref="AG43:AG48" si="66">COUNTIF($J$2:$J$81, Z43)</f>
        <v>7</v>
      </c>
      <c r="AH43">
        <f t="shared" ref="AH43:AH48" si="67">AJ43+AL43</f>
        <v>10</v>
      </c>
      <c r="AI43">
        <f t="shared" ref="AI43:AI48" si="68">AE43-AH43</f>
        <v>5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1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8</v>
      </c>
      <c r="AI46">
        <f t="shared" si="68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2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9</v>
      </c>
      <c r="AI47">
        <f t="shared" si="68"/>
        <v>9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5</v>
      </c>
      <c r="AM47" cm="1">
        <f t="array" ref="AM47">SUMPRODUCT(($J$2:$J$81=Z47)*($O$2:$O$81&gt;$N$2:$N$81))</f>
        <v>1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3">IF($N52=$O52, 0, IF($J52=$L52, IF($N52&gt;$O52, 1, 0), IF($O52&gt;$N52, 1, 0)))</f>
        <v>0</v>
      </c>
      <c r="Z52" t="s">
        <v>11</v>
      </c>
      <c r="AA52">
        <f t="shared" ref="AA52" si="84">COUNTIFS($J$2:$J$81, Z52, $C$2:$C$81, 1) + COUNTIFS($K$2:$K$81, Z52, $C$2:$C$81, 1)</f>
        <v>5</v>
      </c>
      <c r="AB52">
        <f t="shared" ref="AB52" si="85">COUNTIFS($J$2:$J$81, Z52, $C$2:$C$81, 2) + COUNTIFS($K$2:$K$81, Z52, $C$2:$C$81, 2)</f>
        <v>6</v>
      </c>
      <c r="AC52">
        <f>COUNTIFS($J$2:$J$81, Z52, $C$2:$C$81, 3) + COUNTIFS($K$2:$K$81, Z52, $C$2:$C$81, 3)</f>
        <v>5</v>
      </c>
      <c r="AD52">
        <f>COUNTIFS($J$2:$J$81, Z52, $C$2:$C$81, 4) + COUNTIFS($K$2:$K$81, Z52, $C$2:$C$81, 4)</f>
        <v>0</v>
      </c>
      <c r="AE52">
        <f>AA52+AB52+AC52+AD52</f>
        <v>16</v>
      </c>
      <c r="AF52">
        <f>COUNTIF($K$2:$K$81, Z52)</f>
        <v>8</v>
      </c>
      <c r="AG52">
        <f>COUNTIF($J$2:$J$81, Z52)</f>
        <v>8</v>
      </c>
      <c r="AH52">
        <f>AJ52+AL52</f>
        <v>9</v>
      </c>
      <c r="AI52">
        <f>AE52-AH52</f>
        <v>7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3</v>
      </c>
      <c r="AL52" cm="1">
        <f t="array" ref="AL52">SUMPRODUCT(($J$2:$J$81=Z52)*($O$2:$O$81&lt;$N$2:$N$81))</f>
        <v>5</v>
      </c>
      <c r="AM52" cm="1">
        <f t="array" ref="AM52">SUMPRODUCT(($J$2:$J$81=Z52)*($O$2:$O$81&gt;$N$2:$N$81))</f>
        <v>2</v>
      </c>
      <c r="AN52">
        <f>COUNTIFS($K$2:$K$81,Z52,$C$2:$C$81,3)</f>
        <v>2</v>
      </c>
      <c r="AO52">
        <f>COUNTIFS($J$2:$J$81,Z52,$C$2:$C$81,3)</f>
        <v>3</v>
      </c>
      <c r="AP52">
        <f>SUMIFS($O$2:$O$81, $K$2:$K$81, Z52,$C$2:$C$81, 3)</f>
        <v>4</v>
      </c>
      <c r="AQ52">
        <f>SUMIFS($N$2:$N$81, $J$2:$J$81, Z52,$C$2:$C$81, 3)</f>
        <v>4</v>
      </c>
      <c r="AR52">
        <f>SUMIFS($N$2:$N$81, $K$2:$K$81, Z52,$C$2:$C$81, 3)</f>
        <v>5</v>
      </c>
      <c r="AS52">
        <f>SUMIFS($O$2:$O$81, $J$2:$J$81, Z52,$C$2:$C$81, 3)</f>
        <v>2</v>
      </c>
      <c r="AT52">
        <f t="shared" ref="AT52:AU52" si="86">AP52-AR52</f>
        <v>-1</v>
      </c>
      <c r="AU52">
        <f t="shared" si="86"/>
        <v>2</v>
      </c>
      <c r="AV52">
        <f>AP52+AQ52</f>
        <v>8</v>
      </c>
      <c r="AW52">
        <f>AR52+AS52</f>
        <v>7</v>
      </c>
      <c r="AX52">
        <f>(AP52+AQ52)-(AR52+AS52)</f>
        <v>1</v>
      </c>
      <c r="AY52">
        <f t="shared" ref="AY52:AZ52" si="87">AP52/AN52</f>
        <v>2</v>
      </c>
      <c r="AZ52">
        <f t="shared" si="87"/>
        <v>1.3333333333333333</v>
      </c>
      <c r="BA52">
        <f t="shared" ref="BA52:BB52" si="88">AR52/AN52</f>
        <v>2.5</v>
      </c>
      <c r="BB52">
        <f t="shared" si="88"/>
        <v>0.66666666666666663</v>
      </c>
      <c r="BC52">
        <f>AV52/AA52</f>
        <v>1.6</v>
      </c>
      <c r="BD52">
        <f>AW52/AA52</f>
        <v>1.4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>COUNTIFS($J$2:$J$81, Z53, $C$2:$C$81, 1) + COUNTIFS($K$2:$K$81, Z53, $C$2:$C$81, 1)</f>
        <v>4</v>
      </c>
      <c r="AB53">
        <f>COUNTIFS($J$2:$J$81, Z53, $C$2:$C$81, 2) + COUNTIFS($K$2:$K$81, Z53, $C$2:$C$81, 2)</f>
        <v>6</v>
      </c>
      <c r="AC53">
        <f>COUNTIFS($J$2:$J$81, Z53, $C$2:$C$81, 3) + COUNTIFS($K$2:$K$81, Z53, $C$2:$C$81, 3)</f>
        <v>5</v>
      </c>
      <c r="AD53">
        <f>COUNTIFS($J$2:$J$81, Z53, $C$2:$C$81, 4) + COUNTIFS($K$2:$K$81, Z53, $C$2:$C$81, 4)</f>
        <v>0</v>
      </c>
      <c r="AE53">
        <f>AA53+AB53+AC53+AD53</f>
        <v>15</v>
      </c>
      <c r="AF53">
        <f>COUNTIF($K$2:$K$81, Z53)</f>
        <v>8</v>
      </c>
      <c r="AG53">
        <f>COUNTIF($J$2:$J$81, Z53)</f>
        <v>7</v>
      </c>
      <c r="AH53">
        <f>AJ53+AL53</f>
        <v>10</v>
      </c>
      <c r="AI53">
        <f>AE53-AH53</f>
        <v>5</v>
      </c>
      <c r="AJ53" cm="1">
        <f t="array" ref="AJ53">SUMPRODUCT(($K$2:$K$81=Z53)*($O$2:$O$81&gt;$N$2:$N$81))</f>
        <v>5</v>
      </c>
      <c r="AK53" cm="1">
        <f t="array" ref="AK53">SUMPRODUCT(($K$2:$K$81=Z53)*($O$2:$O$81&lt;$N$2:$N$81))</f>
        <v>2</v>
      </c>
      <c r="AL53" cm="1">
        <f t="array" ref="AL53">SUMPRODUCT(($J$2:$J$81=Z53)*($O$2:$O$81&lt;$N$2:$N$81))</f>
        <v>5</v>
      </c>
      <c r="AM53" cm="1">
        <f t="array" ref="AM53">SUMPRODUCT(($J$2:$J$81=Z53)*($O$2:$O$81&gt;$N$2:$N$81))</f>
        <v>1</v>
      </c>
      <c r="AN53">
        <f>COUNTIFS($K$2:$K$81,Z53,$C$2:$C$81,3)</f>
        <v>3</v>
      </c>
      <c r="AO53">
        <f>COUNTIFS($J$2:$J$81,Z53,$C$2:$C$81,3)</f>
        <v>2</v>
      </c>
      <c r="AP53">
        <f>SUMIFS($O$2:$O$81, $K$2:$K$81, Z53,$C$2:$C$81, 3)</f>
        <v>2</v>
      </c>
      <c r="AQ53">
        <f>SUMIFS($N$2:$N$81, $J$2:$J$81, Z53,$C$2:$C$81, 3)</f>
        <v>5</v>
      </c>
      <c r="AR53">
        <f>SUMIFS($N$2:$N$81, $K$2:$K$81, Z53,$C$2:$C$81, 3)</f>
        <v>4</v>
      </c>
      <c r="AS53">
        <f>SUMIFS($O$2:$O$81, $J$2:$J$81, Z53,$C$2:$C$81, 3)</f>
        <v>4</v>
      </c>
      <c r="AT53">
        <f t="shared" ref="AT53:AU55" si="89">AP53-AR53</f>
        <v>-2</v>
      </c>
      <c r="AU53">
        <f t="shared" si="89"/>
        <v>1</v>
      </c>
      <c r="AV53">
        <f>AP53+AQ53</f>
        <v>7</v>
      </c>
      <c r="AW53">
        <f>AR53+AS53</f>
        <v>8</v>
      </c>
      <c r="AX53">
        <f>(AP53+AQ53)-(AR53+AS53)</f>
        <v>-1</v>
      </c>
      <c r="AY53">
        <f t="shared" ref="AY53:AZ55" si="90">AP53/AN53</f>
        <v>0.66666666666666663</v>
      </c>
      <c r="AZ53">
        <f t="shared" si="90"/>
        <v>2.5</v>
      </c>
      <c r="BA53">
        <f t="shared" ref="BA53:BB55" si="91">AR53/AN53</f>
        <v>1.3333333333333333</v>
      </c>
      <c r="BB53">
        <f t="shared" si="91"/>
        <v>2</v>
      </c>
      <c r="BC53">
        <f>AV53/AA53</f>
        <v>1.75</v>
      </c>
      <c r="BD53">
        <f>AW53/AA53</f>
        <v>2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>COUNTIFS($J$2:$J$81, Z54, $C$2:$C$81, 1) + COUNTIFS($K$2:$K$81, Z54, $C$2:$C$81, 1)</f>
        <v>5</v>
      </c>
      <c r="AB54">
        <f>COUNTIFS($J$2:$J$81, Z54, $C$2:$C$81, 2) + COUNTIFS($K$2:$K$81, Z54, $C$2:$C$81, 2)</f>
        <v>7</v>
      </c>
      <c r="AC54">
        <f>COUNTIFS($J$2:$J$81, Z54, $C$2:$C$81, 3) + COUNTIFS($K$2:$K$81, Z54, $C$2:$C$81, 3)</f>
        <v>5</v>
      </c>
      <c r="AD54">
        <f>COUNTIFS($J$2:$J$81, Z54, $C$2:$C$81, 4) + COUNTIFS($K$2:$K$81, Z54, $C$2:$C$81, 4)</f>
        <v>0</v>
      </c>
      <c r="AE54">
        <f>AA54+AB54+AC54+AD54</f>
        <v>17</v>
      </c>
      <c r="AF54">
        <f>COUNTIF($K$2:$K$81, Z54)</f>
        <v>8</v>
      </c>
      <c r="AG54">
        <f>COUNTIF($J$2:$J$81, Z54)</f>
        <v>9</v>
      </c>
      <c r="AH54">
        <f>AJ54+AL54</f>
        <v>8</v>
      </c>
      <c r="AI54">
        <f>AE54-AH54</f>
        <v>9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2</v>
      </c>
      <c r="AL54" cm="1">
        <f t="array" ref="AL54">SUMPRODUCT(($J$2:$J$81=Z54)*($O$2:$O$81&lt;$N$2:$N$81))</f>
        <v>4</v>
      </c>
      <c r="AM54" cm="1">
        <f t="array" ref="AM54">SUMPRODUCT(($J$2:$J$81=Z54)*($O$2:$O$81&gt;$N$2:$N$81))</f>
        <v>4</v>
      </c>
      <c r="AN54">
        <f>COUNTIFS($K$2:$K$81,Z54,$C$2:$C$81,3)</f>
        <v>2</v>
      </c>
      <c r="AO54">
        <f>COUNTIFS($J$2:$J$81,Z54,$C$2:$C$81,3)</f>
        <v>3</v>
      </c>
      <c r="AP54">
        <f>SUMIFS($O$2:$O$81, $K$2:$K$81, Z54,$C$2:$C$81, 3)</f>
        <v>0</v>
      </c>
      <c r="AQ54">
        <f>SUMIFS($N$2:$N$81, $J$2:$J$81, Z54,$C$2:$C$81, 3)</f>
        <v>4</v>
      </c>
      <c r="AR54">
        <f>SUMIFS($N$2:$N$81, $K$2:$K$81, Z54,$C$2:$C$81, 3)</f>
        <v>0</v>
      </c>
      <c r="AS54">
        <f>SUMIFS($O$2:$O$81, $J$2:$J$81, Z54,$C$2:$C$81, 3)</f>
        <v>5</v>
      </c>
      <c r="AT54">
        <f t="shared" si="89"/>
        <v>0</v>
      </c>
      <c r="AU54">
        <f t="shared" si="89"/>
        <v>-1</v>
      </c>
      <c r="AV54">
        <f>AP54+AQ54</f>
        <v>4</v>
      </c>
      <c r="AW54">
        <f>AR54+AS54</f>
        <v>5</v>
      </c>
      <c r="AX54">
        <f>(AP54+AQ54)-(AR54+AS54)</f>
        <v>-1</v>
      </c>
      <c r="AY54">
        <f t="shared" si="90"/>
        <v>0</v>
      </c>
      <c r="AZ54">
        <f t="shared" si="90"/>
        <v>1.3333333333333333</v>
      </c>
      <c r="BA54">
        <f t="shared" si="91"/>
        <v>0</v>
      </c>
      <c r="BB54">
        <f t="shared" si="91"/>
        <v>1.6666666666666667</v>
      </c>
      <c r="BC54">
        <f>AV54/AA54</f>
        <v>0.8</v>
      </c>
      <c r="BD54">
        <f>AW54/AA54</f>
        <v>1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>COUNTIFS($J$2:$J$81, Z55, $C$2:$C$81, 1) + COUNTIFS($K$2:$K$81, Z55, $C$2:$C$81, 1)</f>
        <v>7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5</v>
      </c>
      <c r="AD55">
        <f>COUNTIFS($J$2:$J$81, Z55, $C$2:$C$81, 4) + COUNTIFS($K$2:$K$81, Z55, $C$2:$C$81, 4)</f>
        <v>0</v>
      </c>
      <c r="AE55">
        <f>AA55+AB55+AC55+AD55</f>
        <v>18</v>
      </c>
      <c r="AF55">
        <f>COUNTIF($K$2:$K$81, Z55)</f>
        <v>10</v>
      </c>
      <c r="AG55">
        <f>COUNTIF($J$2:$J$81, Z55)</f>
        <v>8</v>
      </c>
      <c r="AH55">
        <f>AJ55+AL55</f>
        <v>9</v>
      </c>
      <c r="AI55">
        <f>AE55-AH55</f>
        <v>9</v>
      </c>
      <c r="AJ55" cm="1">
        <f t="array" ref="AJ55">SUMPRODUCT(($K$2:$K$81=Z55)*($O$2:$O$81&gt;$N$2:$N$81))</f>
        <v>4</v>
      </c>
      <c r="AK55" cm="1">
        <f t="array" ref="AK55">SUMPRODUCT(($K$2:$K$81=Z55)*($O$2:$O$81&lt;$N$2:$N$81))</f>
        <v>5</v>
      </c>
      <c r="AL55" cm="1">
        <f t="array" ref="AL55">SUMPRODUCT(($J$2:$J$81=Z55)*($O$2:$O$81&lt;$N$2:$N$81))</f>
        <v>5</v>
      </c>
      <c r="AM55" cm="1">
        <f t="array" ref="AM55">SUMPRODUCT(($J$2:$J$81=Z55)*($O$2:$O$81&gt;$N$2:$N$81))</f>
        <v>1</v>
      </c>
      <c r="AN55">
        <f>COUNTIFS($K$2:$K$81,Z55,$C$2:$C$81,3)</f>
        <v>3</v>
      </c>
      <c r="AO55">
        <f>COUNTIFS($J$2:$J$81,Z55,$C$2:$C$81,3)</f>
        <v>2</v>
      </c>
      <c r="AP55">
        <f>SUMIFS($O$2:$O$81, $K$2:$K$81, Z55,$C$2:$C$81, 3)</f>
        <v>5</v>
      </c>
      <c r="AQ55">
        <f>SUMIFS($N$2:$N$81, $J$2:$J$81, Z55,$C$2:$C$81, 3)</f>
        <v>0</v>
      </c>
      <c r="AR55">
        <f>SUMIFS($N$2:$N$81, $K$2:$K$81, Z55,$C$2:$C$81, 3)</f>
        <v>4</v>
      </c>
      <c r="AS55">
        <f>SUMIFS($O$2:$O$81, $J$2:$J$81, Z55,$C$2:$C$81, 3)</f>
        <v>0</v>
      </c>
      <c r="AT55">
        <f t="shared" si="89"/>
        <v>1</v>
      </c>
      <c r="AU55">
        <f t="shared" si="89"/>
        <v>0</v>
      </c>
      <c r="AV55">
        <f>AP55+AQ55</f>
        <v>5</v>
      </c>
      <c r="AW55">
        <f>AR55+AS55</f>
        <v>4</v>
      </c>
      <c r="AX55">
        <f>(AP55+AQ55)-(AR55+AS55)</f>
        <v>1</v>
      </c>
      <c r="AY55">
        <f t="shared" si="90"/>
        <v>1.6666666666666667</v>
      </c>
      <c r="AZ55">
        <f t="shared" si="90"/>
        <v>0</v>
      </c>
      <c r="BA55">
        <f t="shared" si="91"/>
        <v>1.3333333333333333</v>
      </c>
      <c r="BB55">
        <f t="shared" si="91"/>
        <v>0</v>
      </c>
      <c r="BC55">
        <f>AV55/AA55</f>
        <v>0.7142857142857143</v>
      </c>
      <c r="BD55">
        <f>AW55/AA55</f>
        <v>0.5714285714285714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/>
      <c r="I76" s="4"/>
      <c r="J76" s="2" t="s">
        <v>19</v>
      </c>
      <c r="K76" s="2" t="s">
        <v>21</v>
      </c>
      <c r="L76" s="2"/>
      <c r="M76" s="2"/>
      <c r="N76" s="2"/>
      <c r="O76" s="2"/>
      <c r="P76" s="2"/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/>
      <c r="I77" s="4"/>
      <c r="J77" s="2" t="s">
        <v>13</v>
      </c>
      <c r="K77" s="2" t="s">
        <v>11</v>
      </c>
      <c r="L77" s="2"/>
      <c r="M77" s="2"/>
      <c r="N77" s="2"/>
      <c r="O77" s="2"/>
      <c r="P77" s="2"/>
      <c r="Q77" s="2">
        <f t="shared" si="83"/>
        <v>0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/>
      <c r="M78" s="2"/>
      <c r="N78" s="2"/>
      <c r="O78" s="2"/>
      <c r="P78" s="2"/>
      <c r="Q78" s="2">
        <f t="shared" si="83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 t="s">
        <v>11</v>
      </c>
      <c r="K79" s="2" t="s">
        <v>13</v>
      </c>
      <c r="L79" s="2"/>
      <c r="M79" s="2"/>
      <c r="N79" s="2"/>
      <c r="O79" s="2"/>
      <c r="P79" s="2"/>
      <c r="Q79" s="2">
        <f t="shared" si="83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/>
      <c r="M80" s="2"/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/>
      <c r="K81" s="2"/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 AE54:AE55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3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2:AX55 AX58 AT58:AU58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AY52:AZ55 BC58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A52:BB55 BD58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2024-05-27T04:09:14Z</dcterms:modified>
</cp:coreProperties>
</file>