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1C23C145-E453-41A8-B768-B64A8A6A2D4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1" i="1" l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W56" i="1"/>
  <c r="W57" i="1"/>
  <c r="W58" i="1"/>
  <c r="W59" i="1"/>
  <c r="W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0" i="1"/>
  <c r="V51" i="1"/>
  <c r="V52" i="1"/>
  <c r="V53" i="1"/>
  <c r="V54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A48" i="1"/>
  <c r="W48" i="1"/>
  <c r="X48" i="1"/>
  <c r="Y48" i="1"/>
  <c r="A49" i="1"/>
  <c r="W49" i="1"/>
  <c r="X49" i="1"/>
  <c r="Y49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W55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<sst xmlns="http://schemas.openxmlformats.org/spreadsheetml/2006/main" count="663" uniqueCount="184">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</sst>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6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659">
      <calculatedColumnFormula>AM22</calculatedColumnFormula>
    </tableColumn>
    <tableColumn id="3" xr3:uid="{B7BD47C3-C6CD-433B-8763-2E7BF28F91A9}" name="GP H" dataDxfId="658">
      <calculatedColumnFormula>AN22</calculatedColumnFormula>
    </tableColumn>
    <tableColumn id="4" xr3:uid="{A7C2CDB8-1006-4E42-85C9-739B917E0E3B}" name="GP A" dataDxfId="657">
      <calculatedColumnFormula>AO22</calculatedColumnFormula>
    </tableColumn>
    <tableColumn id="5" xr3:uid="{FBF9C9A1-A231-4AC5-98EC-8575F964E9E7}" name="W TOT" dataDxfId="656">
      <calculatedColumnFormula>AP22</calculatedColumnFormula>
    </tableColumn>
    <tableColumn id="6" xr3:uid="{4F1AF376-3B42-4A7B-88AE-2AEB54C684FD}" name="L TOT" dataDxfId="655">
      <calculatedColumnFormula>AQ22</calculatedColumnFormula>
    </tableColumn>
    <tableColumn id="7" xr3:uid="{CD4CF37C-B565-4072-A8DF-97ABD75AC2BE}" name="W H" dataDxfId="654">
      <calculatedColumnFormula>AR22</calculatedColumnFormula>
    </tableColumn>
    <tableColumn id="8" xr3:uid="{1F359623-5047-4AA5-8DFE-2A1235BD0244}" name="L H" dataDxfId="653">
      <calculatedColumnFormula>AS22</calculatedColumnFormula>
    </tableColumn>
    <tableColumn id="9" xr3:uid="{F8112AD4-AB28-4E89-97C1-D0AD9007C7A5}" name="W A" dataDxfId="652">
      <calculatedColumnFormula>AT22</calculatedColumnFormula>
    </tableColumn>
    <tableColumn id="10" xr3:uid="{E0BC1C3D-B833-4A33-A2F7-C67BE06DEDA1}" name="L A" dataDxfId="651">
      <calculatedColumnFormula>AU22</calculatedColumnFormula>
    </tableColumn>
    <tableColumn id="11" xr3:uid="{B9A986DF-FE9E-415D-924B-8EB61CBE5CC3}" name="GF H" dataDxfId="650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649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648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647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646">
      <calculatedColumnFormula>BX22-BZ22</calculatedColumnFormula>
    </tableColumn>
    <tableColumn id="16" xr3:uid="{B9AF8DC9-F982-4D02-B43F-486449573036}" name="DIFF A" dataDxfId="645">
      <calculatedColumnFormula>BY22-CA22</calculatedColumnFormula>
    </tableColumn>
    <tableColumn id="17" xr3:uid="{E94B86FE-AA74-466B-A7F6-2C43B9EEA68A}" name="GF T" dataDxfId="644">
      <calculatedColumnFormula>BX22+BY22</calculatedColumnFormula>
    </tableColumn>
    <tableColumn id="18" xr3:uid="{437A09FB-7E7B-457E-AD72-B615E2FEC992}" name="GA T" dataDxfId="643">
      <calculatedColumnFormula>BZ22+CA22</calculatedColumnFormula>
    </tableColumn>
    <tableColumn id="19" xr3:uid="{D83A9D62-4017-4FF7-BA18-93B627CB0BEF}" name="DIFF T" dataDxfId="642">
      <calculatedColumnFormula>(BX22+BY22)-(BZ22+CA22)</calculatedColumnFormula>
    </tableColumn>
    <tableColumn id="20" xr3:uid="{139C299F-4896-455D-A9B3-7CA4FF9ECE1D}" name="GFPG H" dataDxfId="641">
      <calculatedColumnFormula>BX22/BP22</calculatedColumnFormula>
    </tableColumn>
    <tableColumn id="21" xr3:uid="{5ED7F4F1-4524-4204-90BC-07DFE35665ED}" name="GFPG A" dataDxfId="640">
      <calculatedColumnFormula>BY22/BQ22</calculatedColumnFormula>
    </tableColumn>
    <tableColumn id="22" xr3:uid="{3BAC0D7E-D609-46FC-BB96-6327BEC9045F}" name="GAPG H" dataDxfId="639">
      <calculatedColumnFormula>BZ22/BP22</calculatedColumnFormula>
    </tableColumn>
    <tableColumn id="23" xr3:uid="{894AF6A4-2FD4-468F-8740-6E39104F12C5}" name="GAPG A" dataDxfId="638">
      <calculatedColumnFormula>CA22/BQ22</calculatedColumnFormula>
    </tableColumn>
    <tableColumn id="24" xr3:uid="{CFA1DE8E-0094-499E-B287-EEFFFC39239B}" name="GFPG " dataDxfId="637">
      <calculatedColumnFormula>CD22/BO22</calculatedColumnFormula>
    </tableColumn>
    <tableColumn id="25" xr3:uid="{5723B53A-51E1-40DB-A91D-49D133C87D25}" name="GAPG " dataDxfId="636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635" headerRowBorderDxfId="634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33"/>
    <tableColumn id="3" xr3:uid="{6E19CA59-B6A3-4131-B285-CE1F7BAF3D31}" name="TIME" dataDxfId="632"/>
    <tableColumn id="4" xr3:uid="{02F4D888-3BD5-4016-BA9A-EC8A0CBEA44E}" name="CONF" dataDxfId="631"/>
    <tableColumn id="5" xr3:uid="{DEBF2CDE-9CD3-427B-90BB-33C4A230FDB2}" name="ROUNDNUM" dataDxfId="630"/>
    <tableColumn id="6" xr3:uid="{0B2FA3E5-A739-4507-920E-FD6BD73D06FC}" name="SERIESCODE" dataDxfId="629"/>
    <tableColumn id="7" xr3:uid="{E0FB355A-FF65-48EA-9A64-1208BDA18DEA}" name="GAMENUM" dataDxfId="628"/>
    <tableColumn id="8" xr3:uid="{48075340-6AD4-4735-8D81-DCE8BDEA7894}" name="TOPSEED" dataDxfId="627"/>
    <tableColumn id="9" xr3:uid="{47D97FCE-3C11-4B03-A932-BB3CCC5294A3}" name="LOWSEED" dataDxfId="626"/>
    <tableColumn id="10" xr3:uid="{2657E2A1-FA3E-4247-AB77-0882735B5D98}" name="TOPSEEDWINS" dataDxfId="625"/>
    <tableColumn id="11" xr3:uid="{F857D9CD-319A-4A1F-8A87-5B89AB0E3AE4}" name="LOWSEEDWINS" dataDxfId="624"/>
    <tableColumn id="12" xr3:uid="{F49B8205-50A8-4D22-BDFA-A8C59906257D}" name="AWAYTEAM" dataDxfId="623"/>
    <tableColumn id="13" xr3:uid="{10A989E8-E464-444A-B995-FE5CD8D50A3E}" name="HOMETEAM" dataDxfId="622"/>
    <tableColumn id="14" xr3:uid="{BEBB472F-C00C-43D1-BA57-177EECF3D1A4}" name="MYCHOICE" dataDxfId="621">
      <calculatedColumnFormula>IF(OR(ISBLANK(O2), ISBLANK($P2)), "", IF($O2&gt;$P2, $L2,$M2))</calculatedColumnFormula>
    </tableColumn>
    <tableColumn id="15" xr3:uid="{3265132F-9519-4D83-9071-5A806C9B66A7}" name="PAWAYSCORE" dataDxfId="620"/>
    <tableColumn id="16" xr3:uid="{61D192BF-2F44-45CA-B41E-2E154B58B73C}" name="PHOMESCORE" dataDxfId="619"/>
    <tableColumn id="17" xr3:uid="{4FBCD938-E47F-4A71-B757-19409794237B}" name="PResult" dataDxfId="618"/>
    <tableColumn id="18" xr3:uid="{910345CE-2F3B-453D-B129-551EEF8A2ED1}" name="LOCKEDIN" dataDxfId="617"/>
    <tableColumn id="19" xr3:uid="{B5B3650D-B08F-4959-92AE-19041FF77E90}" name="AAWAYSCORE" dataDxfId="616"/>
    <tableColumn id="20" xr3:uid="{335FAADC-EF48-4918-8FC4-59E64D4FF575}" name="AHOMESCORE" dataDxfId="615"/>
    <tableColumn id="21" xr3:uid="{D0C1DED2-3AB8-4A82-B413-410B2E943C31}" name="OTROUNDNUM" dataDxfId="614"/>
    <tableColumn id="22" xr3:uid="{13F2CA6A-0805-4608-99D8-D82B730F1411}" name="CORRECT" dataDxfId="61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612">
      <calculatedColumnFormula>IF(OR(ISBLANK($S2), ISBLANK($T2), ISBLANK($U2)), "", IF(S2&gt;T2,L2,M2))</calculatedColumnFormula>
    </tableColumn>
    <tableColumn id="26" xr3:uid="{5D5BFFE0-4374-4A91-BEA2-4CDF401FCD34}" name="Column2" dataDxfId="61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61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Z1" workbookViewId="0">
      <selection activeCell="V58" sqref="V58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5</v>
      </c>
      <c r="AL4">
        <f t="shared" si="4"/>
        <v>1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1</v>
      </c>
      <c r="AL5">
        <f t="shared" si="4"/>
        <v>0.2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24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0.38095238095238093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 t="shared" si="3"/>
        <v>0</v>
      </c>
      <c r="AL11">
        <f t="shared" si="4"/>
        <v>0</v>
      </c>
      <c r="AM11">
        <f t="shared" ref="AM11:AN14" si="8">SUMIFS($T$2:$T$104,$M$2:$M$104,AH11,$E$2:$E$104,2) + SUMIFS($S$2:$S$104,$L$2:$L$104,AH11,$E$2:$E$104,2)</f>
        <v>1</v>
      </c>
      <c r="AN11">
        <f t="shared" si="8"/>
        <v>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 t="shared" si="3"/>
        <v>0</v>
      </c>
      <c r="AL12">
        <f t="shared" si="4"/>
        <v>0</v>
      </c>
      <c r="AM12">
        <f t="shared" si="8"/>
        <v>5</v>
      </c>
      <c r="AN12">
        <f t="shared" si="8"/>
        <v>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 t="shared" si="3"/>
        <v>0</v>
      </c>
      <c r="AL13">
        <f t="shared" si="4"/>
        <v>0</v>
      </c>
      <c r="AM13">
        <f t="shared" si="8"/>
        <v>0</v>
      </c>
      <c r="AN13">
        <f t="shared" si="8"/>
        <v>0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 t="shared" si="3"/>
        <v>0</v>
      </c>
      <c r="AL14" s="1">
        <f t="shared" si="4"/>
        <v>0</v>
      </c>
      <c r="AM14" s="1">
        <f t="shared" si="8"/>
        <v>2</v>
      </c>
      <c r="AN14" s="1">
        <f t="shared" si="8"/>
        <v>0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4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9</v>
      </c>
      <c r="AN22">
        <f t="shared" ref="AN22:AN37" si="13">COUNTIF($M$2:$M$105, AH22)</f>
        <v>5</v>
      </c>
      <c r="AO22">
        <f t="shared" ref="AO22:AO37" si="14">COUNTIF($L$2:$L$105, AH22)</f>
        <v>4</v>
      </c>
      <c r="AP22">
        <f t="shared" ref="AP22:AP37" si="15">AR22+AT22</f>
        <v>4</v>
      </c>
      <c r="AQ22">
        <f t="shared" ref="AQ22:AQ37" si="16">AM22-AP22</f>
        <v>5</v>
      </c>
      <c r="AR22">
        <f t="shared" ref="AR22:AR37" si="17">SUMPRODUCT(($M$2:$M$105=AH22)*($T$2:$T$105&gt;$S$2:$S$105))</f>
        <v>3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1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9</v>
      </c>
      <c r="BP22" s="15">
        <f t="shared" si="30"/>
        <v>5</v>
      </c>
      <c r="BQ22" s="15">
        <f t="shared" si="30"/>
        <v>4</v>
      </c>
      <c r="BR22" s="15">
        <f t="shared" si="30"/>
        <v>4</v>
      </c>
      <c r="BS22" s="15">
        <f t="shared" si="30"/>
        <v>5</v>
      </c>
      <c r="BT22" s="15">
        <f t="shared" si="30"/>
        <v>3</v>
      </c>
      <c r="BU22" s="15">
        <f t="shared" si="30"/>
        <v>1</v>
      </c>
      <c r="BV22" s="15">
        <f t="shared" si="30"/>
        <v>1</v>
      </c>
      <c r="BW22" s="15">
        <f t="shared" si="30"/>
        <v>1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11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6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35">BX22-BZ22</f>
        <v>5</v>
      </c>
      <c r="CC22" s="15">
        <f t="shared" si="35"/>
        <v>0</v>
      </c>
      <c r="CD22" s="15">
        <f t="shared" ref="CD22:CD37" si="36">BX22+BY22</f>
        <v>19</v>
      </c>
      <c r="CE22" s="15">
        <f t="shared" ref="CE22:CE37" si="37">BZ22+CA22</f>
        <v>14</v>
      </c>
      <c r="CF22" s="15">
        <f t="shared" ref="CF22:CF37" si="38">(BX22+BY22)-(BZ22+CA22)</f>
        <v>5</v>
      </c>
      <c r="CG22" s="20">
        <f t="shared" ref="CG22:CH37" si="39">BX22/BP22</f>
        <v>2.2000000000000002</v>
      </c>
      <c r="CH22" s="20">
        <f t="shared" si="39"/>
        <v>2</v>
      </c>
      <c r="CI22" s="20">
        <f t="shared" ref="CI22:CJ37" si="40">BZ22/BP22</f>
        <v>1.2</v>
      </c>
      <c r="CJ22" s="20">
        <f t="shared" si="40"/>
        <v>2</v>
      </c>
      <c r="CK22" s="20">
        <f t="shared" ref="CK22:CK37" si="41">CD22/BO22</f>
        <v>2.1111111111111112</v>
      </c>
      <c r="CL22" s="20">
        <f t="shared" ref="CL22:CL37" si="42">CE22/BO22</f>
        <v>1.5555555555555556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4</v>
      </c>
      <c r="AK24">
        <f t="shared" si="11"/>
        <v>0</v>
      </c>
      <c r="AL24">
        <f t="shared" si="12"/>
        <v>0</v>
      </c>
      <c r="AM24">
        <f t="shared" si="43"/>
        <v>9</v>
      </c>
      <c r="AN24">
        <f t="shared" si="13"/>
        <v>5</v>
      </c>
      <c r="AO24">
        <f t="shared" si="14"/>
        <v>4</v>
      </c>
      <c r="AP24">
        <f t="shared" si="15"/>
        <v>4</v>
      </c>
      <c r="AQ24">
        <f t="shared" si="16"/>
        <v>5</v>
      </c>
      <c r="AR24">
        <f t="shared" si="17"/>
        <v>2</v>
      </c>
      <c r="AS24">
        <f t="shared" si="18"/>
        <v>1</v>
      </c>
      <c r="AT24">
        <f t="shared" si="19"/>
        <v>2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9</v>
      </c>
      <c r="BP24" s="15">
        <f t="shared" si="30"/>
        <v>5</v>
      </c>
      <c r="BQ24" s="15">
        <f t="shared" si="30"/>
        <v>4</v>
      </c>
      <c r="BR24" s="15">
        <f t="shared" si="30"/>
        <v>4</v>
      </c>
      <c r="BS24" s="15">
        <f t="shared" si="30"/>
        <v>5</v>
      </c>
      <c r="BT24" s="15">
        <f t="shared" si="30"/>
        <v>2</v>
      </c>
      <c r="BU24" s="15">
        <f t="shared" si="30"/>
        <v>1</v>
      </c>
      <c r="BV24" s="15">
        <f t="shared" si="30"/>
        <v>2</v>
      </c>
      <c r="BW24" s="15">
        <f t="shared" si="30"/>
        <v>1</v>
      </c>
      <c r="BX24" s="15">
        <f t="shared" si="31"/>
        <v>11</v>
      </c>
      <c r="BY24" s="15">
        <f t="shared" si="32"/>
        <v>9</v>
      </c>
      <c r="BZ24" s="15">
        <f t="shared" si="33"/>
        <v>7</v>
      </c>
      <c r="CA24" s="15">
        <f t="shared" si="34"/>
        <v>6</v>
      </c>
      <c r="CB24" s="15">
        <f t="shared" si="35"/>
        <v>4</v>
      </c>
      <c r="CC24" s="15">
        <f t="shared" si="35"/>
        <v>3</v>
      </c>
      <c r="CD24" s="15">
        <f t="shared" si="36"/>
        <v>20</v>
      </c>
      <c r="CE24" s="15">
        <f t="shared" si="37"/>
        <v>13</v>
      </c>
      <c r="CF24" s="15">
        <f t="shared" si="38"/>
        <v>7</v>
      </c>
      <c r="CG24" s="20">
        <f t="shared" si="39"/>
        <v>2.2000000000000002</v>
      </c>
      <c r="CH24" s="20">
        <f t="shared" si="39"/>
        <v>2.25</v>
      </c>
      <c r="CI24" s="20">
        <f t="shared" si="40"/>
        <v>1.4</v>
      </c>
      <c r="CJ24" s="20">
        <f t="shared" si="40"/>
        <v>1.5</v>
      </c>
      <c r="CK24" s="20">
        <f t="shared" si="41"/>
        <v>2.2222222222222223</v>
      </c>
      <c r="CL24" s="20">
        <f t="shared" si="42"/>
        <v>1.4444444444444444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4</v>
      </c>
      <c r="AK26">
        <f t="shared" si="11"/>
        <v>0</v>
      </c>
      <c r="AL26">
        <f t="shared" si="12"/>
        <v>0</v>
      </c>
      <c r="AM26">
        <f t="shared" si="43"/>
        <v>10</v>
      </c>
      <c r="AN26">
        <f t="shared" si="13"/>
        <v>5</v>
      </c>
      <c r="AO26">
        <f t="shared" si="14"/>
        <v>5</v>
      </c>
      <c r="AP26">
        <f t="shared" si="15"/>
        <v>5</v>
      </c>
      <c r="AQ26">
        <f t="shared" si="16"/>
        <v>5</v>
      </c>
      <c r="AR26">
        <f t="shared" si="17"/>
        <v>3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10</v>
      </c>
      <c r="BP26" s="15">
        <f t="shared" si="30"/>
        <v>5</v>
      </c>
      <c r="BQ26" s="15">
        <f t="shared" si="30"/>
        <v>5</v>
      </c>
      <c r="BR26" s="15">
        <f t="shared" si="30"/>
        <v>5</v>
      </c>
      <c r="BS26" s="15">
        <f t="shared" si="30"/>
        <v>5</v>
      </c>
      <c r="BT26" s="15">
        <f t="shared" si="30"/>
        <v>3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14</v>
      </c>
      <c r="BY26" s="15">
        <f t="shared" si="32"/>
        <v>10</v>
      </c>
      <c r="BZ26" s="15">
        <f t="shared" si="33"/>
        <v>12</v>
      </c>
      <c r="CA26" s="15">
        <f t="shared" si="34"/>
        <v>8</v>
      </c>
      <c r="CB26" s="15">
        <f t="shared" si="35"/>
        <v>2</v>
      </c>
      <c r="CC26" s="15">
        <f t="shared" si="35"/>
        <v>2</v>
      </c>
      <c r="CD26" s="15">
        <f t="shared" si="36"/>
        <v>24</v>
      </c>
      <c r="CE26" s="15">
        <f t="shared" si="37"/>
        <v>20</v>
      </c>
      <c r="CF26" s="15">
        <f t="shared" si="38"/>
        <v>4</v>
      </c>
      <c r="CG26" s="20">
        <f t="shared" si="39"/>
        <v>2.8</v>
      </c>
      <c r="CH26" s="20">
        <f t="shared" si="39"/>
        <v>2</v>
      </c>
      <c r="CI26" s="20">
        <f t="shared" si="40"/>
        <v>2.4</v>
      </c>
      <c r="CJ26" s="20">
        <f t="shared" si="40"/>
        <v>1.6</v>
      </c>
      <c r="CK26" s="20">
        <f t="shared" si="41"/>
        <v>2.4</v>
      </c>
      <c r="CL26" s="20">
        <f t="shared" si="42"/>
        <v>2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4</v>
      </c>
      <c r="AK29">
        <f t="shared" si="11"/>
        <v>0</v>
      </c>
      <c r="AL29">
        <f t="shared" si="12"/>
        <v>0</v>
      </c>
      <c r="AM29">
        <f t="shared" si="43"/>
        <v>9</v>
      </c>
      <c r="AN29">
        <f t="shared" si="13"/>
        <v>4</v>
      </c>
      <c r="AO29">
        <f t="shared" si="14"/>
        <v>5</v>
      </c>
      <c r="AP29">
        <f t="shared" si="15"/>
        <v>4</v>
      </c>
      <c r="AQ29">
        <f t="shared" si="16"/>
        <v>5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1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9</v>
      </c>
      <c r="BP29" s="15">
        <f t="shared" si="30"/>
        <v>4</v>
      </c>
      <c r="BQ29" s="15">
        <f t="shared" si="30"/>
        <v>5</v>
      </c>
      <c r="BR29" s="15">
        <f t="shared" si="30"/>
        <v>4</v>
      </c>
      <c r="BS29" s="15">
        <f t="shared" si="30"/>
        <v>5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1</v>
      </c>
      <c r="BX29" s="15">
        <f t="shared" si="31"/>
        <v>5</v>
      </c>
      <c r="BY29" s="15">
        <f t="shared" si="32"/>
        <v>18</v>
      </c>
      <c r="BZ29" s="15">
        <f t="shared" si="33"/>
        <v>7</v>
      </c>
      <c r="CA29" s="15">
        <f t="shared" si="34"/>
        <v>10</v>
      </c>
      <c r="CB29" s="15">
        <f t="shared" si="35"/>
        <v>-2</v>
      </c>
      <c r="CC29" s="15">
        <f t="shared" si="35"/>
        <v>8</v>
      </c>
      <c r="CD29" s="15">
        <f t="shared" si="36"/>
        <v>23</v>
      </c>
      <c r="CE29" s="15">
        <f t="shared" si="37"/>
        <v>17</v>
      </c>
      <c r="CF29" s="15">
        <f t="shared" si="38"/>
        <v>6</v>
      </c>
      <c r="CG29" s="20">
        <f t="shared" si="39"/>
        <v>1.25</v>
      </c>
      <c r="CH29" s="20">
        <f t="shared" si="39"/>
        <v>3.6</v>
      </c>
      <c r="CI29" s="20">
        <f t="shared" si="40"/>
        <v>1.75</v>
      </c>
      <c r="CJ29" s="20">
        <f t="shared" si="40"/>
        <v>2</v>
      </c>
      <c r="CK29" s="20">
        <f t="shared" si="41"/>
        <v>2.5555555555555554</v>
      </c>
      <c r="CL29" s="20">
        <f t="shared" si="42"/>
        <v>1.8888888888888888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4</v>
      </c>
      <c r="AK30">
        <f t="shared" si="11"/>
        <v>0</v>
      </c>
      <c r="AL30">
        <f t="shared" si="12"/>
        <v>0</v>
      </c>
      <c r="AM30">
        <f t="shared" si="43"/>
        <v>11</v>
      </c>
      <c r="AN30">
        <f t="shared" si="13"/>
        <v>6</v>
      </c>
      <c r="AO30">
        <f t="shared" si="14"/>
        <v>5</v>
      </c>
      <c r="AP30">
        <f t="shared" si="15"/>
        <v>4</v>
      </c>
      <c r="AQ30">
        <f t="shared" si="16"/>
        <v>7</v>
      </c>
      <c r="AR30">
        <f t="shared" si="17"/>
        <v>4</v>
      </c>
      <c r="AS30">
        <f t="shared" si="18"/>
        <v>0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11</v>
      </c>
      <c r="BP30" s="15">
        <f t="shared" si="30"/>
        <v>6</v>
      </c>
      <c r="BQ30" s="15">
        <f t="shared" si="30"/>
        <v>5</v>
      </c>
      <c r="BR30" s="15">
        <f t="shared" si="30"/>
        <v>4</v>
      </c>
      <c r="BS30" s="15">
        <f t="shared" si="30"/>
        <v>7</v>
      </c>
      <c r="BT30" s="15">
        <f t="shared" si="30"/>
        <v>4</v>
      </c>
      <c r="BU30" s="15">
        <f t="shared" si="30"/>
        <v>0</v>
      </c>
      <c r="BV30" s="15">
        <f t="shared" si="30"/>
        <v>0</v>
      </c>
      <c r="BW30" s="15">
        <f t="shared" si="30"/>
        <v>3</v>
      </c>
      <c r="BX30" s="15">
        <f t="shared" si="31"/>
        <v>16</v>
      </c>
      <c r="BY30" s="15">
        <f t="shared" si="32"/>
        <v>5</v>
      </c>
      <c r="BZ30" s="15">
        <f t="shared" si="33"/>
        <v>10</v>
      </c>
      <c r="CA30" s="15">
        <f t="shared" si="34"/>
        <v>17</v>
      </c>
      <c r="CB30" s="15">
        <f t="shared" si="35"/>
        <v>6</v>
      </c>
      <c r="CC30" s="15">
        <f t="shared" si="35"/>
        <v>-12</v>
      </c>
      <c r="CD30" s="15">
        <f t="shared" si="36"/>
        <v>21</v>
      </c>
      <c r="CE30" s="15">
        <f t="shared" si="37"/>
        <v>27</v>
      </c>
      <c r="CF30" s="15">
        <f t="shared" si="38"/>
        <v>-6</v>
      </c>
      <c r="CG30" s="20">
        <f t="shared" si="39"/>
        <v>2.6666666666666665</v>
      </c>
      <c r="CH30" s="20">
        <f t="shared" si="39"/>
        <v>1</v>
      </c>
      <c r="CI30" s="20">
        <f t="shared" si="40"/>
        <v>1.6666666666666667</v>
      </c>
      <c r="CJ30" s="20">
        <f t="shared" si="40"/>
        <v>3.4</v>
      </c>
      <c r="CK30" s="20">
        <f t="shared" si="41"/>
        <v>1.9090909090909092</v>
      </c>
      <c r="CL30" s="20">
        <f t="shared" si="42"/>
        <v>2.4545454545454546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4</v>
      </c>
      <c r="AK32">
        <f t="shared" si="11"/>
        <v>0</v>
      </c>
      <c r="AL32">
        <f t="shared" si="12"/>
        <v>0</v>
      </c>
      <c r="AM32">
        <f t="shared" si="43"/>
        <v>11</v>
      </c>
      <c r="AN32">
        <f t="shared" si="13"/>
        <v>6</v>
      </c>
      <c r="AO32">
        <f t="shared" si="14"/>
        <v>5</v>
      </c>
      <c r="AP32">
        <f t="shared" si="15"/>
        <v>4</v>
      </c>
      <c r="AQ32">
        <f t="shared" si="16"/>
        <v>7</v>
      </c>
      <c r="AR32">
        <f t="shared" si="17"/>
        <v>3</v>
      </c>
      <c r="AS32">
        <f t="shared" si="18"/>
        <v>1</v>
      </c>
      <c r="AT32">
        <f t="shared" si="19"/>
        <v>1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11</v>
      </c>
      <c r="BP32" s="15">
        <f t="shared" si="30"/>
        <v>6</v>
      </c>
      <c r="BQ32" s="15">
        <f t="shared" si="30"/>
        <v>5</v>
      </c>
      <c r="BR32" s="15">
        <f t="shared" si="30"/>
        <v>4</v>
      </c>
      <c r="BS32" s="15">
        <f t="shared" si="30"/>
        <v>7</v>
      </c>
      <c r="BT32" s="15">
        <f t="shared" si="30"/>
        <v>3</v>
      </c>
      <c r="BU32" s="15">
        <f t="shared" si="30"/>
        <v>1</v>
      </c>
      <c r="BV32" s="15">
        <f t="shared" si="30"/>
        <v>1</v>
      </c>
      <c r="BW32" s="15">
        <f t="shared" si="30"/>
        <v>2</v>
      </c>
      <c r="BX32" s="15">
        <f t="shared" si="31"/>
        <v>15</v>
      </c>
      <c r="BY32" s="15">
        <f t="shared" si="32"/>
        <v>6</v>
      </c>
      <c r="BZ32" s="15">
        <f t="shared" si="33"/>
        <v>12</v>
      </c>
      <c r="CA32" s="15">
        <f t="shared" si="34"/>
        <v>12</v>
      </c>
      <c r="CB32" s="15">
        <f t="shared" si="35"/>
        <v>3</v>
      </c>
      <c r="CC32" s="15">
        <f t="shared" si="35"/>
        <v>-6</v>
      </c>
      <c r="CD32" s="15">
        <f t="shared" si="36"/>
        <v>21</v>
      </c>
      <c r="CE32" s="15">
        <f t="shared" si="37"/>
        <v>24</v>
      </c>
      <c r="CF32" s="15">
        <f t="shared" si="38"/>
        <v>-3</v>
      </c>
      <c r="CG32" s="20">
        <f t="shared" si="39"/>
        <v>2.5</v>
      </c>
      <c r="CH32" s="20">
        <f t="shared" si="39"/>
        <v>1.2</v>
      </c>
      <c r="CI32" s="20">
        <f t="shared" si="40"/>
        <v>2</v>
      </c>
      <c r="CJ32" s="20">
        <f t="shared" si="40"/>
        <v>2.4</v>
      </c>
      <c r="CK32" s="20">
        <f t="shared" si="41"/>
        <v>1.9090909090909092</v>
      </c>
      <c r="CL32" s="20">
        <f t="shared" si="42"/>
        <v>2.1818181818181817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4</v>
      </c>
      <c r="AK34">
        <f t="shared" si="11"/>
        <v>0</v>
      </c>
      <c r="AL34">
        <f t="shared" si="12"/>
        <v>0</v>
      </c>
      <c r="AM34">
        <f t="shared" si="43"/>
        <v>10</v>
      </c>
      <c r="AN34">
        <f t="shared" si="13"/>
        <v>5</v>
      </c>
      <c r="AO34">
        <f t="shared" si="14"/>
        <v>5</v>
      </c>
      <c r="AP34">
        <f t="shared" si="15"/>
        <v>5</v>
      </c>
      <c r="AQ34">
        <f t="shared" si="16"/>
        <v>5</v>
      </c>
      <c r="AR34">
        <f t="shared" si="17"/>
        <v>3</v>
      </c>
      <c r="AS34">
        <f t="shared" si="18"/>
        <v>1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10</v>
      </c>
      <c r="BP34" s="15">
        <f t="shared" si="30"/>
        <v>5</v>
      </c>
      <c r="BQ34" s="15">
        <f t="shared" si="30"/>
        <v>5</v>
      </c>
      <c r="BR34" s="15">
        <f t="shared" si="30"/>
        <v>5</v>
      </c>
      <c r="BS34" s="15">
        <f t="shared" si="30"/>
        <v>5</v>
      </c>
      <c r="BT34" s="15">
        <f t="shared" si="30"/>
        <v>3</v>
      </c>
      <c r="BU34" s="15">
        <f t="shared" si="30"/>
        <v>1</v>
      </c>
      <c r="BV34" s="15">
        <f t="shared" si="30"/>
        <v>2</v>
      </c>
      <c r="BW34" s="15">
        <f t="shared" si="30"/>
        <v>1</v>
      </c>
      <c r="BX34" s="15">
        <f t="shared" si="31"/>
        <v>11</v>
      </c>
      <c r="BY34" s="15">
        <f t="shared" si="32"/>
        <v>9</v>
      </c>
      <c r="BZ34" s="15">
        <f t="shared" si="33"/>
        <v>9</v>
      </c>
      <c r="CA34" s="15">
        <f t="shared" si="34"/>
        <v>10</v>
      </c>
      <c r="CB34" s="15">
        <f t="shared" si="35"/>
        <v>2</v>
      </c>
      <c r="CC34" s="15">
        <f t="shared" si="35"/>
        <v>-1</v>
      </c>
      <c r="CD34" s="15">
        <f t="shared" si="36"/>
        <v>20</v>
      </c>
      <c r="CE34" s="15">
        <f t="shared" si="37"/>
        <v>19</v>
      </c>
      <c r="CF34" s="15">
        <f t="shared" si="38"/>
        <v>1</v>
      </c>
      <c r="CG34" s="20">
        <f t="shared" si="39"/>
        <v>2.2000000000000002</v>
      </c>
      <c r="CH34" s="20">
        <f t="shared" si="39"/>
        <v>1.8</v>
      </c>
      <c r="CI34" s="20">
        <f t="shared" si="40"/>
        <v>1.8</v>
      </c>
      <c r="CJ34" s="20">
        <f t="shared" si="40"/>
        <v>2</v>
      </c>
      <c r="CK34" s="20">
        <f t="shared" si="41"/>
        <v>2</v>
      </c>
      <c r="CL34" s="20">
        <f t="shared" si="42"/>
        <v>1.9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4</v>
      </c>
      <c r="AK37">
        <f t="shared" si="11"/>
        <v>0</v>
      </c>
      <c r="AL37">
        <f t="shared" si="12"/>
        <v>0</v>
      </c>
      <c r="AM37">
        <f t="shared" si="43"/>
        <v>10</v>
      </c>
      <c r="AN37">
        <f t="shared" si="13"/>
        <v>5</v>
      </c>
      <c r="AO37">
        <f t="shared" si="14"/>
        <v>5</v>
      </c>
      <c r="AP37">
        <f t="shared" si="15"/>
        <v>4</v>
      </c>
      <c r="AQ37">
        <f t="shared" si="16"/>
        <v>6</v>
      </c>
      <c r="AR37">
        <f t="shared" si="17"/>
        <v>3</v>
      </c>
      <c r="AS37">
        <f t="shared" si="18"/>
        <v>0</v>
      </c>
      <c r="AT37">
        <f t="shared" si="19"/>
        <v>1</v>
      </c>
      <c r="AU37">
        <f t="shared" si="20"/>
        <v>3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10</v>
      </c>
      <c r="BP37" s="15">
        <f t="shared" si="30"/>
        <v>5</v>
      </c>
      <c r="BQ37" s="15">
        <f t="shared" si="30"/>
        <v>5</v>
      </c>
      <c r="BR37" s="15">
        <f t="shared" si="30"/>
        <v>4</v>
      </c>
      <c r="BS37" s="15">
        <f t="shared" si="30"/>
        <v>6</v>
      </c>
      <c r="BT37" s="15">
        <f t="shared" si="30"/>
        <v>3</v>
      </c>
      <c r="BU37" s="15">
        <f t="shared" si="30"/>
        <v>0</v>
      </c>
      <c r="BV37" s="15">
        <f t="shared" si="30"/>
        <v>1</v>
      </c>
      <c r="BW37" s="15">
        <f t="shared" si="30"/>
        <v>3</v>
      </c>
      <c r="BX37" s="15">
        <f t="shared" si="31"/>
        <v>17</v>
      </c>
      <c r="BY37" s="15">
        <f t="shared" si="32"/>
        <v>10</v>
      </c>
      <c r="BZ37" s="15">
        <f t="shared" si="33"/>
        <v>11</v>
      </c>
      <c r="CA37" s="15">
        <f t="shared" si="34"/>
        <v>15</v>
      </c>
      <c r="CB37" s="15">
        <f t="shared" si="35"/>
        <v>6</v>
      </c>
      <c r="CC37" s="15">
        <f t="shared" si="35"/>
        <v>-5</v>
      </c>
      <c r="CD37" s="15">
        <f t="shared" si="36"/>
        <v>27</v>
      </c>
      <c r="CE37" s="15">
        <f t="shared" si="37"/>
        <v>26</v>
      </c>
      <c r="CF37" s="15">
        <f t="shared" si="38"/>
        <v>1</v>
      </c>
      <c r="CG37" s="20">
        <f t="shared" si="39"/>
        <v>3.4</v>
      </c>
      <c r="CH37" s="20">
        <f t="shared" si="39"/>
        <v>2</v>
      </c>
      <c r="CI37" s="20">
        <f t="shared" si="40"/>
        <v>2.2000000000000002</v>
      </c>
      <c r="CJ37" s="20">
        <f t="shared" si="40"/>
        <v>3</v>
      </c>
      <c r="CK37" s="20">
        <f t="shared" si="41"/>
        <v>2.7</v>
      </c>
      <c r="CL37" s="20">
        <f t="shared" si="42"/>
        <v>2.6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4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9</v>
      </c>
      <c r="AN41">
        <f t="shared" ref="AN41:AN48" si="57">COUNTIF($M$2:$M$105, AH41)</f>
        <v>5</v>
      </c>
      <c r="AO41">
        <f t="shared" ref="AO41:AO48" si="58">COUNTIF($L$2:$L$105, AH41)</f>
        <v>4</v>
      </c>
      <c r="AP41">
        <f>AR41+AT41</f>
        <v>4</v>
      </c>
      <c r="AQ41">
        <f>AM41-AP41</f>
        <v>5</v>
      </c>
      <c r="AR41">
        <f t="shared" ref="AR41:AR48" si="59">SUMPRODUCT(($M$2:$M$105=AH41)*($T$2:$T$105&gt;$S$2:$S$105))</f>
        <v>3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1</v>
      </c>
      <c r="AV41">
        <f t="shared" ref="AV41:AV48" si="63">COUNTIFS($M$2:$M$105,AH41,$E$2:$E$105,2)</f>
        <v>2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1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2</v>
      </c>
      <c r="BA41">
        <f t="shared" ref="BA41:BA48" si="68">SUMIFS($T$2:$T$105, $L$2:$L$105, AH41,$E$2:$E$105, 2)</f>
        <v>0</v>
      </c>
      <c r="BB41">
        <f>AX41-AZ41</f>
        <v>-1</v>
      </c>
      <c r="BC41">
        <f>AY41-BA41</f>
        <v>0</v>
      </c>
      <c r="BD41">
        <f>AX41+AY41</f>
        <v>1</v>
      </c>
      <c r="BE41">
        <f>AZ41+BA41</f>
        <v>2</v>
      </c>
      <c r="BF41">
        <f>(AX41+AY41)-(AZ41+BA41)</f>
        <v>-1</v>
      </c>
      <c r="BG41">
        <f>AX41/AV41</f>
        <v>0.5</v>
      </c>
      <c r="BH41">
        <f>AY41/AW41</f>
        <v>0</v>
      </c>
      <c r="BI41">
        <f>AZ41/AV41</f>
        <v>1</v>
      </c>
      <c r="BJ41">
        <f>BA41/AW41</f>
        <v>0</v>
      </c>
      <c r="BK41">
        <f>BD41/AI41</f>
        <v>0.2</v>
      </c>
      <c r="BL41">
        <f>BE41/AI41</f>
        <v>0.4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4</v>
      </c>
      <c r="AK42">
        <f t="shared" si="55"/>
        <v>0</v>
      </c>
      <c r="AL42">
        <f t="shared" si="56"/>
        <v>0</v>
      </c>
      <c r="AM42">
        <f t="shared" ref="AM42:AM48" si="70">AI42+AJ42+AK42+AL42</f>
        <v>9</v>
      </c>
      <c r="AN42">
        <f t="shared" si="57"/>
        <v>5</v>
      </c>
      <c r="AO42">
        <f t="shared" si="58"/>
        <v>4</v>
      </c>
      <c r="AP42">
        <f t="shared" ref="AP42:AP48" si="71">AR42+AT42</f>
        <v>4</v>
      </c>
      <c r="AQ42">
        <f t="shared" ref="AQ42:AQ48" si="72">AM42-AP42</f>
        <v>5</v>
      </c>
      <c r="AR42">
        <f t="shared" si="59"/>
        <v>2</v>
      </c>
      <c r="AS42">
        <f t="shared" si="60"/>
        <v>1</v>
      </c>
      <c r="AT42">
        <f t="shared" si="61"/>
        <v>2</v>
      </c>
      <c r="AU42">
        <f t="shared" si="62"/>
        <v>1</v>
      </c>
      <c r="AV42">
        <f t="shared" si="63"/>
        <v>2</v>
      </c>
      <c r="AW42">
        <f t="shared" si="64"/>
        <v>2</v>
      </c>
      <c r="AX42">
        <f t="shared" si="65"/>
        <v>0</v>
      </c>
      <c r="AY42">
        <f t="shared" si="66"/>
        <v>2</v>
      </c>
      <c r="AZ42">
        <f t="shared" si="67"/>
        <v>0</v>
      </c>
      <c r="BA42">
        <f t="shared" si="68"/>
        <v>1</v>
      </c>
      <c r="BB42">
        <f t="shared" ref="BB42:BC48" si="73">AX42-AZ42</f>
        <v>0</v>
      </c>
      <c r="BC42">
        <f t="shared" si="73"/>
        <v>1</v>
      </c>
      <c r="BD42">
        <f t="shared" ref="BD42:BD48" si="74">AX42+AY42</f>
        <v>2</v>
      </c>
      <c r="BE42">
        <f t="shared" ref="BE42:BE48" si="75">AZ42+BA42</f>
        <v>1</v>
      </c>
      <c r="BF42">
        <f t="shared" ref="BF42:BF48" si="76">(AX42+AY42)-(AZ42+BA42)</f>
        <v>1</v>
      </c>
      <c r="BG42">
        <f t="shared" ref="BG42:BH48" si="77">AX42/AV42</f>
        <v>0</v>
      </c>
      <c r="BH42">
        <f t="shared" si="77"/>
        <v>1</v>
      </c>
      <c r="BI42">
        <f t="shared" ref="BI42:BJ48" si="78">AZ42/AV42</f>
        <v>0</v>
      </c>
      <c r="BJ42">
        <f t="shared" si="78"/>
        <v>0.5</v>
      </c>
      <c r="BK42">
        <f t="shared" ref="BK42:BK48" si="79">BD42/AI42</f>
        <v>0.4</v>
      </c>
      <c r="BL42">
        <f t="shared" ref="BL42:BL48" si="80">BE42/AI42</f>
        <v>0.2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4</v>
      </c>
      <c r="AK43">
        <f t="shared" si="55"/>
        <v>0</v>
      </c>
      <c r="AL43">
        <f t="shared" si="56"/>
        <v>0</v>
      </c>
      <c r="AM43">
        <f t="shared" si="70"/>
        <v>10</v>
      </c>
      <c r="AN43">
        <f t="shared" si="57"/>
        <v>5</v>
      </c>
      <c r="AO43">
        <f t="shared" si="58"/>
        <v>5</v>
      </c>
      <c r="AP43">
        <f t="shared" si="71"/>
        <v>5</v>
      </c>
      <c r="AQ43">
        <f t="shared" si="72"/>
        <v>5</v>
      </c>
      <c r="AR43">
        <f t="shared" si="59"/>
        <v>3</v>
      </c>
      <c r="AS43">
        <f t="shared" si="60"/>
        <v>1</v>
      </c>
      <c r="AT43">
        <f t="shared" si="61"/>
        <v>2</v>
      </c>
      <c r="AU43">
        <f t="shared" si="62"/>
        <v>1</v>
      </c>
      <c r="AV43">
        <f t="shared" si="63"/>
        <v>2</v>
      </c>
      <c r="AW43">
        <f t="shared" si="64"/>
        <v>2</v>
      </c>
      <c r="AX43">
        <f t="shared" si="65"/>
        <v>5</v>
      </c>
      <c r="AY43">
        <f t="shared" si="66"/>
        <v>0</v>
      </c>
      <c r="AZ43">
        <f t="shared" si="67"/>
        <v>4</v>
      </c>
      <c r="BA43">
        <f t="shared" si="68"/>
        <v>0</v>
      </c>
      <c r="BB43">
        <f t="shared" si="73"/>
        <v>1</v>
      </c>
      <c r="BC43">
        <f t="shared" si="73"/>
        <v>0</v>
      </c>
      <c r="BD43">
        <f t="shared" si="74"/>
        <v>5</v>
      </c>
      <c r="BE43">
        <f t="shared" si="75"/>
        <v>4</v>
      </c>
      <c r="BF43">
        <f t="shared" si="76"/>
        <v>1</v>
      </c>
      <c r="BG43">
        <f t="shared" si="77"/>
        <v>2.5</v>
      </c>
      <c r="BH43">
        <f t="shared" si="77"/>
        <v>0</v>
      </c>
      <c r="BI43">
        <f t="shared" si="78"/>
        <v>2</v>
      </c>
      <c r="BJ43">
        <f t="shared" si="78"/>
        <v>0</v>
      </c>
      <c r="BK43">
        <f t="shared" si="79"/>
        <v>0.83333333333333337</v>
      </c>
      <c r="BL43">
        <f t="shared" si="80"/>
        <v>0.66666666666666663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4</v>
      </c>
      <c r="AK44">
        <f t="shared" si="55"/>
        <v>0</v>
      </c>
      <c r="AL44">
        <f t="shared" si="56"/>
        <v>0</v>
      </c>
      <c r="AM44">
        <f t="shared" si="70"/>
        <v>9</v>
      </c>
      <c r="AN44">
        <f t="shared" si="57"/>
        <v>4</v>
      </c>
      <c r="AO44">
        <f t="shared" si="58"/>
        <v>5</v>
      </c>
      <c r="AP44">
        <f t="shared" si="71"/>
        <v>4</v>
      </c>
      <c r="AQ44">
        <f t="shared" si="72"/>
        <v>5</v>
      </c>
      <c r="AR44">
        <f t="shared" si="59"/>
        <v>1</v>
      </c>
      <c r="AS44">
        <f t="shared" si="60"/>
        <v>1</v>
      </c>
      <c r="AT44">
        <f t="shared" si="61"/>
        <v>3</v>
      </c>
      <c r="AU44">
        <f t="shared" si="62"/>
        <v>1</v>
      </c>
      <c r="AV44">
        <f t="shared" si="63"/>
        <v>2</v>
      </c>
      <c r="AW44">
        <f t="shared" si="64"/>
        <v>2</v>
      </c>
      <c r="AX44">
        <f t="shared" si="65"/>
        <v>0</v>
      </c>
      <c r="AY44">
        <f t="shared" si="66"/>
        <v>4</v>
      </c>
      <c r="AZ44">
        <f t="shared" si="67"/>
        <v>0</v>
      </c>
      <c r="BA44">
        <f t="shared" si="68"/>
        <v>5</v>
      </c>
      <c r="BB44">
        <f t="shared" si="73"/>
        <v>0</v>
      </c>
      <c r="BC44">
        <f t="shared" si="73"/>
        <v>-1</v>
      </c>
      <c r="BD44">
        <f t="shared" si="74"/>
        <v>4</v>
      </c>
      <c r="BE44">
        <f t="shared" si="75"/>
        <v>5</v>
      </c>
      <c r="BF44">
        <f t="shared" si="76"/>
        <v>-1</v>
      </c>
      <c r="BG44">
        <f t="shared" si="77"/>
        <v>0</v>
      </c>
      <c r="BH44">
        <f t="shared" si="77"/>
        <v>2</v>
      </c>
      <c r="BI44">
        <f t="shared" si="78"/>
        <v>0</v>
      </c>
      <c r="BJ44">
        <f t="shared" si="78"/>
        <v>2.5</v>
      </c>
      <c r="BK44">
        <f t="shared" si="79"/>
        <v>0.8</v>
      </c>
      <c r="BL44">
        <f t="shared" si="80"/>
        <v>1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4</v>
      </c>
      <c r="AK45">
        <f t="shared" si="55"/>
        <v>0</v>
      </c>
      <c r="AL45">
        <f t="shared" si="56"/>
        <v>0</v>
      </c>
      <c r="AM45">
        <f t="shared" si="70"/>
        <v>11</v>
      </c>
      <c r="AN45">
        <f t="shared" si="57"/>
        <v>6</v>
      </c>
      <c r="AO45">
        <f t="shared" si="58"/>
        <v>5</v>
      </c>
      <c r="AP45">
        <f t="shared" si="71"/>
        <v>4</v>
      </c>
      <c r="AQ45">
        <f t="shared" si="72"/>
        <v>7</v>
      </c>
      <c r="AR45">
        <f t="shared" si="59"/>
        <v>4</v>
      </c>
      <c r="AS45">
        <f t="shared" si="60"/>
        <v>1</v>
      </c>
      <c r="AT45">
        <f t="shared" si="61"/>
        <v>0</v>
      </c>
      <c r="AU45">
        <f t="shared" si="62"/>
        <v>3</v>
      </c>
      <c r="AV45">
        <f t="shared" si="63"/>
        <v>2</v>
      </c>
      <c r="AW45">
        <f t="shared" si="64"/>
        <v>2</v>
      </c>
      <c r="AX45">
        <f t="shared" si="65"/>
        <v>0</v>
      </c>
      <c r="AY45">
        <f t="shared" si="66"/>
        <v>0</v>
      </c>
      <c r="AZ45">
        <f t="shared" si="67"/>
        <v>0</v>
      </c>
      <c r="BA45">
        <f t="shared" si="68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>
        <f t="shared" si="77"/>
        <v>0</v>
      </c>
      <c r="BH45">
        <f t="shared" si="77"/>
        <v>0</v>
      </c>
      <c r="BI45">
        <f t="shared" si="78"/>
        <v>0</v>
      </c>
      <c r="BJ45">
        <f t="shared" si="78"/>
        <v>0</v>
      </c>
      <c r="BK45">
        <f t="shared" si="79"/>
        <v>0</v>
      </c>
      <c r="BL45">
        <f t="shared" si="80"/>
        <v>0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4</v>
      </c>
      <c r="AK46">
        <f t="shared" si="55"/>
        <v>0</v>
      </c>
      <c r="AL46">
        <f t="shared" si="56"/>
        <v>0</v>
      </c>
      <c r="AM46">
        <f t="shared" si="70"/>
        <v>11</v>
      </c>
      <c r="AN46">
        <f t="shared" si="57"/>
        <v>6</v>
      </c>
      <c r="AO46">
        <f t="shared" si="58"/>
        <v>5</v>
      </c>
      <c r="AP46">
        <f t="shared" si="71"/>
        <v>4</v>
      </c>
      <c r="AQ46">
        <f t="shared" si="72"/>
        <v>7</v>
      </c>
      <c r="AR46">
        <f t="shared" si="59"/>
        <v>3</v>
      </c>
      <c r="AS46">
        <f t="shared" si="60"/>
        <v>2</v>
      </c>
      <c r="AT46">
        <f t="shared" si="61"/>
        <v>1</v>
      </c>
      <c r="AU46">
        <f t="shared" si="62"/>
        <v>2</v>
      </c>
      <c r="AV46">
        <f t="shared" si="63"/>
        <v>2</v>
      </c>
      <c r="AW46">
        <f t="shared" si="64"/>
        <v>2</v>
      </c>
      <c r="AX46">
        <f t="shared" si="65"/>
        <v>0</v>
      </c>
      <c r="AY46">
        <f t="shared" si="66"/>
        <v>0</v>
      </c>
      <c r="AZ46">
        <f t="shared" si="67"/>
        <v>0</v>
      </c>
      <c r="BA46">
        <f t="shared" si="68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>
        <f t="shared" si="77"/>
        <v>0</v>
      </c>
      <c r="BH46">
        <f t="shared" si="77"/>
        <v>0</v>
      </c>
      <c r="BI46">
        <f t="shared" si="78"/>
        <v>0</v>
      </c>
      <c r="BJ46">
        <f t="shared" si="78"/>
        <v>0</v>
      </c>
      <c r="BK46">
        <f t="shared" si="79"/>
        <v>0</v>
      </c>
      <c r="BL46">
        <f t="shared" si="80"/>
        <v>0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4</v>
      </c>
      <c r="AK47">
        <f t="shared" si="55"/>
        <v>0</v>
      </c>
      <c r="AL47">
        <f t="shared" si="56"/>
        <v>0</v>
      </c>
      <c r="AM47">
        <f t="shared" si="70"/>
        <v>10</v>
      </c>
      <c r="AN47">
        <f t="shared" si="57"/>
        <v>5</v>
      </c>
      <c r="AO47">
        <f t="shared" si="58"/>
        <v>5</v>
      </c>
      <c r="AP47">
        <f t="shared" si="71"/>
        <v>5</v>
      </c>
      <c r="AQ47">
        <f t="shared" si="72"/>
        <v>5</v>
      </c>
      <c r="AR47">
        <f t="shared" si="59"/>
        <v>3</v>
      </c>
      <c r="AS47">
        <f t="shared" si="60"/>
        <v>3</v>
      </c>
      <c r="AT47">
        <f t="shared" si="61"/>
        <v>2</v>
      </c>
      <c r="AU47">
        <f t="shared" si="62"/>
        <v>1</v>
      </c>
      <c r="AV47">
        <f t="shared" si="63"/>
        <v>2</v>
      </c>
      <c r="AW47">
        <f t="shared" si="64"/>
        <v>2</v>
      </c>
      <c r="AX47">
        <f t="shared" si="65"/>
        <v>2</v>
      </c>
      <c r="AY47">
        <f t="shared" si="66"/>
        <v>0</v>
      </c>
      <c r="AZ47">
        <f t="shared" si="67"/>
        <v>0</v>
      </c>
      <c r="BA47">
        <f t="shared" si="68"/>
        <v>0</v>
      </c>
      <c r="BB47">
        <f t="shared" si="73"/>
        <v>2</v>
      </c>
      <c r="BC47">
        <f t="shared" si="73"/>
        <v>0</v>
      </c>
      <c r="BD47">
        <f t="shared" si="74"/>
        <v>2</v>
      </c>
      <c r="BE47">
        <f t="shared" si="75"/>
        <v>0</v>
      </c>
      <c r="BF47">
        <f t="shared" si="76"/>
        <v>2</v>
      </c>
      <c r="BG47">
        <f t="shared" si="77"/>
        <v>1</v>
      </c>
      <c r="BH47">
        <f t="shared" si="77"/>
        <v>0</v>
      </c>
      <c r="BI47">
        <f t="shared" si="78"/>
        <v>0</v>
      </c>
      <c r="BJ47">
        <f t="shared" si="78"/>
        <v>0</v>
      </c>
      <c r="BK47">
        <f t="shared" si="79"/>
        <v>0.33333333333333331</v>
      </c>
      <c r="BL47">
        <f t="shared" si="80"/>
        <v>0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50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4</v>
      </c>
      <c r="AK48">
        <f t="shared" si="55"/>
        <v>0</v>
      </c>
      <c r="AL48">
        <f t="shared" si="56"/>
        <v>0</v>
      </c>
      <c r="AM48">
        <f t="shared" si="70"/>
        <v>10</v>
      </c>
      <c r="AN48">
        <f t="shared" si="57"/>
        <v>5</v>
      </c>
      <c r="AO48">
        <f t="shared" si="58"/>
        <v>5</v>
      </c>
      <c r="AP48">
        <f t="shared" si="71"/>
        <v>4</v>
      </c>
      <c r="AQ48">
        <f t="shared" si="72"/>
        <v>6</v>
      </c>
      <c r="AR48">
        <f t="shared" si="59"/>
        <v>3</v>
      </c>
      <c r="AS48">
        <f t="shared" si="60"/>
        <v>1</v>
      </c>
      <c r="AT48">
        <f t="shared" si="61"/>
        <v>1</v>
      </c>
      <c r="AU48">
        <f t="shared" si="62"/>
        <v>3</v>
      </c>
      <c r="AV48">
        <f t="shared" si="63"/>
        <v>2</v>
      </c>
      <c r="AW48">
        <f t="shared" si="64"/>
        <v>2</v>
      </c>
      <c r="AX48">
        <f t="shared" si="65"/>
        <v>0</v>
      </c>
      <c r="AY48">
        <f t="shared" si="66"/>
        <v>0</v>
      </c>
      <c r="AZ48">
        <f t="shared" si="67"/>
        <v>0</v>
      </c>
      <c r="BA48">
        <f t="shared" si="68"/>
        <v>2</v>
      </c>
      <c r="BB48">
        <f t="shared" si="73"/>
        <v>0</v>
      </c>
      <c r="BC48">
        <f t="shared" si="73"/>
        <v>-2</v>
      </c>
      <c r="BD48">
        <f t="shared" si="74"/>
        <v>0</v>
      </c>
      <c r="BE48">
        <f t="shared" si="75"/>
        <v>2</v>
      </c>
      <c r="BF48">
        <f t="shared" si="76"/>
        <v>-2</v>
      </c>
      <c r="BG48">
        <f t="shared" si="77"/>
        <v>0</v>
      </c>
      <c r="BH48">
        <f t="shared" si="77"/>
        <v>0</v>
      </c>
      <c r="BI48">
        <f t="shared" si="78"/>
        <v>0</v>
      </c>
      <c r="BJ48">
        <f t="shared" si="78"/>
        <v>1</v>
      </c>
      <c r="BK48">
        <f t="shared" si="79"/>
        <v>0</v>
      </c>
      <c r="BL48">
        <f t="shared" si="80"/>
        <v>0.33333333333333331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0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0</v>
      </c>
      <c r="T51" s="2">
        <v>2</v>
      </c>
      <c r="U51" s="2"/>
      <c r="V51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1" s="2" t="str">
        <f>IF(OR(ISBLANK($S51), ISBLANK($T51), ISBLANK($U51)), "", IF(S51&gt;T51,L52,M52))</f>
        <v/>
      </c>
      <c r="X51" s="2" t="str">
        <f>IF(ISBLANK(Table2[[#This Row],[OTROUNDNUM]]), "", Table2[[#This Row],[PAWAYSCORE]]-Table2[[#This Row],[AAWAYSCORE]])</f>
        <v/>
      </c>
      <c r="Y51" s="2" t="str">
        <f>IF(ISBLANK(Table2[[#This Row],[OTROUNDNUM]]), "", Table2[[#This Row],[PHOMESCORE]]-Table2[[#This Row],[AHOMESCORE]])</f>
        <v/>
      </c>
      <c r="Z51" s="1"/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1</v>
      </c>
      <c r="K52" s="8">
        <v>0</v>
      </c>
      <c r="L52" s="5" t="s">
        <v>35</v>
      </c>
      <c r="M52" s="5" t="s">
        <v>32</v>
      </c>
      <c r="N52" s="5" t="str">
        <f t="shared" si="52"/>
        <v/>
      </c>
      <c r="O52" s="5"/>
      <c r="P52" s="5"/>
      <c r="Q52" s="5"/>
      <c r="R52" s="7"/>
      <c r="S52" s="5"/>
      <c r="T52" s="5"/>
      <c r="U52" s="5"/>
      <c r="V52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2" s="5" t="str">
        <f>IF(OR(ISBLANK($S52), ISBLANK($T52), ISBLANK($U52)), "", IF(S52&gt;T52,#REF!,#REF!))</f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0</v>
      </c>
      <c r="L53" s="3" t="s">
        <v>50</v>
      </c>
      <c r="M53" s="3" t="s">
        <v>43</v>
      </c>
      <c r="N53" s="2" t="str">
        <f t="shared" si="52"/>
        <v/>
      </c>
      <c r="O53" s="2"/>
      <c r="P53" s="2"/>
      <c r="Q53" s="2"/>
      <c r="R53" s="12"/>
      <c r="S53" s="2"/>
      <c r="T53" s="2"/>
      <c r="U53" s="2"/>
      <c r="V53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3" s="2" t="str">
        <f>IF(OR(ISBLANK($S53), ISBLANK($T53), ISBLANK($U53)), "", IF(S53&gt;T53,L55,M55))</f>
        <v/>
      </c>
      <c r="X53" s="2" t="str">
        <f>IF(ISBLANK(Table2[[#This Row],[OTROUNDNUM]]), "", Table2[[#This Row],[PAWAYSCORE]]-Table2[[#This Row],[AAWAYSCORE]])</f>
        <v/>
      </c>
      <c r="Y53" s="2" t="str">
        <f>IF(ISBLANK(Table2[[#This Row],[OTROUNDNUM]]), "", Table2[[#This Row],[PHOMESCORE]]-Table2[[#This Row],[AHOMESCORE]])</f>
        <v/>
      </c>
      <c r="Z53" s="1"/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0</v>
      </c>
      <c r="K54" s="8">
        <v>1</v>
      </c>
      <c r="L54" s="5" t="s">
        <v>18</v>
      </c>
      <c r="M54" s="5" t="s">
        <v>39</v>
      </c>
      <c r="N54" s="5" t="str">
        <f t="shared" si="52"/>
        <v/>
      </c>
      <c r="O54" s="5"/>
      <c r="P54" s="5"/>
      <c r="Q54" s="5"/>
      <c r="R54" s="7"/>
      <c r="S54" s="5"/>
      <c r="T54" s="5"/>
      <c r="U54" s="5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5" t="str">
        <f>IF(OR(ISBLANK($S54), ISBLANK($T54), ISBLANK($U54)), "", IF(S54&gt;T54,#REF!,#REF!))</f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0</v>
      </c>
      <c r="L55" s="3" t="s">
        <v>52</v>
      </c>
      <c r="M55" s="3" t="s">
        <v>51</v>
      </c>
      <c r="N55" s="2" t="str">
        <f t="shared" si="52"/>
        <v/>
      </c>
      <c r="O55" s="2"/>
      <c r="P55" s="2"/>
      <c r="Q55" s="2"/>
      <c r="R55" s="12"/>
      <c r="S55" s="2"/>
      <c r="T55" s="2"/>
      <c r="U55" s="2"/>
      <c r="V55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2" t="str">
        <f>IF(OR(ISBLANK($S55), ISBLANK($T55), ISBLANK($U55)), "", IF(S55&gt;T55,#REF!,#REF!))</f>
        <v/>
      </c>
      <c r="X55" s="2" t="str">
        <f>IF(ISBLANK(Table2[[#This Row],[OTROUNDNUM]]), "", Table2[[#This Row],[PAWAYSCORE]]-Table2[[#This Row],[AAWAYSCORE]])</f>
        <v/>
      </c>
      <c r="Y55" s="2" t="str">
        <f>IF(ISBLANK(Table2[[#This Row],[OTROUNDNUM]]), "", Table2[[#This Row],[PHOMESCORE]]-Table2[[#This Row],[AHOMESCORE]])</f>
        <v/>
      </c>
      <c r="Z55" s="1"/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1</v>
      </c>
      <c r="K56" s="8">
        <v>0</v>
      </c>
      <c r="L56" s="8" t="s">
        <v>32</v>
      </c>
      <c r="M56" s="8" t="s">
        <v>35</v>
      </c>
      <c r="N56" s="5" t="str">
        <f t="shared" si="52"/>
        <v/>
      </c>
      <c r="O56" s="5"/>
      <c r="P56" s="5"/>
      <c r="Q56" s="5"/>
      <c r="R56" s="7"/>
      <c r="S56" s="5"/>
      <c r="T56" s="5"/>
      <c r="U56" s="5"/>
      <c r="V56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5" t="str">
        <f t="shared" ref="W56:W60" si="95">IF(OR(ISBLANK($S56), ISBLANK($T56), ISBLANK($U56)), "", IF(S56&gt;T56,L56,M56))</f>
        <v/>
      </c>
      <c r="X56" s="5" t="str">
        <f>IF(ISBLANK(Table2[[#This Row],[OTROUNDNUM]]), "", Table2[[#This Row],[PAWAYSCORE]]-Table2[[#This Row],[AAWAYSCORE]])</f>
        <v/>
      </c>
      <c r="Y56" s="5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0</v>
      </c>
      <c r="L57" s="3" t="s">
        <v>50</v>
      </c>
      <c r="M57" s="3" t="s">
        <v>43</v>
      </c>
      <c r="N57" s="2" t="str">
        <f t="shared" si="52"/>
        <v/>
      </c>
      <c r="O57" s="2"/>
      <c r="P57" s="2"/>
      <c r="Q57" s="2"/>
      <c r="R57" s="12"/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2" t="str">
        <f t="shared" si="95"/>
        <v/>
      </c>
      <c r="X57" s="2" t="str">
        <f>IF(ISBLANK(Table2[[#This Row],[OTROUNDNUM]]), "", Table2[[#This Row],[PAWAYSCORE]]-Table2[[#This Row],[AAWAYSCORE]])</f>
        <v/>
      </c>
      <c r="Y57" s="2" t="str">
        <f>IF(ISBLANK(Table2[[#This Row],[OTROUNDNUM]]), "", Table2[[#This Row],[PHOMESCORE]]-Table2[[#This Row],[AHOMESCORE]])</f>
        <v/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0</v>
      </c>
      <c r="K58" s="8">
        <v>1</v>
      </c>
      <c r="L58" s="8" t="s">
        <v>39</v>
      </c>
      <c r="M58" s="8" t="s">
        <v>18</v>
      </c>
      <c r="N58" s="5" t="str">
        <f t="shared" si="52"/>
        <v/>
      </c>
      <c r="O58" s="5"/>
      <c r="P58" s="5"/>
      <c r="Q58" s="5"/>
      <c r="R58" s="7"/>
      <c r="S58" s="5"/>
      <c r="T58" s="5"/>
      <c r="U58" s="5"/>
      <c r="V58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5" t="str">
        <f t="shared" si="95"/>
        <v/>
      </c>
      <c r="X58" s="5" t="str">
        <f>IF(ISBLANK(Table2[[#This Row],[OTROUNDNUM]]), "", Table2[[#This Row],[PAWAYSCORE]]-Table2[[#This Row],[AAWAYSCORE]])</f>
        <v/>
      </c>
      <c r="Y58" s="5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0</v>
      </c>
      <c r="L59" s="3" t="s">
        <v>51</v>
      </c>
      <c r="M59" s="3" t="s">
        <v>52</v>
      </c>
      <c r="N59" s="2" t="str">
        <f t="shared" si="52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2" t="str">
        <f t="shared" si="95"/>
        <v/>
      </c>
      <c r="X59" s="2" t="str">
        <f>IF(ISBLANK(Table2[[#This Row],[OTROUNDNUM]]), "", Table2[[#This Row],[PAWAYSCORE]]-Table2[[#This Row],[AAWAYSCORE]])</f>
        <v/>
      </c>
      <c r="Y59" s="2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6">AX59-AZ59</f>
        <v>0</v>
      </c>
      <c r="BC59">
        <f t="shared" si="96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7">AX59/AV59</f>
        <v>#DIV/0!</v>
      </c>
      <c r="BH59" t="e">
        <f t="shared" si="97"/>
        <v>#DIV/0!</v>
      </c>
      <c r="BI59" t="e">
        <f t="shared" ref="BI59:BJ60" si="98">AZ59/AV59</f>
        <v>#DIV/0!</v>
      </c>
      <c r="BJ59" t="e">
        <f t="shared" si="98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0</v>
      </c>
      <c r="K60" s="8">
        <v>0</v>
      </c>
      <c r="L60" s="8" t="s">
        <v>43</v>
      </c>
      <c r="M60" s="8" t="s">
        <v>50</v>
      </c>
      <c r="N60" s="5" t="str">
        <f t="shared" si="52"/>
        <v/>
      </c>
      <c r="O60" s="5"/>
      <c r="P60" s="5"/>
      <c r="Q60" s="5"/>
      <c r="R60" s="7"/>
      <c r="S60" s="5"/>
      <c r="T60" s="5"/>
      <c r="U60" s="5"/>
      <c r="V6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5" t="str">
        <f t="shared" si="95"/>
        <v/>
      </c>
      <c r="X60" s="5" t="str">
        <f>IF(ISBLANK(Table2[[#This Row],[OTROUNDNUM]]), "", Table2[[#This Row],[PAWAYSCORE]]-Table2[[#This Row],[AAWAYSCORE]])</f>
        <v/>
      </c>
      <c r="Y60" s="5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9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6"/>
        <v>0</v>
      </c>
      <c r="BC60">
        <f t="shared" si="96"/>
        <v>0</v>
      </c>
      <c r="BD60">
        <f t="shared" ref="BD60" si="100">AX60+AY60</f>
        <v>0</v>
      </c>
      <c r="BE60">
        <f t="shared" ref="BE60" si="101">AZ60+BA60</f>
        <v>0</v>
      </c>
      <c r="BF60">
        <f t="shared" ref="BF60" si="102">(AX60+AY60)-(AZ60+BA60)</f>
        <v>0</v>
      </c>
      <c r="BG60" t="e">
        <f t="shared" si="97"/>
        <v>#DIV/0!</v>
      </c>
      <c r="BH60" t="e">
        <f t="shared" si="97"/>
        <v>#DIV/0!</v>
      </c>
      <c r="BI60" t="e">
        <f t="shared" si="98"/>
        <v>#DIV/0!</v>
      </c>
      <c r="BJ60" t="e">
        <f t="shared" si="98"/>
        <v>#DIV/0!</v>
      </c>
      <c r="BK60" t="e">
        <f t="shared" ref="BK60" si="103">BD60/AI60</f>
        <v>#DIV/0!</v>
      </c>
      <c r="BL60" t="e">
        <f t="shared" ref="BL60" si="104">BE60/AI60</f>
        <v>#DIV/0!</v>
      </c>
    </row>
    <row r="61" spans="1:64" x14ac:dyDescent="0.25">
      <c r="A61" s="1" t="str">
        <f t="shared" ref="A61:A74" si="105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1</v>
      </c>
      <c r="K61" s="3">
        <v>0</v>
      </c>
      <c r="L61" s="3" t="s">
        <v>32</v>
      </c>
      <c r="M61" s="3" t="s">
        <v>35</v>
      </c>
      <c r="N61" s="2" t="str">
        <f t="shared" si="52"/>
        <v/>
      </c>
      <c r="O61" s="2"/>
      <c r="P61" s="2"/>
      <c r="Q61" s="2"/>
      <c r="R61" s="12"/>
      <c r="S61" s="2"/>
      <c r="T61" s="2"/>
      <c r="U61" s="2"/>
      <c r="V61" s="2" t="str">
        <f t="shared" ref="V61:V70" si="106">IF(ISBLANK($U61),"",IF($S61=$T61,0,IF($L61=$N61,IF($S61&gt;$T61,1,0),IF($T61&gt;$S61,1,0))))</f>
        <v/>
      </c>
      <c r="W61" s="2" t="str">
        <f t="shared" si="50"/>
        <v/>
      </c>
      <c r="X61" s="2" t="str">
        <f>IF(ISBLANK(Table2[[#This Row],[OTROUNDNUM]]), "", Table2[[#This Row],[PAWAYSCORE]]-Table2[[#This Row],[AAWAYSCORE]])</f>
        <v/>
      </c>
      <c r="Y61" s="2" t="str">
        <f>IF(ISBLANK(Table2[[#This Row],[OTROUNDNUM]]), "", Table2[[#This Row],[PHOMESCORE]]-Table2[[#This Row],[AHOMESCORE]])</f>
        <v/>
      </c>
      <c r="Z61" s="1"/>
    </row>
    <row r="62" spans="1:64" x14ac:dyDescent="0.25">
      <c r="A62" t="str">
        <f t="shared" si="105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0</v>
      </c>
      <c r="K62" s="8">
        <v>1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/>
      <c r="S62" s="5"/>
      <c r="T62" s="5"/>
      <c r="U62" s="5"/>
      <c r="V62" s="5" t="str">
        <f t="shared" si="106"/>
        <v/>
      </c>
      <c r="W62" s="5" t="str">
        <f t="shared" si="50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5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0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/>
      <c r="S63" s="2"/>
      <c r="T63" s="2"/>
      <c r="U63" s="2"/>
      <c r="V63" s="2" t="str">
        <f t="shared" si="106"/>
        <v/>
      </c>
      <c r="W63" s="2" t="str">
        <f t="shared" si="50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5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0</v>
      </c>
      <c r="K64" s="8">
        <v>0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6"/>
        <v/>
      </c>
      <c r="W64" s="5" t="str">
        <f t="shared" si="50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5"/>
        <v>Saturday</v>
      </c>
      <c r="B65" s="7"/>
      <c r="C65" s="23"/>
      <c r="D65" s="7"/>
      <c r="H65" s="8"/>
      <c r="I65" s="8"/>
      <c r="J65" s="8"/>
      <c r="K65" s="8"/>
      <c r="L65" s="5"/>
      <c r="M65" s="5"/>
      <c r="N65" s="5" t="str">
        <f t="shared" ref="N65:N74" si="107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6"/>
        <v/>
      </c>
      <c r="W65" s="5" t="str">
        <f t="shared" si="50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5"/>
        <v>Saturday</v>
      </c>
      <c r="B66" s="7"/>
      <c r="C66" s="23"/>
      <c r="D66" s="7"/>
      <c r="H66" s="8"/>
      <c r="I66" s="8"/>
      <c r="J66" s="8"/>
      <c r="K66" s="8"/>
      <c r="L66" s="5"/>
      <c r="M66" s="5"/>
      <c r="N66" s="5" t="str">
        <f t="shared" si="107"/>
        <v/>
      </c>
      <c r="O66" s="5"/>
      <c r="P66" s="5"/>
      <c r="Q66" s="5"/>
      <c r="R66" s="7"/>
      <c r="S66" s="5"/>
      <c r="T66" s="5"/>
      <c r="U66" s="5"/>
      <c r="V66" s="5" t="str">
        <f t="shared" si="106"/>
        <v/>
      </c>
      <c r="W66" s="5" t="str">
        <f t="shared" si="50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5"/>
        <v>Saturday</v>
      </c>
      <c r="B67" s="7"/>
      <c r="C67" s="23"/>
      <c r="D67" s="7"/>
      <c r="H67" s="8"/>
      <c r="I67" s="8"/>
      <c r="J67" s="8"/>
      <c r="K67" s="8"/>
      <c r="L67" s="5"/>
      <c r="M67" s="5"/>
      <c r="N67" s="5" t="str">
        <f t="shared" si="107"/>
        <v/>
      </c>
      <c r="O67" s="5"/>
      <c r="P67" s="5"/>
      <c r="Q67" s="5"/>
      <c r="R67" s="7"/>
      <c r="S67" s="5"/>
      <c r="T67" s="5"/>
      <c r="U67" s="5"/>
      <c r="V67" s="5" t="str">
        <f t="shared" si="106"/>
        <v/>
      </c>
      <c r="W67" s="5" t="str">
        <f t="shared" si="50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5"/>
        <v>Saturday</v>
      </c>
      <c r="B68" s="7"/>
      <c r="C68" s="23"/>
      <c r="D68" s="7"/>
      <c r="H68" s="8"/>
      <c r="I68" s="8"/>
      <c r="J68" s="8"/>
      <c r="K68" s="8"/>
      <c r="L68" s="5"/>
      <c r="M68" s="5"/>
      <c r="N68" s="5" t="str">
        <f t="shared" si="107"/>
        <v/>
      </c>
      <c r="O68" s="5"/>
      <c r="P68" s="5"/>
      <c r="Q68" s="5"/>
      <c r="R68" s="7"/>
      <c r="S68" s="5"/>
      <c r="T68" s="5"/>
      <c r="U68" s="5"/>
      <c r="V68" s="5" t="str">
        <f t="shared" si="106"/>
        <v/>
      </c>
      <c r="W68" s="5" t="str">
        <f t="shared" si="50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5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7"/>
        <v/>
      </c>
      <c r="O69" s="5"/>
      <c r="P69" s="5"/>
      <c r="Q69" s="5"/>
      <c r="R69" s="7"/>
      <c r="S69" s="5"/>
      <c r="T69" s="5"/>
      <c r="U69" s="5"/>
      <c r="V69" s="5" t="str">
        <f t="shared" si="106"/>
        <v/>
      </c>
      <c r="W69" s="5" t="str">
        <f t="shared" si="50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5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7"/>
        <v/>
      </c>
      <c r="O70" s="5"/>
      <c r="P70" s="5"/>
      <c r="Q70" s="5"/>
      <c r="R70" s="7"/>
      <c r="S70" s="5"/>
      <c r="T70" s="5"/>
      <c r="U70" s="5"/>
      <c r="V70" s="5" t="str">
        <f t="shared" si="106"/>
        <v/>
      </c>
      <c r="W70" s="5" t="str">
        <f t="shared" si="50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5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7"/>
        <v/>
      </c>
      <c r="O71" s="5"/>
      <c r="P71" s="5"/>
      <c r="Q71" s="5"/>
      <c r="R71" s="7"/>
      <c r="S71" s="5"/>
      <c r="T71" s="5"/>
      <c r="U71" s="5"/>
      <c r="V71" s="5" t="str">
        <f t="shared" ref="V71:V94" si="108">IF(ISBLANK($U71),"",IF($S71=$T71,0,IF($L71=$N71,IF($S71&gt;$T71,1,0),IF($T71&gt;$S71,1,0))))</f>
        <v/>
      </c>
      <c r="W71" s="5" t="str">
        <f t="shared" si="50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5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7"/>
        <v/>
      </c>
      <c r="O72" s="5"/>
      <c r="P72" s="5"/>
      <c r="Q72" s="5"/>
      <c r="R72" s="7"/>
      <c r="S72" s="5"/>
      <c r="T72" s="5"/>
      <c r="U72" s="5"/>
      <c r="V72" s="5" t="str">
        <f t="shared" si="108"/>
        <v/>
      </c>
      <c r="W72" s="5" t="str">
        <f t="shared" si="50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5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7"/>
        <v/>
      </c>
      <c r="O73" s="5"/>
      <c r="P73" s="5"/>
      <c r="Q73" s="5"/>
      <c r="R73" s="7"/>
      <c r="S73" s="5"/>
      <c r="T73" s="5"/>
      <c r="U73" s="5"/>
      <c r="V73" s="5" t="str">
        <f t="shared" si="108"/>
        <v/>
      </c>
      <c r="W73" s="5" t="str">
        <f t="shared" si="50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5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7"/>
        <v/>
      </c>
      <c r="O74" s="5"/>
      <c r="P74" s="5"/>
      <c r="Q74" s="5"/>
      <c r="R74" s="7"/>
      <c r="S74" s="5"/>
      <c r="T74" s="5"/>
      <c r="U74" s="5"/>
      <c r="V74" s="5" t="str">
        <f t="shared" si="108"/>
        <v/>
      </c>
      <c r="W74" s="5" t="str">
        <f t="shared" si="50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8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8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8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8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8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8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8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8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8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8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8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8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8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8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8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8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8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8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8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8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O51:AAD55 O56:Z64 A65:Z10005 H54:M56 N3:N33 V3:V55 F4:F5 A4:E7 A8 C8 H8:M8 Z8:AAD14 A38:M41 B42:M45 A42:A55 H47:M47 B47:B50 J51:K51 N51:N64 H52:M52 B52:B55 J53:K53 A56:B61 AA56:AAD10000 J57:K57 H58:M59 C60 J60:K60 D61:M61 A62:M62 A63:E63 H63:M63 A64:D64 J64:K64">
    <cfRule type="cellIs" dxfId="609" priority="1916" operator="equal">
      <formula>"NJD"</formula>
    </cfRule>
    <cfRule type="cellIs" dxfId="608" priority="1915" operator="equal">
      <formula>"OTT"</formula>
    </cfRule>
    <cfRule type="cellIs" dxfId="607" priority="1918" operator="equal">
      <formula>"STL"</formula>
    </cfRule>
    <cfRule type="cellIs" dxfId="606" priority="1917" operator="equal">
      <formula>"MIN"</formula>
    </cfRule>
  </conditionalFormatting>
  <conditionalFormatting sqref="A1:AAD37 N38:AAD47 H48:AAD50 O51:AAD55 O56:Z64 A65:Z10005 H54:M56 V10:V55 A38:M41 B42:M45 A42:A55 H47:M47 B47:B50 J51:K51 N51:N64 H52:M52 B52:B55 J53:K53 A56:B61 AA56:AAD10000 J57:K57 H58:M59 C60 J60:K60 D61:M61 A62:M62 A63:E63 H63:M63 A64:D64 J64:K64">
    <cfRule type="cellIs" dxfId="605" priority="1874" operator="equal">
      <formula>"MTL"</formula>
    </cfRule>
  </conditionalFormatting>
  <conditionalFormatting sqref="A15:AAD37 A1:AAD3 W2:Y33 G4:AAD7 V8:Y8 A9:Y14 N38:AAD47 H48:AAD50 O51:AAD55 O56:Z64 A65:Z10005 H54:M56 N3:N33 V3:V55 F4:F5 A4:E7 A8 C8 H8:M8 Z8:AAD14 A38:M41 B42:M45 A42:A55 H47:M47 B47:B50 J51:K51 N51:N64 H52:M52 B52:B55 J53:K53 A56:B61 AA56:AAD10000 J57:K57 H58:M59 C60 J60:K60 D61:M61 A62:M62 A63:E63 H63:M63 A64:D64 J64:K64">
    <cfRule type="cellIs" dxfId="604" priority="1935" operator="equal">
      <formula>"FLA"</formula>
    </cfRule>
    <cfRule type="cellIs" dxfId="603" priority="1945" operator="equal">
      <formula>"TBL"</formula>
    </cfRule>
    <cfRule type="cellIs" dxfId="602" priority="1944" operator="equal">
      <formula>"NYR"</formula>
    </cfRule>
    <cfRule type="cellIs" dxfId="601" priority="1943" operator="equal">
      <formula>"WSH"</formula>
    </cfRule>
    <cfRule type="cellIs" dxfId="600" priority="1942" operator="equal">
      <formula>"VGK"</formula>
    </cfRule>
    <cfRule type="cellIs" dxfId="599" priority="1941" operator="equal">
      <formula>"WPG"</formula>
    </cfRule>
    <cfRule type="cellIs" dxfId="598" priority="1940" operator="equal">
      <formula>"COL"</formula>
    </cfRule>
    <cfRule type="cellIs" dxfId="597" priority="1939" operator="equal">
      <formula>"VAN"</formula>
    </cfRule>
    <cfRule type="cellIs" dxfId="596" priority="1931" operator="equal">
      <formula>"LAK"</formula>
    </cfRule>
    <cfRule type="cellIs" dxfId="595" priority="1932" operator="equal">
      <formula>"TOR"</formula>
    </cfRule>
    <cfRule type="cellIs" dxfId="594" priority="1933" operator="equal">
      <formula>"CAR"</formula>
    </cfRule>
    <cfRule type="cellIs" dxfId="593" priority="1934" operator="equal">
      <formula>"NYI"</formula>
    </cfRule>
    <cfRule type="cellIs" dxfId="592" priority="1936" operator="equal">
      <formula>"EDM"</formula>
    </cfRule>
    <cfRule type="cellIs" dxfId="591" priority="1938" operator="equal">
      <formula>"NSH"</formula>
    </cfRule>
    <cfRule type="cellIs" dxfId="590" priority="1937" operator="equal">
      <formula>"DAL"</formula>
    </cfRule>
    <cfRule type="cellIs" dxfId="589" priority="1946" operator="equal">
      <formula>"BOS"</formula>
    </cfRule>
  </conditionalFormatting>
  <conditionalFormatting sqref="F7">
    <cfRule type="cellIs" dxfId="588" priority="1887" operator="equal">
      <formula>"VAN"</formula>
    </cfRule>
    <cfRule type="cellIs" dxfId="587" priority="1888" operator="equal">
      <formula>"COL"</formula>
    </cfRule>
    <cfRule type="cellIs" dxfId="586" priority="1889" operator="equal">
      <formula>"WPG"</formula>
    </cfRule>
    <cfRule type="cellIs" dxfId="585" priority="1890" operator="equal">
      <formula>"VGK"</formula>
    </cfRule>
    <cfRule type="cellIs" dxfId="584" priority="1877" operator="equal">
      <formula>"MIN"</formula>
    </cfRule>
    <cfRule type="cellIs" dxfId="583" priority="1892" operator="equal">
      <formula>"NYR"</formula>
    </cfRule>
    <cfRule type="cellIs" dxfId="582" priority="1893" operator="equal">
      <formula>"TBL"</formula>
    </cfRule>
    <cfRule type="cellIs" dxfId="581" priority="1894" operator="equal">
      <formula>"BOS"</formula>
    </cfRule>
    <cfRule type="cellIs" dxfId="580" priority="1880" operator="equal">
      <formula>"TOR"</formula>
    </cfRule>
    <cfRule type="cellIs" dxfId="579" priority="1875" operator="equal">
      <formula>"OTT"</formula>
    </cfRule>
    <cfRule type="cellIs" dxfId="578" priority="1876" operator="equal">
      <formula>"NJD"</formula>
    </cfRule>
    <cfRule type="cellIs" dxfId="577" priority="1891" operator="equal">
      <formula>"WSH"</formula>
    </cfRule>
    <cfRule type="cellIs" dxfId="576" priority="1878" operator="equal">
      <formula>"STL"</formula>
    </cfRule>
    <cfRule type="cellIs" dxfId="575" priority="1879" operator="equal">
      <formula>"LAK"</formula>
    </cfRule>
    <cfRule type="cellIs" dxfId="574" priority="1881" operator="equal">
      <formula>"CAR"</formula>
    </cfRule>
    <cfRule type="cellIs" dxfId="573" priority="1882" operator="equal">
      <formula>"NYI"</formula>
    </cfRule>
    <cfRule type="cellIs" dxfId="572" priority="1883" operator="equal">
      <formula>"FLA"</formula>
    </cfRule>
    <cfRule type="cellIs" dxfId="571" priority="1884" operator="equal">
      <formula>"EDM"</formula>
    </cfRule>
    <cfRule type="cellIs" dxfId="570" priority="1885" operator="equal">
      <formula>"DAL"</formula>
    </cfRule>
    <cfRule type="cellIs" dxfId="569" priority="1886" operator="equal">
      <formula>"NSH"</formula>
    </cfRule>
  </conditionalFormatting>
  <conditionalFormatting sqref="H51 L56:M56 H58:I59 L58:M59">
    <cfRule type="cellIs" dxfId="568" priority="1785" operator="equal">
      <formula>"NYR"</formula>
    </cfRule>
    <cfRule type="cellIs" dxfId="567" priority="1767" operator="equal">
      <formula>"MTL"</formula>
    </cfRule>
    <cfRule type="cellIs" dxfId="566" priority="1786" operator="equal">
      <formula>"TBL"</formula>
    </cfRule>
    <cfRule type="cellIs" dxfId="565" priority="1779" operator="equal">
      <formula>"NSH"</formula>
    </cfRule>
    <cfRule type="cellIs" dxfId="564" priority="1780" operator="equal">
      <formula>"VAN"</formula>
    </cfRule>
    <cfRule type="cellIs" dxfId="563" priority="1768" operator="equal">
      <formula>"OTT"</formula>
    </cfRule>
    <cfRule type="cellIs" dxfId="562" priority="1787" operator="equal">
      <formula>"BOS"</formula>
    </cfRule>
    <cfRule type="cellIs" dxfId="561" priority="1775" operator="equal">
      <formula>"NYI"</formula>
    </cfRule>
    <cfRule type="cellIs" dxfId="560" priority="1781" operator="equal">
      <formula>"COL"</formula>
    </cfRule>
    <cfRule type="cellIs" dxfId="559" priority="1782" operator="equal">
      <formula>"WPG"</formula>
    </cfRule>
    <cfRule type="cellIs" dxfId="558" priority="1783" operator="equal">
      <formula>"VGK"</formula>
    </cfRule>
    <cfRule type="cellIs" dxfId="557" priority="1784" operator="equal">
      <formula>"WSH"</formula>
    </cfRule>
    <cfRule type="cellIs" dxfId="556" priority="1778" operator="equal">
      <formula>"DAL"</formula>
    </cfRule>
    <cfRule type="cellIs" dxfId="555" priority="1777" operator="equal">
      <formula>"EDM"</formula>
    </cfRule>
    <cfRule type="cellIs" dxfId="554" priority="1776" operator="equal">
      <formula>"FLA"</formula>
    </cfRule>
    <cfRule type="cellIs" dxfId="553" priority="1774" operator="equal">
      <formula>"CAR"</formula>
    </cfRule>
    <cfRule type="cellIs" dxfId="552" priority="1773" operator="equal">
      <formula>"TOR"</formula>
    </cfRule>
    <cfRule type="cellIs" dxfId="551" priority="1772" operator="equal">
      <formula>"LAK"</formula>
    </cfRule>
    <cfRule type="cellIs" dxfId="550" priority="1771" operator="equal">
      <formula>"STL"</formula>
    </cfRule>
    <cfRule type="cellIs" dxfId="549" priority="1770" operator="equal">
      <formula>"MIN"</formula>
    </cfRule>
    <cfRule type="cellIs" dxfId="548" priority="1769" operator="equal">
      <formula>"NJD"</formula>
    </cfRule>
  </conditionalFormatting>
  <conditionalFormatting sqref="H53">
    <cfRule type="cellIs" dxfId="547" priority="1448" operator="equal">
      <formula>"TBL"</formula>
    </cfRule>
    <cfRule type="cellIs" dxfId="546" priority="1449" operator="equal">
      <formula>"BOS"</formula>
    </cfRule>
    <cfRule type="cellIs" dxfId="545" priority="1429" operator="equal">
      <formula>"MTL"</formula>
    </cfRule>
    <cfRule type="cellIs" dxfId="544" priority="1430" operator="equal">
      <formula>"OTT"</formula>
    </cfRule>
    <cfRule type="cellIs" dxfId="543" priority="1431" operator="equal">
      <formula>"NJD"</formula>
    </cfRule>
    <cfRule type="cellIs" dxfId="542" priority="1432" operator="equal">
      <formula>"MIN"</formula>
    </cfRule>
    <cfRule type="cellIs" dxfId="541" priority="1433" operator="equal">
      <formula>"STL"</formula>
    </cfRule>
    <cfRule type="cellIs" dxfId="540" priority="1437" operator="equal">
      <formula>"NYI"</formula>
    </cfRule>
    <cfRule type="cellIs" dxfId="539" priority="1436" operator="equal">
      <formula>"CAR"</formula>
    </cfRule>
    <cfRule type="cellIs" dxfId="538" priority="1434" operator="equal">
      <formula>"LAK"</formula>
    </cfRule>
    <cfRule type="cellIs" dxfId="537" priority="1445" operator="equal">
      <formula>"VGK"</formula>
    </cfRule>
    <cfRule type="cellIs" dxfId="536" priority="1435" operator="equal">
      <formula>"TOR"</formula>
    </cfRule>
    <cfRule type="cellIs" dxfId="535" priority="1438" operator="equal">
      <formula>"FLA"</formula>
    </cfRule>
    <cfRule type="cellIs" dxfId="534" priority="1439" operator="equal">
      <formula>"EDM"</formula>
    </cfRule>
    <cfRule type="cellIs" dxfId="533" priority="1440" operator="equal">
      <formula>"DAL"</formula>
    </cfRule>
    <cfRule type="cellIs" dxfId="532" priority="1441" operator="equal">
      <formula>"NSH"</formula>
    </cfRule>
    <cfRule type="cellIs" dxfId="531" priority="1442" operator="equal">
      <formula>"VAN"</formula>
    </cfRule>
    <cfRule type="cellIs" dxfId="530" priority="1443" operator="equal">
      <formula>"COL"</formula>
    </cfRule>
    <cfRule type="cellIs" dxfId="529" priority="1444" operator="equal">
      <formula>"WPG"</formula>
    </cfRule>
    <cfRule type="cellIs" dxfId="528" priority="1446" operator="equal">
      <formula>"WSH"</formula>
    </cfRule>
    <cfRule type="cellIs" dxfId="527" priority="1447" operator="equal">
      <formula>"NYR"</formula>
    </cfRule>
  </conditionalFormatting>
  <conditionalFormatting sqref="H55">
    <cfRule type="cellIs" dxfId="526" priority="1577" operator="equal">
      <formula>"BOS"</formula>
    </cfRule>
    <cfRule type="cellIs" dxfId="525" priority="1575" operator="equal">
      <formula>"NYR"</formula>
    </cfRule>
    <cfRule type="cellIs" dxfId="524" priority="1560" operator="equal">
      <formula>"MIN"</formula>
    </cfRule>
    <cfRule type="cellIs" dxfId="523" priority="1563" operator="equal">
      <formula>"TOR"</formula>
    </cfRule>
    <cfRule type="cellIs" dxfId="522" priority="1564" operator="equal">
      <formula>"CAR"</formula>
    </cfRule>
    <cfRule type="cellIs" dxfId="521" priority="1565" operator="equal">
      <formula>"NYI"</formula>
    </cfRule>
    <cfRule type="cellIs" dxfId="520" priority="1566" operator="equal">
      <formula>"FLA"</formula>
    </cfRule>
    <cfRule type="cellIs" dxfId="519" priority="1557" operator="equal">
      <formula>"MTL"</formula>
    </cfRule>
    <cfRule type="cellIs" dxfId="518" priority="1558" operator="equal">
      <formula>"OTT"</formula>
    </cfRule>
    <cfRule type="cellIs" dxfId="517" priority="1559" operator="equal">
      <formula>"NJD"</formula>
    </cfRule>
    <cfRule type="cellIs" dxfId="516" priority="1567" operator="equal">
      <formula>"EDM"</formula>
    </cfRule>
    <cfRule type="cellIs" dxfId="515" priority="1568" operator="equal">
      <formula>"DAL"</formula>
    </cfRule>
    <cfRule type="cellIs" dxfId="514" priority="1569" operator="equal">
      <formula>"NSH"</formula>
    </cfRule>
    <cfRule type="cellIs" dxfId="513" priority="1561" operator="equal">
      <formula>"STL"</formula>
    </cfRule>
    <cfRule type="cellIs" dxfId="512" priority="1562" operator="equal">
      <formula>"LAK"</formula>
    </cfRule>
    <cfRule type="cellIs" dxfId="511" priority="1571" operator="equal">
      <formula>"COL"</formula>
    </cfRule>
    <cfRule type="cellIs" dxfId="510" priority="1572" operator="equal">
      <formula>"WPG"</formula>
    </cfRule>
    <cfRule type="cellIs" dxfId="509" priority="1573" operator="equal">
      <formula>"VGK"</formula>
    </cfRule>
    <cfRule type="cellIs" dxfId="508" priority="1574" operator="equal">
      <formula>"WSH"</formula>
    </cfRule>
    <cfRule type="cellIs" dxfId="507" priority="1576" operator="equal">
      <formula>"TBL"</formula>
    </cfRule>
    <cfRule type="cellIs" dxfId="506" priority="1570" operator="equal">
      <formula>"VAN"</formula>
    </cfRule>
  </conditionalFormatting>
  <conditionalFormatting sqref="H57">
    <cfRule type="cellIs" dxfId="505" priority="1293" operator="equal">
      <formula>"DAL"</formula>
    </cfRule>
    <cfRule type="cellIs" dxfId="504" priority="1294" operator="equal">
      <formula>"NSH"</formula>
    </cfRule>
    <cfRule type="cellIs" dxfId="503" priority="1295" operator="equal">
      <formula>"VAN"</formula>
    </cfRule>
    <cfRule type="cellIs" dxfId="502" priority="1296" operator="equal">
      <formula>"COL"</formula>
    </cfRule>
    <cfRule type="cellIs" dxfId="501" priority="1297" operator="equal">
      <formula>"WPG"</formula>
    </cfRule>
    <cfRule type="cellIs" dxfId="500" priority="1298" operator="equal">
      <formula>"VGK"</formula>
    </cfRule>
    <cfRule type="cellIs" dxfId="499" priority="1299" operator="equal">
      <formula>"WSH"</formula>
    </cfRule>
    <cfRule type="cellIs" dxfId="498" priority="1300" operator="equal">
      <formula>"NYR"</formula>
    </cfRule>
    <cfRule type="cellIs" dxfId="497" priority="1301" operator="equal">
      <formula>"TBL"</formula>
    </cfRule>
    <cfRule type="cellIs" dxfId="496" priority="1302" operator="equal">
      <formula>"BOS"</formula>
    </cfRule>
    <cfRule type="cellIs" dxfId="495" priority="1282" operator="equal">
      <formula>"MTL"</formula>
    </cfRule>
    <cfRule type="cellIs" dxfId="494" priority="1283" operator="equal">
      <formula>"OTT"</formula>
    </cfRule>
    <cfRule type="cellIs" dxfId="493" priority="1284" operator="equal">
      <formula>"NJD"</formula>
    </cfRule>
    <cfRule type="cellIs" dxfId="492" priority="1285" operator="equal">
      <formula>"MIN"</formula>
    </cfRule>
    <cfRule type="cellIs" dxfId="491" priority="1286" operator="equal">
      <formula>"STL"</formula>
    </cfRule>
    <cfRule type="cellIs" dxfId="490" priority="1287" operator="equal">
      <formula>"LAK"</formula>
    </cfRule>
    <cfRule type="cellIs" dxfId="489" priority="1288" operator="equal">
      <formula>"TOR"</formula>
    </cfRule>
    <cfRule type="cellIs" dxfId="488" priority="1289" operator="equal">
      <formula>"CAR"</formula>
    </cfRule>
    <cfRule type="cellIs" dxfId="487" priority="1290" operator="equal">
      <formula>"NYI"</formula>
    </cfRule>
    <cfRule type="cellIs" dxfId="486" priority="1291" operator="equal">
      <formula>"FLA"</formula>
    </cfRule>
    <cfRule type="cellIs" dxfId="485" priority="1292" operator="equal">
      <formula>"EDM"</formula>
    </cfRule>
  </conditionalFormatting>
  <conditionalFormatting sqref="H59:H60">
    <cfRule type="cellIs" dxfId="484" priority="880" operator="equal">
      <formula>"NYR"</formula>
    </cfRule>
    <cfRule type="cellIs" dxfId="483" priority="881" operator="equal">
      <formula>"TBL"</formula>
    </cfRule>
    <cfRule type="cellIs" dxfId="482" priority="882" operator="equal">
      <formula>"BOS"</formula>
    </cfRule>
    <cfRule type="cellIs" dxfId="481" priority="862" operator="equal">
      <formula>"MTL"</formula>
    </cfRule>
    <cfRule type="cellIs" dxfId="480" priority="876" operator="equal">
      <formula>"COL"</formula>
    </cfRule>
    <cfRule type="cellIs" dxfId="479" priority="875" operator="equal">
      <formula>"VAN"</formula>
    </cfRule>
    <cfRule type="cellIs" dxfId="478" priority="874" operator="equal">
      <formula>"NSH"</formula>
    </cfRule>
    <cfRule type="cellIs" dxfId="477" priority="870" operator="equal">
      <formula>"NYI"</formula>
    </cfRule>
    <cfRule type="cellIs" dxfId="476" priority="873" operator="equal">
      <formula>"DAL"</formula>
    </cfRule>
    <cfRule type="cellIs" dxfId="475" priority="872" operator="equal">
      <formula>"EDM"</formula>
    </cfRule>
    <cfRule type="cellIs" dxfId="474" priority="871" operator="equal">
      <formula>"FLA"</formula>
    </cfRule>
    <cfRule type="cellIs" dxfId="473" priority="868" operator="equal">
      <formula>"TOR"</formula>
    </cfRule>
    <cfRule type="cellIs" dxfId="472" priority="869" operator="equal">
      <formula>"CAR"</formula>
    </cfRule>
    <cfRule type="cellIs" dxfId="471" priority="867" operator="equal">
      <formula>"LAK"</formula>
    </cfRule>
    <cfRule type="cellIs" dxfId="470" priority="866" operator="equal">
      <formula>"STL"</formula>
    </cfRule>
    <cfRule type="cellIs" dxfId="469" priority="865" operator="equal">
      <formula>"MIN"</formula>
    </cfRule>
    <cfRule type="cellIs" dxfId="468" priority="877" operator="equal">
      <formula>"WPG"</formula>
    </cfRule>
    <cfRule type="cellIs" dxfId="467" priority="878" operator="equal">
      <formula>"VGK"</formula>
    </cfRule>
    <cfRule type="cellIs" dxfId="466" priority="864" operator="equal">
      <formula>"NJD"</formula>
    </cfRule>
    <cfRule type="cellIs" dxfId="465" priority="863" operator="equal">
      <formula>"OTT"</formula>
    </cfRule>
    <cfRule type="cellIs" dxfId="464" priority="879" operator="equal">
      <formula>"WSH"</formula>
    </cfRule>
  </conditionalFormatting>
  <conditionalFormatting sqref="H63:H64">
    <cfRule type="cellIs" dxfId="463" priority="53" operator="equal">
      <formula>"EDM"</formula>
    </cfRule>
    <cfRule type="cellIs" dxfId="462" priority="52" operator="equal">
      <formula>"FLA"</formula>
    </cfRule>
    <cfRule type="cellIs" dxfId="461" priority="51" operator="equal">
      <formula>"NYI"</formula>
    </cfRule>
    <cfRule type="cellIs" dxfId="460" priority="50" operator="equal">
      <formula>"CAR"</formula>
    </cfRule>
    <cfRule type="cellIs" dxfId="459" priority="49" operator="equal">
      <formula>"TOR"</formula>
    </cfRule>
    <cfRule type="cellIs" dxfId="458" priority="48" operator="equal">
      <formula>"LAK"</formula>
    </cfRule>
    <cfRule type="cellIs" dxfId="457" priority="47" operator="equal">
      <formula>"STL"</formula>
    </cfRule>
    <cfRule type="cellIs" dxfId="456" priority="46" operator="equal">
      <formula>"MIN"</formula>
    </cfRule>
    <cfRule type="cellIs" dxfId="455" priority="45" operator="equal">
      <formula>"NJD"</formula>
    </cfRule>
    <cfRule type="cellIs" dxfId="454" priority="44" operator="equal">
      <formula>"OTT"</formula>
    </cfRule>
    <cfRule type="cellIs" dxfId="453" priority="55" operator="equal">
      <formula>"NSH"</formula>
    </cfRule>
    <cfRule type="cellIs" dxfId="452" priority="43" operator="equal">
      <formula>"MTL"</formula>
    </cfRule>
    <cfRule type="cellIs" dxfId="451" priority="63" operator="equal">
      <formula>"BOS"</formula>
    </cfRule>
    <cfRule type="cellIs" dxfId="450" priority="62" operator="equal">
      <formula>"TBL"</formula>
    </cfRule>
    <cfRule type="cellIs" dxfId="449" priority="61" operator="equal">
      <formula>"NYR"</formula>
    </cfRule>
    <cfRule type="cellIs" dxfId="448" priority="60" operator="equal">
      <formula>"WSH"</formula>
    </cfRule>
    <cfRule type="cellIs" dxfId="447" priority="59" operator="equal">
      <formula>"VGK"</formula>
    </cfRule>
    <cfRule type="cellIs" dxfId="446" priority="58" operator="equal">
      <formula>"WPG"</formula>
    </cfRule>
    <cfRule type="cellIs" dxfId="445" priority="57" operator="equal">
      <formula>"COL"</formula>
    </cfRule>
    <cfRule type="cellIs" dxfId="444" priority="56" operator="equal">
      <formula>"VAN"</formula>
    </cfRule>
    <cfRule type="cellIs" dxfId="443" priority="54" operator="equal">
      <formula>"DAL"</formula>
    </cfRule>
  </conditionalFormatting>
  <conditionalFormatting sqref="H46:I46">
    <cfRule type="cellIs" dxfId="442" priority="1849" operator="equal">
      <formula>"TBL"</formula>
    </cfRule>
    <cfRule type="cellIs" dxfId="441" priority="1848" operator="equal">
      <formula>"NYR"</formula>
    </cfRule>
    <cfRule type="cellIs" dxfId="440" priority="1847" operator="equal">
      <formula>"WSH"</formula>
    </cfRule>
    <cfRule type="cellIs" dxfId="439" priority="1846" operator="equal">
      <formula>"VGK"</formula>
    </cfRule>
    <cfRule type="cellIs" dxfId="438" priority="1831" operator="equal">
      <formula>"OTT"</formula>
    </cfRule>
    <cfRule type="cellIs" dxfId="437" priority="1834" operator="equal">
      <formula>"STL"</formula>
    </cfRule>
    <cfRule type="cellIs" dxfId="436" priority="1835" operator="equal">
      <formula>"LAK"</formula>
    </cfRule>
    <cfRule type="cellIs" dxfId="435" priority="1836" operator="equal">
      <formula>"TOR"</formula>
    </cfRule>
    <cfRule type="cellIs" dxfId="434" priority="1837" operator="equal">
      <formula>"CAR"</formula>
    </cfRule>
    <cfRule type="cellIs" dxfId="433" priority="1830" operator="equal">
      <formula>"MTL"</formula>
    </cfRule>
    <cfRule type="cellIs" dxfId="432" priority="1838" operator="equal">
      <formula>"NYI"</formula>
    </cfRule>
    <cfRule type="cellIs" dxfId="431" priority="1839" operator="equal">
      <formula>"FLA"</formula>
    </cfRule>
    <cfRule type="cellIs" dxfId="430" priority="1832" operator="equal">
      <formula>"NJD"</formula>
    </cfRule>
    <cfRule type="cellIs" dxfId="429" priority="1842" operator="equal">
      <formula>"NSH"</formula>
    </cfRule>
    <cfRule type="cellIs" dxfId="428" priority="1840" operator="equal">
      <formula>"EDM"</formula>
    </cfRule>
    <cfRule type="cellIs" dxfId="427" priority="1841" operator="equal">
      <formula>"DAL"</formula>
    </cfRule>
    <cfRule type="cellIs" dxfId="426" priority="1843" operator="equal">
      <formula>"VAN"</formula>
    </cfRule>
    <cfRule type="cellIs" dxfId="425" priority="1844" operator="equal">
      <formula>"COL"</formula>
    </cfRule>
    <cfRule type="cellIs" dxfId="424" priority="1845" operator="equal">
      <formula>"WPG"</formula>
    </cfRule>
    <cfRule type="cellIs" dxfId="423" priority="1850" operator="equal">
      <formula>"BOS"</formula>
    </cfRule>
    <cfRule type="cellIs" dxfId="422" priority="1833" operator="equal">
      <formula>"MIN"</formula>
    </cfRule>
  </conditionalFormatting>
  <conditionalFormatting sqref="I51">
    <cfRule type="cellIs" dxfId="421" priority="1745" operator="equal">
      <formula>"BOS"</formula>
    </cfRule>
    <cfRule type="cellIs" dxfId="420" priority="1744" operator="equal">
      <formula>"TBL"</formula>
    </cfRule>
    <cfRule type="cellIs" dxfId="419" priority="1743" operator="equal">
      <formula>"NYR"</formula>
    </cfRule>
    <cfRule type="cellIs" dxfId="418" priority="1742" operator="equal">
      <formula>"WSH"</formula>
    </cfRule>
    <cfRule type="cellIs" dxfId="417" priority="1741" operator="equal">
      <formula>"VGK"</formula>
    </cfRule>
    <cfRule type="cellIs" dxfId="416" priority="1740" operator="equal">
      <formula>"WPG"</formula>
    </cfRule>
    <cfRule type="cellIs" dxfId="415" priority="1739" operator="equal">
      <formula>"COL"</formula>
    </cfRule>
    <cfRule type="cellIs" dxfId="414" priority="1738" operator="equal">
      <formula>"VAN"</formula>
    </cfRule>
    <cfRule type="cellIs" dxfId="413" priority="1736" operator="equal">
      <formula>"DAL"</formula>
    </cfRule>
    <cfRule type="cellIs" dxfId="412" priority="1735" operator="equal">
      <formula>"EDM"</formula>
    </cfRule>
    <cfRule type="cellIs" dxfId="411" priority="1734" operator="equal">
      <formula>"FLA"</formula>
    </cfRule>
    <cfRule type="cellIs" dxfId="410" priority="1733" operator="equal">
      <formula>"NYI"</formula>
    </cfRule>
    <cfRule type="cellIs" dxfId="409" priority="1732" operator="equal">
      <formula>"CAR"</formula>
    </cfRule>
    <cfRule type="cellIs" dxfId="408" priority="1731" operator="equal">
      <formula>"TOR"</formula>
    </cfRule>
    <cfRule type="cellIs" dxfId="407" priority="1730" operator="equal">
      <formula>"LAK"</formula>
    </cfRule>
    <cfRule type="cellIs" dxfId="406" priority="1729" operator="equal">
      <formula>"STL"</formula>
    </cfRule>
    <cfRule type="cellIs" dxfId="405" priority="1728" operator="equal">
      <formula>"MIN"</formula>
    </cfRule>
    <cfRule type="cellIs" dxfId="404" priority="1727" operator="equal">
      <formula>"NJD"</formula>
    </cfRule>
    <cfRule type="cellIs" dxfId="403" priority="1726" operator="equal">
      <formula>"OTT"</formula>
    </cfRule>
    <cfRule type="cellIs" dxfId="402" priority="1725" operator="equal">
      <formula>"MTL"</formula>
    </cfRule>
    <cfRule type="cellIs" dxfId="401" priority="1737" operator="equal">
      <formula>"NSH"</formula>
    </cfRule>
  </conditionalFormatting>
  <conditionalFormatting sqref="I53">
    <cfRule type="cellIs" dxfId="400" priority="1483" operator="equal">
      <formula>"NSH"</formula>
    </cfRule>
    <cfRule type="cellIs" dxfId="399" priority="1486" operator="equal">
      <formula>"WPG"</formula>
    </cfRule>
    <cfRule type="cellIs" dxfId="398" priority="1484" operator="equal">
      <formula>"VAN"</formula>
    </cfRule>
    <cfRule type="cellIs" dxfId="397" priority="1471" operator="equal">
      <formula>"MTL"</formula>
    </cfRule>
    <cfRule type="cellIs" dxfId="396" priority="1485" operator="equal">
      <formula>"COL"</formula>
    </cfRule>
    <cfRule type="cellIs" dxfId="395" priority="1472" operator="equal">
      <formula>"OTT"</formula>
    </cfRule>
    <cfRule type="cellIs" dxfId="394" priority="1479" operator="equal">
      <formula>"NYI"</formula>
    </cfRule>
    <cfRule type="cellIs" dxfId="393" priority="1481" operator="equal">
      <formula>"EDM"</formula>
    </cfRule>
    <cfRule type="cellIs" dxfId="392" priority="1489" operator="equal">
      <formula>"NYR"</formula>
    </cfRule>
    <cfRule type="cellIs" dxfId="391" priority="1482" operator="equal">
      <formula>"DAL"</formula>
    </cfRule>
    <cfRule type="cellIs" dxfId="390" priority="1480" operator="equal">
      <formula>"FLA"</formula>
    </cfRule>
    <cfRule type="cellIs" dxfId="389" priority="1487" operator="equal">
      <formula>"VGK"</formula>
    </cfRule>
    <cfRule type="cellIs" dxfId="388" priority="1488" operator="equal">
      <formula>"WSH"</formula>
    </cfRule>
    <cfRule type="cellIs" dxfId="387" priority="1491" operator="equal">
      <formula>"BOS"</formula>
    </cfRule>
    <cfRule type="cellIs" dxfId="386" priority="1490" operator="equal">
      <formula>"TBL"</formula>
    </cfRule>
    <cfRule type="cellIs" dxfId="385" priority="1477" operator="equal">
      <formula>"TOR"</formula>
    </cfRule>
    <cfRule type="cellIs" dxfId="384" priority="1478" operator="equal">
      <formula>"CAR"</formula>
    </cfRule>
    <cfRule type="cellIs" dxfId="383" priority="1476" operator="equal">
      <formula>"LAK"</formula>
    </cfRule>
    <cfRule type="cellIs" dxfId="382" priority="1475" operator="equal">
      <formula>"STL"</formula>
    </cfRule>
    <cfRule type="cellIs" dxfId="381" priority="1474" operator="equal">
      <formula>"MIN"</formula>
    </cfRule>
    <cfRule type="cellIs" dxfId="380" priority="1473" operator="equal">
      <formula>"NJD"</formula>
    </cfRule>
  </conditionalFormatting>
  <conditionalFormatting sqref="I55">
    <cfRule type="cellIs" dxfId="379" priority="1548" operator="equal">
      <formula>"NSH"</formula>
    </cfRule>
    <cfRule type="cellIs" dxfId="378" priority="1547" operator="equal">
      <formula>"DAL"</formula>
    </cfRule>
    <cfRule type="cellIs" dxfId="377" priority="1546" operator="equal">
      <formula>"EDM"</formula>
    </cfRule>
    <cfRule type="cellIs" dxfId="376" priority="1543" operator="equal">
      <formula>"CAR"</formula>
    </cfRule>
    <cfRule type="cellIs" dxfId="375" priority="1545" operator="equal">
      <formula>"FLA"</formula>
    </cfRule>
    <cfRule type="cellIs" dxfId="374" priority="1544" operator="equal">
      <formula>"NYI"</formula>
    </cfRule>
    <cfRule type="cellIs" dxfId="373" priority="1542" operator="equal">
      <formula>"TOR"</formula>
    </cfRule>
    <cfRule type="cellIs" dxfId="372" priority="1551" operator="equal">
      <formula>"WPG"</formula>
    </cfRule>
    <cfRule type="cellIs" dxfId="371" priority="1552" operator="equal">
      <formula>"VGK"</formula>
    </cfRule>
    <cfRule type="cellIs" dxfId="370" priority="1550" operator="equal">
      <formula>"COL"</formula>
    </cfRule>
    <cfRule type="cellIs" dxfId="369" priority="1536" operator="equal">
      <formula>"MTL"</formula>
    </cfRule>
    <cfRule type="cellIs" dxfId="368" priority="1554" operator="equal">
      <formula>"NYR"</formula>
    </cfRule>
    <cfRule type="cellIs" dxfId="367" priority="1555" operator="equal">
      <formula>"TBL"</formula>
    </cfRule>
    <cfRule type="cellIs" dxfId="366" priority="1556" operator="equal">
      <formula>"BOS"</formula>
    </cfRule>
    <cfRule type="cellIs" dxfId="365" priority="1537" operator="equal">
      <formula>"OTT"</formula>
    </cfRule>
    <cfRule type="cellIs" dxfId="364" priority="1553" operator="equal">
      <formula>"WSH"</formula>
    </cfRule>
    <cfRule type="cellIs" dxfId="363" priority="1538" operator="equal">
      <formula>"NJD"</formula>
    </cfRule>
    <cfRule type="cellIs" dxfId="362" priority="1539" operator="equal">
      <formula>"MIN"</formula>
    </cfRule>
    <cfRule type="cellIs" dxfId="361" priority="1540" operator="equal">
      <formula>"STL"</formula>
    </cfRule>
    <cfRule type="cellIs" dxfId="360" priority="1541" operator="equal">
      <formula>"LAK"</formula>
    </cfRule>
    <cfRule type="cellIs" dxfId="359" priority="1549" operator="equal">
      <formula>"VAN"</formula>
    </cfRule>
  </conditionalFormatting>
  <conditionalFormatting sqref="I57">
    <cfRule type="cellIs" dxfId="358" priority="1314" operator="equal">
      <formula>"DAL"</formula>
    </cfRule>
    <cfRule type="cellIs" dxfId="357" priority="1315" operator="equal">
      <formula>"NSH"</formula>
    </cfRule>
    <cfRule type="cellIs" dxfId="356" priority="1317" operator="equal">
      <formula>"COL"</formula>
    </cfRule>
    <cfRule type="cellIs" dxfId="355" priority="1318" operator="equal">
      <formula>"WPG"</formula>
    </cfRule>
    <cfRule type="cellIs" dxfId="354" priority="1319" operator="equal">
      <formula>"VGK"</formula>
    </cfRule>
    <cfRule type="cellIs" dxfId="353" priority="1320" operator="equal">
      <formula>"WSH"</formula>
    </cfRule>
    <cfRule type="cellIs" dxfId="352" priority="1321" operator="equal">
      <formula>"NYR"</formula>
    </cfRule>
    <cfRule type="cellIs" dxfId="351" priority="1322" operator="equal">
      <formula>"TBL"</formula>
    </cfRule>
    <cfRule type="cellIs" dxfId="350" priority="1323" operator="equal">
      <formula>"BOS"</formula>
    </cfRule>
    <cfRule type="cellIs" dxfId="349" priority="1303" operator="equal">
      <formula>"MTL"</formula>
    </cfRule>
    <cfRule type="cellIs" dxfId="348" priority="1316" operator="equal">
      <formula>"VAN"</formula>
    </cfRule>
    <cfRule type="cellIs" dxfId="347" priority="1304" operator="equal">
      <formula>"OTT"</formula>
    </cfRule>
    <cfRule type="cellIs" dxfId="346" priority="1305" operator="equal">
      <formula>"NJD"</formula>
    </cfRule>
    <cfRule type="cellIs" dxfId="345" priority="1306" operator="equal">
      <formula>"MIN"</formula>
    </cfRule>
    <cfRule type="cellIs" dxfId="344" priority="1307" operator="equal">
      <formula>"STL"</formula>
    </cfRule>
    <cfRule type="cellIs" dxfId="343" priority="1308" operator="equal">
      <formula>"LAK"</formula>
    </cfRule>
    <cfRule type="cellIs" dxfId="342" priority="1309" operator="equal">
      <formula>"TOR"</formula>
    </cfRule>
    <cfRule type="cellIs" dxfId="341" priority="1310" operator="equal">
      <formula>"CAR"</formula>
    </cfRule>
    <cfRule type="cellIs" dxfId="340" priority="1311" operator="equal">
      <formula>"NYI"</formula>
    </cfRule>
    <cfRule type="cellIs" dxfId="339" priority="1312" operator="equal">
      <formula>"FLA"</formula>
    </cfRule>
    <cfRule type="cellIs" dxfId="338" priority="1313" operator="equal">
      <formula>"EDM"</formula>
    </cfRule>
  </conditionalFormatting>
  <conditionalFormatting sqref="I59:I60">
    <cfRule type="cellIs" dxfId="337" priority="894" operator="equal">
      <formula>"DAL"</formula>
    </cfRule>
    <cfRule type="cellIs" dxfId="336" priority="895" operator="equal">
      <formula>"NSH"</formula>
    </cfRule>
    <cfRule type="cellIs" dxfId="335" priority="888" operator="equal">
      <formula>"LAK"</formula>
    </cfRule>
    <cfRule type="cellIs" dxfId="334" priority="900" operator="equal">
      <formula>"WSH"</formula>
    </cfRule>
    <cfRule type="cellIs" dxfId="333" priority="899" operator="equal">
      <formula>"VGK"</formula>
    </cfRule>
    <cfRule type="cellIs" dxfId="332" priority="896" operator="equal">
      <formula>"VAN"</formula>
    </cfRule>
    <cfRule type="cellIs" dxfId="331" priority="897" operator="equal">
      <formula>"COL"</formula>
    </cfRule>
    <cfRule type="cellIs" dxfId="330" priority="898" operator="equal">
      <formula>"WPG"</formula>
    </cfRule>
    <cfRule type="cellIs" dxfId="329" priority="901" operator="equal">
      <formula>"NYR"</formula>
    </cfRule>
    <cfRule type="cellIs" dxfId="328" priority="891" operator="equal">
      <formula>"NYI"</formula>
    </cfRule>
    <cfRule type="cellIs" dxfId="327" priority="902" operator="equal">
      <formula>"TBL"</formula>
    </cfRule>
    <cfRule type="cellIs" dxfId="326" priority="903" operator="equal">
      <formula>"BOS"</formula>
    </cfRule>
    <cfRule type="cellIs" dxfId="325" priority="883" operator="equal">
      <formula>"MTL"</formula>
    </cfRule>
    <cfRule type="cellIs" dxfId="324" priority="884" operator="equal">
      <formula>"OTT"</formula>
    </cfRule>
    <cfRule type="cellIs" dxfId="323" priority="885" operator="equal">
      <formula>"NJD"</formula>
    </cfRule>
    <cfRule type="cellIs" dxfId="322" priority="886" operator="equal">
      <formula>"MIN"</formula>
    </cfRule>
    <cfRule type="cellIs" dxfId="321" priority="887" operator="equal">
      <formula>"STL"</formula>
    </cfRule>
    <cfRule type="cellIs" dxfId="320" priority="889" operator="equal">
      <formula>"TOR"</formula>
    </cfRule>
    <cfRule type="cellIs" dxfId="319" priority="890" operator="equal">
      <formula>"CAR"</formula>
    </cfRule>
    <cfRule type="cellIs" dxfId="318" priority="892" operator="equal">
      <formula>"FLA"</formula>
    </cfRule>
    <cfRule type="cellIs" dxfId="317" priority="893" operator="equal">
      <formula>"EDM"</formula>
    </cfRule>
  </conditionalFormatting>
  <conditionalFormatting sqref="I63:I64">
    <cfRule type="cellIs" dxfId="316" priority="84" operator="equal">
      <formula>"BOS"</formula>
    </cfRule>
    <cfRule type="cellIs" dxfId="315" priority="83" operator="equal">
      <formula>"TBL"</formula>
    </cfRule>
    <cfRule type="cellIs" dxfId="314" priority="82" operator="equal">
      <formula>"NYR"</formula>
    </cfRule>
    <cfRule type="cellIs" dxfId="313" priority="81" operator="equal">
      <formula>"WSH"</formula>
    </cfRule>
    <cfRule type="cellIs" dxfId="312" priority="80" operator="equal">
      <formula>"VGK"</formula>
    </cfRule>
    <cfRule type="cellIs" dxfId="311" priority="78" operator="equal">
      <formula>"COL"</formula>
    </cfRule>
    <cfRule type="cellIs" dxfId="310" priority="64" operator="equal">
      <formula>"MTL"</formula>
    </cfRule>
    <cfRule type="cellIs" dxfId="309" priority="65" operator="equal">
      <formula>"OTT"</formula>
    </cfRule>
    <cfRule type="cellIs" dxfId="308" priority="66" operator="equal">
      <formula>"NJD"</formula>
    </cfRule>
    <cfRule type="cellIs" dxfId="307" priority="67" operator="equal">
      <formula>"MIN"</formula>
    </cfRule>
    <cfRule type="cellIs" dxfId="306" priority="68" operator="equal">
      <formula>"STL"</formula>
    </cfRule>
    <cfRule type="cellIs" dxfId="305" priority="69" operator="equal">
      <formula>"LAK"</formula>
    </cfRule>
    <cfRule type="cellIs" dxfId="304" priority="70" operator="equal">
      <formula>"TOR"</formula>
    </cfRule>
    <cfRule type="cellIs" dxfId="303" priority="71" operator="equal">
      <formula>"CAR"</formula>
    </cfRule>
    <cfRule type="cellIs" dxfId="302" priority="72" operator="equal">
      <formula>"NYI"</formula>
    </cfRule>
    <cfRule type="cellIs" dxfId="301" priority="73" operator="equal">
      <formula>"FLA"</formula>
    </cfRule>
    <cfRule type="cellIs" dxfId="300" priority="74" operator="equal">
      <formula>"EDM"</formula>
    </cfRule>
    <cfRule type="cellIs" dxfId="299" priority="75" operator="equal">
      <formula>"DAL"</formula>
    </cfRule>
    <cfRule type="cellIs" dxfId="298" priority="76" operator="equal">
      <formula>"NSH"</formula>
    </cfRule>
    <cfRule type="cellIs" dxfId="297" priority="77" operator="equal">
      <formula>"VAN"</formula>
    </cfRule>
    <cfRule type="cellIs" dxfId="296" priority="79" operator="equal">
      <formula>"WPG"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675" operator="equal">
      <formula>"VAN"</formula>
    </cfRule>
    <cfRule type="cellIs" dxfId="294" priority="1676" operator="equal">
      <formula>"COL"</formula>
    </cfRule>
    <cfRule type="cellIs" dxfId="293" priority="1677" operator="equal">
      <formula>"WPG"</formula>
    </cfRule>
    <cfRule type="cellIs" dxfId="292" priority="1678" operator="equal">
      <formula>"VGK"</formula>
    </cfRule>
    <cfRule type="cellIs" dxfId="291" priority="1679" operator="equal">
      <formula>"WSH"</formula>
    </cfRule>
    <cfRule type="cellIs" dxfId="290" priority="1666" operator="equal">
      <formula>"STL"</formula>
    </cfRule>
    <cfRule type="cellIs" dxfId="289" priority="1680" operator="equal">
      <formula>"NYR"</formula>
    </cfRule>
    <cfRule type="cellIs" dxfId="288" priority="1682" operator="equal">
      <formula>"BOS"</formula>
    </cfRule>
    <cfRule type="cellIs" dxfId="287" priority="1681" operator="equal">
      <formula>"TBL"</formula>
    </cfRule>
    <cfRule type="cellIs" dxfId="286" priority="1662" operator="equal">
      <formula>"MTL"</formula>
    </cfRule>
    <cfRule type="cellIs" dxfId="285" priority="1663" operator="equal">
      <formula>"OTT"</formula>
    </cfRule>
    <cfRule type="cellIs" dxfId="284" priority="1664" operator="equal">
      <formula>"NJD"</formula>
    </cfRule>
    <cfRule type="cellIs" dxfId="283" priority="1665" operator="equal">
      <formula>"MIN"</formula>
    </cfRule>
    <cfRule type="cellIs" dxfId="282" priority="1667" operator="equal">
      <formula>"LAK"</formula>
    </cfRule>
    <cfRule type="cellIs" dxfId="281" priority="1668" operator="equal">
      <formula>"TOR"</formula>
    </cfRule>
    <cfRule type="cellIs" dxfId="280" priority="1669" operator="equal">
      <formula>"CAR"</formula>
    </cfRule>
    <cfRule type="cellIs" dxfId="279" priority="1670" operator="equal">
      <formula>"NYI"</formula>
    </cfRule>
    <cfRule type="cellIs" dxfId="278" priority="1671" operator="equal">
      <formula>"FLA"</formula>
    </cfRule>
    <cfRule type="cellIs" dxfId="277" priority="1672" operator="equal">
      <formula>"EDM"</formula>
    </cfRule>
    <cfRule type="cellIs" dxfId="276" priority="1673" operator="equal">
      <formula>"DAL"</formula>
    </cfRule>
    <cfRule type="cellIs" dxfId="275" priority="1674" operator="equal">
      <formula>"NSH"</formula>
    </cfRule>
  </conditionalFormatting>
  <conditionalFormatting sqref="L53">
    <cfRule type="cellIs" dxfId="274" priority="1410" operator="equal">
      <formula>"NJD"</formula>
    </cfRule>
    <cfRule type="cellIs" dxfId="273" priority="1428" operator="equal">
      <formula>"BOS"</formula>
    </cfRule>
    <cfRule type="cellIs" dxfId="272" priority="1423" operator="equal">
      <formula>"WPG"</formula>
    </cfRule>
    <cfRule type="cellIs" dxfId="271" priority="1424" operator="equal">
      <formula>"VGK"</formula>
    </cfRule>
    <cfRule type="cellIs" dxfId="270" priority="1425" operator="equal">
      <formula>"WSH"</formula>
    </cfRule>
    <cfRule type="cellIs" dxfId="269" priority="1426" operator="equal">
      <formula>"NYR"</formula>
    </cfRule>
    <cfRule type="cellIs" dxfId="268" priority="1427" operator="equal">
      <formula>"TBL"</formula>
    </cfRule>
    <cfRule type="cellIs" dxfId="267" priority="1418" operator="equal">
      <formula>"EDM"</formula>
    </cfRule>
    <cfRule type="cellIs" dxfId="266" priority="1422" operator="equal">
      <formula>"COL"</formula>
    </cfRule>
    <cfRule type="cellIs" dxfId="265" priority="1409" operator="equal">
      <formula>"OTT"</formula>
    </cfRule>
    <cfRule type="cellIs" dxfId="264" priority="1408" operator="equal">
      <formula>"MTL"</formula>
    </cfRule>
    <cfRule type="cellIs" dxfId="263" priority="1411" operator="equal">
      <formula>"MIN"</formula>
    </cfRule>
    <cfRule type="cellIs" dxfId="262" priority="1412" operator="equal">
      <formula>"STL"</formula>
    </cfRule>
    <cfRule type="cellIs" dxfId="261" priority="1413" operator="equal">
      <formula>"LAK"</formula>
    </cfRule>
    <cfRule type="cellIs" dxfId="260" priority="1414" operator="equal">
      <formula>"TOR"</formula>
    </cfRule>
    <cfRule type="cellIs" dxfId="259" priority="1415" operator="equal">
      <formula>"CAR"</formula>
    </cfRule>
    <cfRule type="cellIs" dxfId="258" priority="1416" operator="equal">
      <formula>"NYI"</formula>
    </cfRule>
    <cfRule type="cellIs" dxfId="257" priority="1417" operator="equal">
      <formula>"FLA"</formula>
    </cfRule>
    <cfRule type="cellIs" dxfId="256" priority="1419" operator="equal">
      <formula>"DAL"</formula>
    </cfRule>
    <cfRule type="cellIs" dxfId="255" priority="1420" operator="equal">
      <formula>"NSH"</formula>
    </cfRule>
    <cfRule type="cellIs" dxfId="254" priority="1421" operator="equal">
      <formula>"VAN"</formula>
    </cfRule>
  </conditionalFormatting>
  <conditionalFormatting sqref="L55">
    <cfRule type="cellIs" dxfId="253" priority="1494" operator="equal">
      <formula>"MTL"</formula>
    </cfRule>
    <cfRule type="cellIs" dxfId="252" priority="1495" operator="equal">
      <formula>"OTT"</formula>
    </cfRule>
    <cfRule type="cellIs" dxfId="251" priority="1496" operator="equal">
      <formula>"NJD"</formula>
    </cfRule>
    <cfRule type="cellIs" dxfId="250" priority="1498" operator="equal">
      <formula>"STL"</formula>
    </cfRule>
    <cfRule type="cellIs" dxfId="249" priority="1499" operator="equal">
      <formula>"LAK"</formula>
    </cfRule>
    <cfRule type="cellIs" dxfId="248" priority="1500" operator="equal">
      <formula>"TOR"</formula>
    </cfRule>
    <cfRule type="cellIs" dxfId="247" priority="1506" operator="equal">
      <formula>"NSH"</formula>
    </cfRule>
    <cfRule type="cellIs" dxfId="246" priority="1505" operator="equal">
      <formula>"DAL"</formula>
    </cfRule>
    <cfRule type="cellIs" dxfId="245" priority="1504" operator="equal">
      <formula>"EDM"</formula>
    </cfRule>
    <cfRule type="cellIs" dxfId="244" priority="1503" operator="equal">
      <formula>"FLA"</formula>
    </cfRule>
    <cfRule type="cellIs" dxfId="243" priority="1514" operator="equal">
      <formula>"BOS"</formula>
    </cfRule>
    <cfRule type="cellIs" dxfId="242" priority="1502" operator="equal">
      <formula>"NYI"</formula>
    </cfRule>
    <cfRule type="cellIs" dxfId="241" priority="1513" operator="equal">
      <formula>"TBL"</formula>
    </cfRule>
    <cfRule type="cellIs" dxfId="240" priority="1512" operator="equal">
      <formula>"NYR"</formula>
    </cfRule>
    <cfRule type="cellIs" dxfId="239" priority="1511" operator="equal">
      <formula>"WSH"</formula>
    </cfRule>
    <cfRule type="cellIs" dxfId="238" priority="1510" operator="equal">
      <formula>"VGK"</formula>
    </cfRule>
    <cfRule type="cellIs" dxfId="237" priority="1509" operator="equal">
      <formula>"WPG"</formula>
    </cfRule>
    <cfRule type="cellIs" dxfId="236" priority="1508" operator="equal">
      <formula>"COL"</formula>
    </cfRule>
    <cfRule type="cellIs" dxfId="235" priority="1497" operator="equal">
      <formula>"MIN"</formula>
    </cfRule>
    <cfRule type="cellIs" dxfId="234" priority="1501" operator="equal">
      <formula>"CAR"</formula>
    </cfRule>
    <cfRule type="cellIs" dxfId="233" priority="1507" operator="equal">
      <formula>"VAN"</formula>
    </cfRule>
  </conditionalFormatting>
  <conditionalFormatting sqref="L57">
    <cfRule type="cellIs" dxfId="232" priority="1229" operator="equal">
      <formula>"EDM"</formula>
    </cfRule>
    <cfRule type="cellIs" dxfId="231" priority="1228" operator="equal">
      <formula>"FLA"</formula>
    </cfRule>
    <cfRule type="cellIs" dxfId="230" priority="1227" operator="equal">
      <formula>"NYI"</formula>
    </cfRule>
    <cfRule type="cellIs" dxfId="229" priority="1226" operator="equal">
      <formula>"CAR"</formula>
    </cfRule>
    <cfRule type="cellIs" dxfId="228" priority="1225" operator="equal">
      <formula>"TOR"</formula>
    </cfRule>
    <cfRule type="cellIs" dxfId="227" priority="1224" operator="equal">
      <formula>"LAK"</formula>
    </cfRule>
    <cfRule type="cellIs" dxfId="226" priority="1223" operator="equal">
      <formula>"STL"</formula>
    </cfRule>
    <cfRule type="cellIs" dxfId="225" priority="1222" operator="equal">
      <formula>"MIN"</formula>
    </cfRule>
    <cfRule type="cellIs" dxfId="224" priority="1221" operator="equal">
      <formula>"NJD"</formula>
    </cfRule>
    <cfRule type="cellIs" dxfId="223" priority="1220" operator="equal">
      <formula>"OTT"</formula>
    </cfRule>
    <cfRule type="cellIs" dxfId="222" priority="1219" operator="equal">
      <formula>"MTL"</formula>
    </cfRule>
    <cfRule type="cellIs" dxfId="221" priority="1236" operator="equal">
      <formula>"WSH"</formula>
    </cfRule>
    <cfRule type="cellIs" dxfId="220" priority="1235" operator="equal">
      <formula>"VGK"</formula>
    </cfRule>
    <cfRule type="cellIs" dxfId="219" priority="1234" operator="equal">
      <formula>"WPG"</formula>
    </cfRule>
    <cfRule type="cellIs" dxfId="218" priority="1233" operator="equal">
      <formula>"COL"</formula>
    </cfRule>
    <cfRule type="cellIs" dxfId="217" priority="1232" operator="equal">
      <formula>"VAN"</formula>
    </cfRule>
    <cfRule type="cellIs" dxfId="216" priority="1231" operator="equal">
      <formula>"NSH"</formula>
    </cfRule>
    <cfRule type="cellIs" dxfId="215" priority="1230" operator="equal">
      <formula>"DAL"</formula>
    </cfRule>
    <cfRule type="cellIs" dxfId="214" priority="1239" operator="equal">
      <formula>"BOS"</formula>
    </cfRule>
    <cfRule type="cellIs" dxfId="213" priority="1238" operator="equal">
      <formula>"TBL"</formula>
    </cfRule>
    <cfRule type="cellIs" dxfId="212" priority="1237" operator="equal">
      <formula>"NYR"</formula>
    </cfRule>
  </conditionalFormatting>
  <conditionalFormatting sqref="L59:L60">
    <cfRule type="cellIs" dxfId="211" priority="782" operator="equal">
      <formula>"STL"</formula>
    </cfRule>
    <cfRule type="cellIs" dxfId="210" priority="787" operator="equal">
      <formula>"FLA"</formula>
    </cfRule>
    <cfRule type="cellIs" dxfId="209" priority="783" operator="equal">
      <formula>"LAK"</formula>
    </cfRule>
    <cfRule type="cellIs" dxfId="208" priority="784" operator="equal">
      <formula>"TOR"</formula>
    </cfRule>
    <cfRule type="cellIs" dxfId="207" priority="785" operator="equal">
      <formula>"CAR"</formula>
    </cfRule>
    <cfRule type="cellIs" dxfId="206" priority="781" operator="equal">
      <formula>"MIN"</formula>
    </cfRule>
    <cfRule type="cellIs" dxfId="205" priority="786" operator="equal">
      <formula>"NYI"</formula>
    </cfRule>
    <cfRule type="cellIs" dxfId="204" priority="788" operator="equal">
      <formula>"EDM"</formula>
    </cfRule>
    <cfRule type="cellIs" dxfId="203" priority="789" operator="equal">
      <formula>"DAL"</formula>
    </cfRule>
    <cfRule type="cellIs" dxfId="202" priority="791" operator="equal">
      <formula>"VAN"</formula>
    </cfRule>
    <cfRule type="cellIs" dxfId="201" priority="790" operator="equal">
      <formula>"NSH"</formula>
    </cfRule>
    <cfRule type="cellIs" dxfId="200" priority="792" operator="equal">
      <formula>"COL"</formula>
    </cfRule>
    <cfRule type="cellIs" dxfId="199" priority="793" operator="equal">
      <formula>"WPG"</formula>
    </cfRule>
    <cfRule type="cellIs" dxfId="198" priority="794" operator="equal">
      <formula>"VGK"</formula>
    </cfRule>
    <cfRule type="cellIs" dxfId="197" priority="795" operator="equal">
      <formula>"WSH"</formula>
    </cfRule>
    <cfRule type="cellIs" dxfId="196" priority="796" operator="equal">
      <formula>"NYR"</formula>
    </cfRule>
    <cfRule type="cellIs" dxfId="195" priority="797" operator="equal">
      <formula>"TBL"</formula>
    </cfRule>
    <cfRule type="cellIs" dxfId="194" priority="778" operator="equal">
      <formula>"MTL"</formula>
    </cfRule>
    <cfRule type="cellIs" dxfId="193" priority="779" operator="equal">
      <formula>"OTT"</formula>
    </cfRule>
    <cfRule type="cellIs" dxfId="192" priority="780" operator="equal">
      <formula>"NJD"</formula>
    </cfRule>
    <cfRule type="cellIs" dxfId="191" priority="798" operator="equal">
      <formula>"BOS"</formula>
    </cfRule>
  </conditionalFormatting>
  <conditionalFormatting sqref="L63:L64">
    <cfRule type="cellIs" dxfId="190" priority="15" operator="equal">
      <formula>"COL"</formula>
    </cfRule>
    <cfRule type="cellIs" dxfId="189" priority="16" operator="equal">
      <formula>"WPG"</formula>
    </cfRule>
    <cfRule type="cellIs" dxfId="188" priority="17" operator="equal">
      <formula>"VGK"</formula>
    </cfRule>
    <cfRule type="cellIs" dxfId="187" priority="18" operator="equal">
      <formula>"WSH"</formula>
    </cfRule>
    <cfRule type="cellIs" dxfId="186" priority="20" operator="equal">
      <formula>"TBL"</formula>
    </cfRule>
    <cfRule type="cellIs" dxfId="185" priority="21" operator="equal">
      <formula>"BOS"</formula>
    </cfRule>
    <cfRule type="cellIs" dxfId="184" priority="1" operator="equal">
      <formula>"MTL"</formula>
    </cfRule>
    <cfRule type="cellIs" dxfId="183" priority="19" operator="equal">
      <formula>"NYR"</formula>
    </cfRule>
    <cfRule type="cellIs" dxfId="182" priority="9" operator="equal">
      <formula>"NYI"</formula>
    </cfRule>
    <cfRule type="cellIs" dxfId="181" priority="12" operator="equal">
      <formula>"DAL"</formula>
    </cfRule>
    <cfRule type="cellIs" dxfId="180" priority="14" operator="equal">
      <formula>"VAN"</formula>
    </cfRule>
    <cfRule type="cellIs" dxfId="179" priority="13" operator="equal">
      <formula>"NSH"</formula>
    </cfRule>
    <cfRule type="cellIs" dxfId="178" priority="11" operator="equal">
      <formula>"EDM"</formula>
    </cfRule>
    <cfRule type="cellIs" dxfId="177" priority="10" operator="equal">
      <formula>"FLA"</formula>
    </cfRule>
    <cfRule type="cellIs" dxfId="176" priority="8" operator="equal">
      <formula>"CAR"</formula>
    </cfRule>
    <cfRule type="cellIs" dxfId="175" priority="7" operator="equal">
      <formula>"TOR"</formula>
    </cfRule>
    <cfRule type="cellIs" dxfId="174" priority="6" operator="equal">
      <formula>"LAK"</formula>
    </cfRule>
    <cfRule type="cellIs" dxfId="173" priority="5" operator="equal">
      <formula>"STL"</formula>
    </cfRule>
    <cfRule type="cellIs" dxfId="172" priority="4" operator="equal">
      <formula>"MIN"</formula>
    </cfRule>
    <cfRule type="cellIs" dxfId="171" priority="3" operator="equal">
      <formula>"NJD"</formula>
    </cfRule>
    <cfRule type="cellIs" dxfId="170" priority="2" operator="equal">
      <formula>"OTT"</formula>
    </cfRule>
  </conditionalFormatting>
  <conditionalFormatting sqref="L46:M46">
    <cfRule type="cellIs" dxfId="169" priority="1799" operator="equal">
      <formula>"DAL"</formula>
    </cfRule>
    <cfRule type="cellIs" dxfId="168" priority="1798" operator="equal">
      <formula>"EDM"</formula>
    </cfRule>
    <cfRule type="cellIs" dxfId="167" priority="1797" operator="equal">
      <formula>"FLA"</formula>
    </cfRule>
    <cfRule type="cellIs" dxfId="166" priority="1794" operator="equal">
      <formula>"TOR"</formula>
    </cfRule>
    <cfRule type="cellIs" dxfId="165" priority="1795" operator="equal">
      <formula>"CAR"</formula>
    </cfRule>
    <cfRule type="cellIs" dxfId="164" priority="1796" operator="equal">
      <formula>"NYI"</formula>
    </cfRule>
    <cfRule type="cellIs" dxfId="163" priority="1808" operator="equal">
      <formula>"BOS"</formula>
    </cfRule>
    <cfRule type="cellIs" dxfId="162" priority="1788" operator="equal">
      <formula>"MTL"</formula>
    </cfRule>
    <cfRule type="cellIs" dxfId="161" priority="1789" operator="equal">
      <formula>"OTT"</formula>
    </cfRule>
    <cfRule type="cellIs" dxfId="160" priority="1806" operator="equal">
      <formula>"NYR"</formula>
    </cfRule>
    <cfRule type="cellIs" dxfId="159" priority="1805" operator="equal">
      <formula>"WSH"</formula>
    </cfRule>
    <cfRule type="cellIs" dxfId="158" priority="1801" operator="equal">
      <formula>"VAN"</formula>
    </cfRule>
    <cfRule type="cellIs" dxfId="157" priority="1804" operator="equal">
      <formula>"VGK"</formula>
    </cfRule>
    <cfRule type="cellIs" dxfId="156" priority="1790" operator="equal">
      <formula>"NJD"</formula>
    </cfRule>
    <cfRule type="cellIs" dxfId="155" priority="1791" operator="equal">
      <formula>"MIN"</formula>
    </cfRule>
    <cfRule type="cellIs" dxfId="154" priority="1792" operator="equal">
      <formula>"STL"</formula>
    </cfRule>
    <cfRule type="cellIs" dxfId="153" priority="1807" operator="equal">
      <formula>"TBL"</formula>
    </cfRule>
    <cfRule type="cellIs" dxfId="152" priority="1793" operator="equal">
      <formula>"LAK"</formula>
    </cfRule>
    <cfRule type="cellIs" dxfId="151" priority="1803" operator="equal">
      <formula>"WPG"</formula>
    </cfRule>
    <cfRule type="cellIs" dxfId="150" priority="1802" operator="equal">
      <formula>"COL"</formula>
    </cfRule>
    <cfRule type="cellIs" dxfId="149" priority="1800" operator="equal">
      <formula>"NSH"</formula>
    </cfRule>
  </conditionalFormatting>
  <conditionalFormatting sqref="L61:M63 H62:I63">
    <cfRule type="cellIs" dxfId="148" priority="438" operator="equal">
      <formula>"WSH"</formula>
    </cfRule>
    <cfRule type="cellIs" dxfId="147" priority="422" operator="equal">
      <formula>"OTT"</formula>
    </cfRule>
    <cfRule type="cellIs" dxfId="146" priority="423" operator="equal">
      <formula>"NJD"</formula>
    </cfRule>
    <cfRule type="cellIs" dxfId="145" priority="424" operator="equal">
      <formula>"MIN"</formula>
    </cfRule>
    <cfRule type="cellIs" dxfId="144" priority="425" operator="equal">
      <formula>"STL"</formula>
    </cfRule>
    <cfRule type="cellIs" dxfId="143" priority="426" operator="equal">
      <formula>"LAK"</formula>
    </cfRule>
    <cfRule type="cellIs" dxfId="142" priority="437" operator="equal">
      <formula>"VGK"</formula>
    </cfRule>
    <cfRule type="cellIs" dxfId="141" priority="436" operator="equal">
      <formula>"WPG"</formula>
    </cfRule>
    <cfRule type="cellIs" dxfId="140" priority="435" operator="equal">
      <formula>"COL"</formula>
    </cfRule>
    <cfRule type="cellIs" dxfId="139" priority="434" operator="equal">
      <formula>"VAN"</formula>
    </cfRule>
    <cfRule type="cellIs" dxfId="138" priority="433" operator="equal">
      <formula>"NSH"</formula>
    </cfRule>
    <cfRule type="cellIs" dxfId="137" priority="432" operator="equal">
      <formula>"DAL"</formula>
    </cfRule>
    <cfRule type="cellIs" dxfId="136" priority="431" operator="equal">
      <formula>"EDM"</formula>
    </cfRule>
    <cfRule type="cellIs" dxfId="135" priority="430" operator="equal">
      <formula>"FLA"</formula>
    </cfRule>
    <cfRule type="cellIs" dxfId="134" priority="429" operator="equal">
      <formula>"NYI"</formula>
    </cfRule>
    <cfRule type="cellIs" dxfId="133" priority="428" operator="equal">
      <formula>"CAR"</formula>
    </cfRule>
    <cfRule type="cellIs" dxfId="132" priority="440" operator="equal">
      <formula>"TBL"</formula>
    </cfRule>
    <cfRule type="cellIs" dxfId="131" priority="439" operator="equal">
      <formula>"NYR"</formula>
    </cfRule>
    <cfRule type="cellIs" dxfId="130" priority="441" operator="equal">
      <formula>"BOS"</formula>
    </cfRule>
    <cfRule type="cellIs" dxfId="129" priority="421" operator="equal">
      <formula>"MTL"</formula>
    </cfRule>
    <cfRule type="cellIs" dxfId="128" priority="427" operator="equal">
      <formula>"TOR"</formula>
    </cfRule>
  </conditionalFormatting>
  <conditionalFormatting sqref="M51">
    <cfRule type="cellIs" dxfId="127" priority="1719" operator="equal">
      <formula>"WPG"</formula>
    </cfRule>
    <cfRule type="cellIs" dxfId="126" priority="1718" operator="equal">
      <formula>"COL"</formula>
    </cfRule>
    <cfRule type="cellIs" dxfId="125" priority="1710" operator="equal">
      <formula>"TOR"</formula>
    </cfRule>
    <cfRule type="cellIs" dxfId="124" priority="1711" operator="equal">
      <formula>"CAR"</formula>
    </cfRule>
    <cfRule type="cellIs" dxfId="123" priority="1712" operator="equal">
      <formula>"NYI"</formula>
    </cfRule>
    <cfRule type="cellIs" dxfId="122" priority="1713" operator="equal">
      <formula>"FLA"</formula>
    </cfRule>
    <cfRule type="cellIs" dxfId="121" priority="1714" operator="equal">
      <formula>"EDM"</formula>
    </cfRule>
    <cfRule type="cellIs" dxfId="120" priority="1715" operator="equal">
      <formula>"DAL"</formula>
    </cfRule>
    <cfRule type="cellIs" dxfId="119" priority="1716" operator="equal">
      <formula>"NSH"</formula>
    </cfRule>
    <cfRule type="cellIs" dxfId="118" priority="1717" operator="equal">
      <formula>"VAN"</formula>
    </cfRule>
    <cfRule type="cellIs" dxfId="117" priority="1720" operator="equal">
      <formula>"VGK"</formula>
    </cfRule>
    <cfRule type="cellIs" dxfId="116" priority="1721" operator="equal">
      <formula>"WSH"</formula>
    </cfRule>
    <cfRule type="cellIs" dxfId="115" priority="1722" operator="equal">
      <formula>"NYR"</formula>
    </cfRule>
    <cfRule type="cellIs" dxfId="114" priority="1723" operator="equal">
      <formula>"TBL"</formula>
    </cfRule>
    <cfRule type="cellIs" dxfId="113" priority="1704" operator="equal">
      <formula>"MTL"</formula>
    </cfRule>
    <cfRule type="cellIs" dxfId="112" priority="1705" operator="equal">
      <formula>"OTT"</formula>
    </cfRule>
    <cfRule type="cellIs" dxfId="111" priority="1706" operator="equal">
      <formula>"NJD"</formula>
    </cfRule>
    <cfRule type="cellIs" dxfId="110" priority="1707" operator="equal">
      <formula>"MIN"</formula>
    </cfRule>
    <cfRule type="cellIs" dxfId="109" priority="1708" operator="equal">
      <formula>"STL"</formula>
    </cfRule>
    <cfRule type="cellIs" dxfId="108" priority="1709" operator="equal">
      <formula>"LAK"</formula>
    </cfRule>
    <cfRule type="cellIs" dxfId="107" priority="1724" operator="equal">
      <formula>"BOS"</formula>
    </cfRule>
  </conditionalFormatting>
  <conditionalFormatting sqref="M53">
    <cfRule type="cellIs" dxfId="106" priority="1382" operator="equal">
      <formula>"VGK"</formula>
    </cfRule>
    <cfRule type="cellIs" dxfId="105" priority="1381" operator="equal">
      <formula>"WPG"</formula>
    </cfRule>
    <cfRule type="cellIs" dxfId="104" priority="1380" operator="equal">
      <formula>"COL"</formula>
    </cfRule>
    <cfRule type="cellIs" dxfId="103" priority="1379" operator="equal">
      <formula>"VAN"</formula>
    </cfRule>
    <cfRule type="cellIs" dxfId="102" priority="1378" operator="equal">
      <formula>"NSH"</formula>
    </cfRule>
    <cfRule type="cellIs" dxfId="101" priority="1377" operator="equal">
      <formula>"DAL"</formula>
    </cfRule>
    <cfRule type="cellIs" dxfId="100" priority="1376" operator="equal">
      <formula>"EDM"</formula>
    </cfRule>
    <cfRule type="cellIs" dxfId="99" priority="1375" operator="equal">
      <formula>"FLA"</formula>
    </cfRule>
    <cfRule type="cellIs" dxfId="98" priority="1374" operator="equal">
      <formula>"NYI"</formula>
    </cfRule>
    <cfRule type="cellIs" dxfId="97" priority="1373" operator="equal">
      <formula>"CAR"</formula>
    </cfRule>
    <cfRule type="cellIs" dxfId="96" priority="1372" operator="equal">
      <formula>"TOR"</formula>
    </cfRule>
    <cfRule type="cellIs" dxfId="95" priority="1371" operator="equal">
      <formula>"LAK"</formula>
    </cfRule>
    <cfRule type="cellIs" dxfId="94" priority="1370" operator="equal">
      <formula>"STL"</formula>
    </cfRule>
    <cfRule type="cellIs" dxfId="93" priority="1369" operator="equal">
      <formula>"MIN"</formula>
    </cfRule>
    <cfRule type="cellIs" dxfId="92" priority="1368" operator="equal">
      <formula>"NJD"</formula>
    </cfRule>
    <cfRule type="cellIs" dxfId="91" priority="1367" operator="equal">
      <formula>"OTT"</formula>
    </cfRule>
    <cfRule type="cellIs" dxfId="90" priority="1366" operator="equal">
      <formula>"MTL"</formula>
    </cfRule>
    <cfRule type="cellIs" dxfId="89" priority="1386" operator="equal">
      <formula>"BOS"</formula>
    </cfRule>
    <cfRule type="cellIs" dxfId="88" priority="1383" operator="equal">
      <formula>"WSH"</formula>
    </cfRule>
    <cfRule type="cellIs" dxfId="87" priority="1384" operator="equal">
      <formula>"NYR"</formula>
    </cfRule>
    <cfRule type="cellIs" dxfId="86" priority="1385" operator="equal">
      <formula>"TBL"</formula>
    </cfRule>
  </conditionalFormatting>
  <conditionalFormatting sqref="M55">
    <cfRule type="cellIs" dxfId="85" priority="1530" operator="equal">
      <formula>"WPG"</formula>
    </cfRule>
    <cfRule type="cellIs" dxfId="84" priority="1529" operator="equal">
      <formula>"COL"</formula>
    </cfRule>
    <cfRule type="cellIs" dxfId="83" priority="1515" operator="equal">
      <formula>"MTL"</formula>
    </cfRule>
    <cfRule type="cellIs" dxfId="82" priority="1516" operator="equal">
      <formula>"OTT"</formula>
    </cfRule>
    <cfRule type="cellIs" dxfId="81" priority="1517" operator="equal">
      <formula>"NJD"</formula>
    </cfRule>
    <cfRule type="cellIs" dxfId="80" priority="1518" operator="equal">
      <formula>"MIN"</formula>
    </cfRule>
    <cfRule type="cellIs" dxfId="79" priority="1519" operator="equal">
      <formula>"STL"</formula>
    </cfRule>
    <cfRule type="cellIs" dxfId="78" priority="1520" operator="equal">
      <formula>"LAK"</formula>
    </cfRule>
    <cfRule type="cellIs" dxfId="77" priority="1521" operator="equal">
      <formula>"TOR"</formula>
    </cfRule>
    <cfRule type="cellIs" dxfId="76" priority="1522" operator="equal">
      <formula>"CAR"</formula>
    </cfRule>
    <cfRule type="cellIs" dxfId="75" priority="1523" operator="equal">
      <formula>"NYI"</formula>
    </cfRule>
    <cfRule type="cellIs" dxfId="74" priority="1524" operator="equal">
      <formula>"FLA"</formula>
    </cfRule>
    <cfRule type="cellIs" dxfId="73" priority="1525" operator="equal">
      <formula>"EDM"</formula>
    </cfRule>
    <cfRule type="cellIs" dxfId="72" priority="1526" operator="equal">
      <formula>"DAL"</formula>
    </cfRule>
    <cfRule type="cellIs" dxfId="71" priority="1527" operator="equal">
      <formula>"NSH"</formula>
    </cfRule>
    <cfRule type="cellIs" dxfId="70" priority="1528" operator="equal">
      <formula>"VAN"</formula>
    </cfRule>
    <cfRule type="cellIs" dxfId="69" priority="1535" operator="equal">
      <formula>"BOS"</formula>
    </cfRule>
    <cfRule type="cellIs" dxfId="68" priority="1534" operator="equal">
      <formula>"TBL"</formula>
    </cfRule>
    <cfRule type="cellIs" dxfId="67" priority="1533" operator="equal">
      <formula>"NYR"</formula>
    </cfRule>
    <cfRule type="cellIs" dxfId="66" priority="1532" operator="equal">
      <formula>"WSH"</formula>
    </cfRule>
    <cfRule type="cellIs" dxfId="65" priority="1531" operator="equal">
      <formula>"VGK"</formula>
    </cfRule>
  </conditionalFormatting>
  <conditionalFormatting sqref="M57">
    <cfRule type="cellIs" dxfId="64" priority="1213" operator="equal">
      <formula>"WPG"</formula>
    </cfRule>
    <cfRule type="cellIs" dxfId="63" priority="1214" operator="equal">
      <formula>"VGK"</formula>
    </cfRule>
    <cfRule type="cellIs" dxfId="62" priority="1206" operator="equal">
      <formula>"NYI"</formula>
    </cfRule>
    <cfRule type="cellIs" dxfId="61" priority="1207" operator="equal">
      <formula>"FLA"</formula>
    </cfRule>
    <cfRule type="cellIs" dxfId="60" priority="1208" operator="equal">
      <formula>"EDM"</formula>
    </cfRule>
    <cfRule type="cellIs" dxfId="59" priority="1209" operator="equal">
      <formula>"DAL"</formula>
    </cfRule>
    <cfRule type="cellIs" dxfId="58" priority="1218" operator="equal">
      <formula>"BOS"</formula>
    </cfRule>
    <cfRule type="cellIs" dxfId="57" priority="1211" operator="equal">
      <formula>"VAN"</formula>
    </cfRule>
    <cfRule type="cellIs" dxfId="56" priority="1198" operator="equal">
      <formula>"MTL"</formula>
    </cfRule>
    <cfRule type="cellIs" dxfId="55" priority="1212" operator="equal">
      <formula>"COL"</formula>
    </cfRule>
    <cfRule type="cellIs" dxfId="54" priority="1217" operator="equal">
      <formula>"TBL"</formula>
    </cfRule>
    <cfRule type="cellIs" dxfId="53" priority="1216" operator="equal">
      <formula>"NYR"</formula>
    </cfRule>
    <cfRule type="cellIs" dxfId="52" priority="1215" operator="equal">
      <formula>"WSH"</formula>
    </cfRule>
    <cfRule type="cellIs" dxfId="51" priority="1200" operator="equal">
      <formula>"NJD"</formula>
    </cfRule>
    <cfRule type="cellIs" dxfId="50" priority="1201" operator="equal">
      <formula>"MIN"</formula>
    </cfRule>
    <cfRule type="cellIs" dxfId="49" priority="1203" operator="equal">
      <formula>"LAK"</formula>
    </cfRule>
    <cfRule type="cellIs" dxfId="48" priority="1202" operator="equal">
      <formula>"STL"</formula>
    </cfRule>
    <cfRule type="cellIs" dxfId="47" priority="1199" operator="equal">
      <formula>"OTT"</formula>
    </cfRule>
    <cfRule type="cellIs" dxfId="46" priority="1204" operator="equal">
      <formula>"TOR"</formula>
    </cfRule>
    <cfRule type="cellIs" dxfId="45" priority="1205" operator="equal">
      <formula>"CAR"</formula>
    </cfRule>
    <cfRule type="cellIs" dxfId="44" priority="1210" operator="equal">
      <formula>"NSH"</formula>
    </cfRule>
  </conditionalFormatting>
  <conditionalFormatting sqref="M59:M60">
    <cfRule type="cellIs" dxfId="43" priority="803" operator="equal">
      <formula>"STL"</formula>
    </cfRule>
    <cfRule type="cellIs" dxfId="42" priority="804" operator="equal">
      <formula>"LAK"</formula>
    </cfRule>
    <cfRule type="cellIs" dxfId="41" priority="805" operator="equal">
      <formula>"TOR"</formula>
    </cfRule>
    <cfRule type="cellIs" dxfId="40" priority="806" operator="equal">
      <formula>"CAR"</formula>
    </cfRule>
    <cfRule type="cellIs" dxfId="39" priority="807" operator="equal">
      <formula>"NYI"</formula>
    </cfRule>
    <cfRule type="cellIs" dxfId="38" priority="808" operator="equal">
      <formula>"FLA"</formula>
    </cfRule>
    <cfRule type="cellIs" dxfId="37" priority="809" operator="equal">
      <formula>"EDM"</formula>
    </cfRule>
    <cfRule type="cellIs" dxfId="36" priority="810" operator="equal">
      <formula>"DAL"</formula>
    </cfRule>
    <cfRule type="cellIs" dxfId="35" priority="811" operator="equal">
      <formula>"NSH"</formula>
    </cfRule>
    <cfRule type="cellIs" dxfId="34" priority="812" operator="equal">
      <formula>"VAN"</formula>
    </cfRule>
    <cfRule type="cellIs" dxfId="33" priority="813" operator="equal">
      <formula>"COL"</formula>
    </cfRule>
    <cfRule type="cellIs" dxfId="32" priority="815" operator="equal">
      <formula>"VGK"</formula>
    </cfRule>
    <cfRule type="cellIs" dxfId="31" priority="816" operator="equal">
      <formula>"WSH"</formula>
    </cfRule>
    <cfRule type="cellIs" dxfId="30" priority="817" operator="equal">
      <formula>"NYR"</formula>
    </cfRule>
    <cfRule type="cellIs" dxfId="29" priority="818" operator="equal">
      <formula>"TBL"</formula>
    </cfRule>
    <cfRule type="cellIs" dxfId="28" priority="819" operator="equal">
      <formula>"BOS"</formula>
    </cfRule>
    <cfRule type="cellIs" dxfId="27" priority="814" operator="equal">
      <formula>"WPG"</formula>
    </cfRule>
    <cfRule type="cellIs" dxfId="26" priority="799" operator="equal">
      <formula>"MTL"</formula>
    </cfRule>
    <cfRule type="cellIs" dxfId="25" priority="800" operator="equal">
      <formula>"OTT"</formula>
    </cfRule>
    <cfRule type="cellIs" dxfId="24" priority="801" operator="equal">
      <formula>"NJD"</formula>
    </cfRule>
    <cfRule type="cellIs" dxfId="23" priority="802" operator="equal">
      <formula>"MIN"</formula>
    </cfRule>
  </conditionalFormatting>
  <conditionalFormatting sqref="M63:M64">
    <cfRule type="cellIs" dxfId="22" priority="22" operator="equal">
      <formula>"MTL"</formula>
    </cfRule>
    <cfRule type="cellIs" dxfId="21" priority="23" operator="equal">
      <formula>"OTT"</formula>
    </cfRule>
    <cfRule type="cellIs" dxfId="20" priority="24" operator="equal">
      <formula>"NJD"</formula>
    </cfRule>
    <cfRule type="cellIs" dxfId="19" priority="25" operator="equal">
      <formula>"MIN"</formula>
    </cfRule>
    <cfRule type="cellIs" dxfId="18" priority="26" operator="equal">
      <formula>"STL"</formula>
    </cfRule>
    <cfRule type="cellIs" dxfId="17" priority="27" operator="equal">
      <formula>"LAK"</formula>
    </cfRule>
    <cfRule type="cellIs" dxfId="16" priority="28" operator="equal">
      <formula>"TOR"</formula>
    </cfRule>
    <cfRule type="cellIs" dxfId="15" priority="29" operator="equal">
      <formula>"CAR"</formula>
    </cfRule>
    <cfRule type="cellIs" dxfId="14" priority="30" operator="equal">
      <formula>"NYI"</formula>
    </cfRule>
    <cfRule type="cellIs" dxfId="13" priority="31" operator="equal">
      <formula>"FLA"</formula>
    </cfRule>
    <cfRule type="cellIs" dxfId="12" priority="32" operator="equal">
      <formula>"EDM"</formula>
    </cfRule>
    <cfRule type="cellIs" dxfId="11" priority="33" operator="equal">
      <formula>"DAL"</formula>
    </cfRule>
    <cfRule type="cellIs" dxfId="10" priority="34" operator="equal">
      <formula>"NSH"</formula>
    </cfRule>
    <cfRule type="cellIs" dxfId="9" priority="35" operator="equal">
      <formula>"VAN"</formula>
    </cfRule>
    <cfRule type="cellIs" dxfId="8" priority="36" operator="equal">
      <formula>"COL"</formula>
    </cfRule>
    <cfRule type="cellIs" dxfId="7" priority="37" operator="equal">
      <formula>"WPG"</formula>
    </cfRule>
    <cfRule type="cellIs" dxfId="6" priority="38" operator="equal">
      <formula>"VGK"</formula>
    </cfRule>
    <cfRule type="cellIs" dxfId="5" priority="42" operator="equal">
      <formula>"BOS"</formula>
    </cfRule>
    <cfRule type="cellIs" dxfId="4" priority="41" operator="equal">
      <formula>"TBL"</formula>
    </cfRule>
    <cfRule type="cellIs" dxfId="3" priority="40" operator="equal">
      <formula>"NYR"</formula>
    </cfRule>
    <cfRule type="cellIs" dxfId="2" priority="39" operator="equal">
      <formula>"WSH"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1955" operator="equal">
      <formula>0</formula>
    </cfRule>
  </conditionalFormatting>
  <conditionalFormatting sqref="AI59:AL60">
    <cfRule type="cellIs" dxfId="0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2025-05-07T06:39:48Z</dcterms:modified>
</cp:coreProperties>
</file>