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32D2C904-481E-4011-9B47-8227BF0518E9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N57" i="1"/>
  <c r="V57" i="1" s="1"/>
  <c r="N58" i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8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<sst xmlns="http://schemas.openxmlformats.org/spreadsheetml/2006/main" count="726" uniqueCount="191">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</sst>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871">
    <dxf>
      <numFmt numFmtId="0" formatCode="General"/>
      <alignment horizontal="center" vertical="bottom" textRotation="0" wrapText="0" indent="0" justifyLastLine="0" shrinkToFit="0" readingOrder="0"/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870">
      <calculatedColumnFormula>AN22</calculatedColumnFormula>
    </tableColumn>
    <tableColumn id="3" xr3:uid="{B7BD47C3-C6CD-433B-8763-2E7BF28F91A9}" name="GP H" dataDxfId="869">
      <calculatedColumnFormula>AO22</calculatedColumnFormula>
    </tableColumn>
    <tableColumn id="4" xr3:uid="{A7C2CDB8-1006-4E42-85C9-739B917E0E3B}" name="GP A" dataDxfId="868">
      <calculatedColumnFormula>AP22</calculatedColumnFormula>
    </tableColumn>
    <tableColumn id="5" xr3:uid="{FBF9C9A1-A231-4AC5-98EC-8575F964E9E7}" name="W TOT" dataDxfId="867">
      <calculatedColumnFormula>AQ22</calculatedColumnFormula>
    </tableColumn>
    <tableColumn id="6" xr3:uid="{4F1AF376-3B42-4A7B-88AE-2AEB54C684FD}" name="L TOT" dataDxfId="866">
      <calculatedColumnFormula>AR22</calculatedColumnFormula>
    </tableColumn>
    <tableColumn id="7" xr3:uid="{CD4CF37C-B565-4072-A8DF-97ABD75AC2BE}" name="W H" dataDxfId="865">
      <calculatedColumnFormula>AS22</calculatedColumnFormula>
    </tableColumn>
    <tableColumn id="8" xr3:uid="{1F359623-5047-4AA5-8DFE-2A1235BD0244}" name="L H" dataDxfId="864">
      <calculatedColumnFormula>AT22</calculatedColumnFormula>
    </tableColumn>
    <tableColumn id="9" xr3:uid="{F8112AD4-AB28-4E89-97C1-D0AD9007C7A5}" name="W A" dataDxfId="863">
      <calculatedColumnFormula>AU22</calculatedColumnFormula>
    </tableColumn>
    <tableColumn id="10" xr3:uid="{E0BC1C3D-B833-4A33-A2F7-C67BE06DEDA1}" name="L A" dataDxfId="862">
      <calculatedColumnFormula>AV22</calculatedColumnFormula>
    </tableColumn>
    <tableColumn id="11" xr3:uid="{B9A986DF-FE9E-415D-924B-8EB61CBE5CC3}" name="GF H" dataDxfId="861">
      <calculatedColumnFormula>SUMIFS($T$2:$T$105,$M$2:$M$105,AI22,$E$2:$E$105,1)+SUMIFS($T$2:$T$105,$M$2:$M$105,AI22,$E$2:$E$105,2)+SUMIFS($T$2:$T$105,$M$2:$M$105,AI22,$E$2:$E$105,3)+SUMIFS($T$2:$T$105,$M$2:$M$105,AI22,$E$2:$E$105,4)</calculatedColumnFormula>
    </tableColumn>
    <tableColumn id="12" xr3:uid="{83BAED9D-BBE1-4C76-BBCA-313CCD921E11}" name="GF A" dataDxfId="860">
      <calculatedColumnFormula>SUMIFS($S$2:$S$105,$L$2:$L$105,AI22,$E$2:$E$105,1) + SUMIFS($S$2:$S$105,$L$2:$L$105,AI22,$E$2:$E$105,2)+SUMIFS($S$2:$S$105,$L$2:$L$105,AI22,$E$2:$E$105,3)+SUMIFS($S$2:$S$105,$L$2:$L$105,AI22,$E$2:$E$105,4)</calculatedColumnFormula>
    </tableColumn>
    <tableColumn id="13" xr3:uid="{9D239E38-642E-49BB-AFCC-7F4B50408CD9}" name="GA H" dataDxfId="859">
      <calculatedColumnFormula>SUMIFS($S$2:$S$105,$M$2:$M$105,AI22,$E$2:$E$105,1)+SUMIFS($S$2:$S$105,$M$2:$M$105,AI22,$E$2:$E$105,2)+SUMIFS($S$2:$S$105,$M$2:$M$105,AI22,$E$2:$E$105,3)+SUMIFS($S$2:$S$105,$M$2:$M$105,AI22,$E$2:$E$105,4)</calculatedColumnFormula>
    </tableColumn>
    <tableColumn id="14" xr3:uid="{C28D4692-8893-4399-B12F-0EFEC4ACE55F}" name="GA A" dataDxfId="858">
      <calculatedColumnFormula>SUMIFS($T$2:$T$105,$L$2:$L$105,AI22,$E$2:$E$105,1)+(SUMIFS($T$2:$T$105,$L$2:$L$105,AI22,$E$2:$E$105,2)+SUMIFS($T$2:$T$105,$L$2:$L$105,AI22,$E$2:$E$105,3)+SUMIFS($T$2:$T$105,$L$2:$L$105,AI22,$E$2:$E$105,4))</calculatedColumnFormula>
    </tableColumn>
    <tableColumn id="15" xr3:uid="{EFE9EFE5-C5A6-4D37-BAFD-4A00F7B02584}" name="DIFF H" dataDxfId="857">
      <calculatedColumnFormula>BY22-CA22</calculatedColumnFormula>
    </tableColumn>
    <tableColumn id="16" xr3:uid="{B9AF8DC9-F982-4D02-B43F-486449573036}" name="DIFF A" dataDxfId="856">
      <calculatedColumnFormula>BZ22-CB22</calculatedColumnFormula>
    </tableColumn>
    <tableColumn id="17" xr3:uid="{E94B86FE-AA74-466B-A7F6-2C43B9EEA68A}" name="GF T" dataDxfId="855">
      <calculatedColumnFormula>BY22+BZ22</calculatedColumnFormula>
    </tableColumn>
    <tableColumn id="18" xr3:uid="{437A09FB-7E7B-457E-AD72-B615E2FEC992}" name="GA T" dataDxfId="854">
      <calculatedColumnFormula>CA22+CB22</calculatedColumnFormula>
    </tableColumn>
    <tableColumn id="19" xr3:uid="{D83A9D62-4017-4FF7-BA18-93B627CB0BEF}" name="DIFF T" dataDxfId="853">
      <calculatedColumnFormula>(BY22+BZ22)-(CA22+CB22)</calculatedColumnFormula>
    </tableColumn>
    <tableColumn id="20" xr3:uid="{139C299F-4896-455D-A9B3-7CA4FF9ECE1D}" name="GFPG H" dataDxfId="852">
      <calculatedColumnFormula>BY22/BQ22</calculatedColumnFormula>
    </tableColumn>
    <tableColumn id="21" xr3:uid="{5ED7F4F1-4524-4204-90BC-07DFE35665ED}" name="GFPG A" dataDxfId="851">
      <calculatedColumnFormula>BZ22/BR22</calculatedColumnFormula>
    </tableColumn>
    <tableColumn id="22" xr3:uid="{3BAC0D7E-D609-46FC-BB96-6327BEC9045F}" name="GAPG H" dataDxfId="850">
      <calculatedColumnFormula>CA22/BQ22</calculatedColumnFormula>
    </tableColumn>
    <tableColumn id="23" xr3:uid="{894AF6A4-2FD4-468F-8740-6E39104F12C5}" name="GAPG A" dataDxfId="849">
      <calculatedColumnFormula>CB22/BR22</calculatedColumnFormula>
    </tableColumn>
    <tableColumn id="24" xr3:uid="{CFA1DE8E-0094-499E-B287-EEFFFC39239B}" name="GFPG " dataDxfId="848">
      <calculatedColumnFormula>CE22/BP22</calculatedColumnFormula>
    </tableColumn>
    <tableColumn id="25" xr3:uid="{5723B53A-51E1-40DB-A91D-49D133C87D25}" name="GAPG " dataDxfId="847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74" totalsRowShown="0" headerRowDxfId="846" headerRowBorderDxfId="845">
  <autoFilter ref="A1:AA74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844"/>
    <tableColumn id="3" xr3:uid="{6E19CA59-B6A3-4131-B285-CE1F7BAF3D31}" name="TIME" dataDxfId="843"/>
    <tableColumn id="4" xr3:uid="{02F4D888-3BD5-4016-BA9A-EC8A0CBEA44E}" name="CONF" dataDxfId="842"/>
    <tableColumn id="5" xr3:uid="{DEBF2CDE-9CD3-427B-90BB-33C4A230FDB2}" name="ROUNDNUM" dataDxfId="841"/>
    <tableColumn id="6" xr3:uid="{0B2FA3E5-A739-4507-920E-FD6BD73D06FC}" name="SERIESCODE" dataDxfId="840"/>
    <tableColumn id="7" xr3:uid="{E0FB355A-FF65-48EA-9A64-1208BDA18DEA}" name="GAMENUM" dataDxfId="839"/>
    <tableColumn id="8" xr3:uid="{48075340-6AD4-4735-8D81-DCE8BDEA7894}" name="TOPSEED" dataDxfId="838"/>
    <tableColumn id="9" xr3:uid="{47D97FCE-3C11-4B03-A932-BB3CCC5294A3}" name="LOWSEED" dataDxfId="837"/>
    <tableColumn id="10" xr3:uid="{2657E2A1-FA3E-4247-AB77-0882735B5D98}" name="TOPSEEDWINS" dataDxfId="836"/>
    <tableColumn id="11" xr3:uid="{F857D9CD-319A-4A1F-8A87-5B89AB0E3AE4}" name="LOWSEEDWINS" dataDxfId="835"/>
    <tableColumn id="12" xr3:uid="{F49B8205-50A8-4D22-BDFA-A8C59906257D}" name="AWAYTEAM" dataDxfId="834"/>
    <tableColumn id="13" xr3:uid="{10A989E8-E464-444A-B995-FE5CD8D50A3E}" name="HOMETEAM" dataDxfId="833"/>
    <tableColumn id="14" xr3:uid="{BEBB472F-C00C-43D1-BA57-177EECF3D1A4}" name="MYCHOICE" dataDxfId="832">
      <calculatedColumnFormula>IF(OR(ISBLANK(O2), ISBLANK($P2)), "", IF($O2&gt;$P2, $L2,$M2))</calculatedColumnFormula>
    </tableColumn>
    <tableColumn id="15" xr3:uid="{3265132F-9519-4D83-9071-5A806C9B66A7}" name="PAWAYSCORE" dataDxfId="831"/>
    <tableColumn id="16" xr3:uid="{61D192BF-2F44-45CA-B41E-2E154B58B73C}" name="PHOMESCORE" dataDxfId="830"/>
    <tableColumn id="17" xr3:uid="{4FBCD938-E47F-4A71-B757-19409794237B}" name="PResult" dataDxfId="829"/>
    <tableColumn id="18" xr3:uid="{910345CE-2F3B-453D-B129-551EEF8A2ED1}" name="LOCKEDIN" dataDxfId="828"/>
    <tableColumn id="19" xr3:uid="{B5B3650D-B08F-4959-92AE-19041FF77E90}" name="AAWAYSCORE" dataDxfId="827"/>
    <tableColumn id="20" xr3:uid="{335FAADC-EF48-4918-8FC4-59E64D4FF575}" name="AHOMESCORE" dataDxfId="826"/>
    <tableColumn id="21" xr3:uid="{D0C1DED2-3AB8-4A82-B413-410B2E943C31}" name="OTROUNDNUM" dataDxfId="825"/>
    <tableColumn id="22" xr3:uid="{13F2CA6A-0805-4608-99D8-D82B730F1411}" name="CORRECT" dataDxfId="824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823">
      <calculatedColumnFormula>IF(OR(ISBLANK($S2), ISBLANK($T2), ISBLANK($U2)), "", IF(S2&gt;T2,L2,M2))</calculatedColumnFormula>
    </tableColumn>
    <tableColumn id="26" xr3:uid="{5D5BFFE0-4374-4A91-BEA2-4CDF401FCD34}" name="Column2" dataDxfId="822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821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0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4"/>
  <sheetViews>
    <sheetView tabSelected="1" topLeftCell="A45" zoomScaleNormal="100" workbookViewId="0">
      <selection activeCell="R69" sqref="R69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6" width="8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SUMIFS($V$2:$V$105,$F$2:$F$105,AH3)</f>
        <v>3</v>
      </c>
      <c r="AM3">
        <f t="shared" ref="AM3:AM17" si="4">AL3/AK3</f>
        <v>0.5</v>
      </c>
      <c r="AN3">
        <f>SUMIFS($T$2:$T$105,$M$2:$M$105,AI3,$E$2:$E$105,1) + SUMIFS($S$2:$S$105,$L$2:$L$105,AI3,$E$2:$E$105,1)</f>
        <v>19</v>
      </c>
      <c r="AO3">
        <f t="shared" ref="AO3:AO10" si="5">SUMIFS($T$2:$T$104,$M$2:$M$104,AJ3,$E$2:$E$104,1) + SUMIFS($S$2:$S$104,$L$2:$L$104,AJ3,$E$2:$E$104,1)</f>
        <v>16</v>
      </c>
      <c r="AP3">
        <f>SUMIFS(T2:T84,F2:F84,AH3)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SUMIFS($T$2:$T$104,$M$2:$M$104,AI4,$E$2:$E$104,1) + SUMIFS($S$2:$S$104,$L$2:$L$104,AI4,$E$2:$E$104,1)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67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32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0.47761194029850745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SUMIFS($T$2:$T$104,$M$2:$M$104,AI11,$E$2:$E$104,2) + SUMIFS($S$2:$S$104,$L$2:$L$104,AI11,$E$2:$E$104,2)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6</v>
      </c>
      <c r="AL12">
        <f t="shared" si="3"/>
        <v>2</v>
      </c>
      <c r="AM12">
        <f t="shared" si="4"/>
        <v>0.33333333333333331</v>
      </c>
      <c r="AN12">
        <f t="shared" si="8"/>
        <v>14</v>
      </c>
      <c r="AO12">
        <f t="shared" si="8"/>
        <v>20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13</v>
      </c>
      <c r="AO13">
        <f t="shared" si="8"/>
        <v>11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e">
        <f t="array" ref="AI15">INDEX(H:H, MATCH(2, 1/(F:F=AH15)))</f>
        <v>#N/A</v>
      </c>
      <c r="AJ15" s="15" t="e">
        <f t="array" ref="AJ15">INDEX(I:I, MATCH(2, 1/(F:F=AH15)))</f>
        <v>#N/A</v>
      </c>
      <c r="AK15" t="e">
        <f t="array" ref="AK15">INDEX(G:G, MATCH(2, 1/(F:F=AH15)))</f>
        <v>#N/A</v>
      </c>
      <c r="AL15">
        <f t="shared" si="3"/>
        <v>0</v>
      </c>
      <c r="AM15" t="e">
        <f t="shared" si="4"/>
        <v>#N/A</v>
      </c>
      <c r="AN15">
        <f>SUMIFS($T$2:$T$104,$M$2:$M$104,AI15,$E$2:$E$104,3) + SUMIFS($S$2:$S$104,$L$2:$L$104,AI15,$E$2:$E$104,3)</f>
        <v>0</v>
      </c>
      <c r="AO15">
        <f>SUMIFS($T$2:$T$104,$M$2:$M$104,AJ15,$E$2:$E$104,3) + SUMIFS($S$2:$S$104,$L$2:$L$104,AJ15,$E$2:$E$104,3)</f>
        <v>0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e">
        <f t="array" ref="AI16">INDEX(H:H, MATCH(2, 1/(F:F=AH16)))</f>
        <v>#N/A</v>
      </c>
      <c r="AJ16" s="1" t="e">
        <f t="array" ref="AJ16">INDEX(I:I, MATCH(2, 1/(F:F=AH16)))</f>
        <v>#N/A</v>
      </c>
      <c r="AK16" s="1" t="e">
        <f t="array" ref="AK16">INDEX(G:G, MATCH(2, 1/(F:F=AH16)))</f>
        <v>#N/A</v>
      </c>
      <c r="AL16" s="1">
        <f t="shared" si="3"/>
        <v>0</v>
      </c>
      <c r="AM16" s="1" t="e">
        <f t="shared" si="4"/>
        <v>#N/A</v>
      </c>
      <c r="AN16" s="1">
        <f>SUMIFS($T$2:$T$104,$M$2:$M$104,AI16,$E$2:$E$104,3) + SUMIFS($S$2:$S$104,$L$2:$L$104,AI16,$E$2:$E$104,3)</f>
        <v>0</v>
      </c>
      <c r="AO16" s="1">
        <f>SUMIFS($T$2:$T$104,$M$2:$M$104,AJ16,$E$2:$E$104,3) + SUMIFS($S$2:$S$104,$L$2:$L$104,AJ16,$E$2:$E$104,3)</f>
        <v>0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SUMIFS($T$2:$T$104,$M$2:$M$104,AI17,$E$2:$E$104,1) + SUMIFS($S$2:$S$104,$L$2:$L$104,AI17,$E$2:$E$104,1)</f>
        <v>0</v>
      </c>
      <c r="AO17" s="18">
        <f>SUMIFS($T$2:$T$104,$M$2:$M$104,AJ17,$E$2:$E$104,4) + SUMIFS($S$2:$S$104,$L$2:$L$104,AJ17,$E$2:$E$104,4)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COUNTIFS($L$2:$L$105, AI22, $E$2:$E$105, 1) + COUNTIFS($M$2:$M$105, AI22, $E$2:$E$105, 1)</f>
        <v>5</v>
      </c>
      <c r="AK22">
        <f t="shared" ref="AK22:AK37" si="10">COUNTIFS($L$2:$L$105, AI22, $E$2:$E$105, 2) + COUNTIFS($M$2:$M$105, AI22, $E$2:$E$105, 2)</f>
        <v>5</v>
      </c>
      <c r="AL22">
        <f t="shared" ref="AL22:AL37" si="11">COUNTIFS($L$2:$L$105, AI22, $E$2:$E$105, 3) + COUNTIFS($M$2:$M$105, AI22, $E$2:$E$105, 3)</f>
        <v>0</v>
      </c>
      <c r="AM22">
        <f t="shared" ref="AM22:AM37" si="12">COUNTIFS($L$2:$L$105, AI22, $E$2:$E$105, 4) + COUNTIFS($M$2:$M$105, AI22, $E$2:$E$105, 4)</f>
        <v>0</v>
      </c>
      <c r="AN22">
        <f>AJ22+AK22+AL22+AM22</f>
        <v>10</v>
      </c>
      <c r="AO22">
        <f t="shared" ref="AO22:AO37" si="13">COUNTIF($M$2:$M$105, AI22)</f>
        <v>6</v>
      </c>
      <c r="AP22">
        <f t="shared" ref="AP22:AP37" si="14">COUNTIF($L$2:$L$105,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SUMPRODUCT(($M$2:$M$105=AI22)*($T$2:$T$105&gt;$S$2:$S$105))</f>
        <v>4</v>
      </c>
      <c r="AT22">
        <f t="shared" ref="AT22:AT37" si="18">SUMPRODUCT(($M$2:$M$105=AI22)*($T$2:$T$105&lt;$S$2:$S$105))</f>
        <v>2</v>
      </c>
      <c r="AU22">
        <f t="shared" ref="AU22:AU37" si="19">SUMPRODUCT(($L$2:$L$105=AI22)*($T$2:$T$105&lt;$S$2:$S$105))</f>
        <v>1</v>
      </c>
      <c r="AV22">
        <f t="shared" ref="AV22:AV37" si="20">SUMPRODUCT(($L$2:$L$105=AI22)*($T$2:$T$105&gt;$S$2:$S$105))</f>
        <v>3</v>
      </c>
      <c r="AW22">
        <f t="shared" ref="AW22:AW37" si="21">COUNTIFS($M$2:$M$105,AI22,$E$2:$E$105,1)</f>
        <v>3</v>
      </c>
      <c r="AX22">
        <f t="shared" ref="AX22:AX37" si="22">COUNTIFS($L$2:$L$105,AI22,$E$2:$E$105,1)</f>
        <v>2</v>
      </c>
      <c r="AY22">
        <f t="shared" ref="AY22:AY37" si="23">SUMIFS($T$2:$T$105, $M$2:$M$105, AI22,$E$2:$E$105, 1)</f>
        <v>10</v>
      </c>
      <c r="AZ22">
        <f t="shared" ref="AZ22:AZ37" si="24">SUMIFS($S$2:$S$105, $L$2:$L$105, AI22,$E$2:$E$105, 1)</f>
        <v>8</v>
      </c>
      <c r="BA22">
        <f t="shared" ref="BA22:BA37" si="25">SUMIFS($S$2:$S$105, $M$2:$M$105, AI22,$E$2:$E$105, 1)</f>
        <v>4</v>
      </c>
      <c r="BB22">
        <f t="shared" ref="BB22:BB37" si="26">SUMIFS($T$2:$T$105, $L$2:$L$105, AI22,$E$2:$E$105,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SUMIFS($T$2:$T$105,$M$2:$M$105,AI22,$E$2:$E$105,1)+SUMIFS($T$2:$T$105,$M$2:$M$105,AI22,$E$2:$E$105,2)+SUMIFS($T$2:$T$105,$M$2:$M$105,AI22,$E$2:$E$105,3)+SUMIFS($T$2:$T$105,$M$2:$M$105,AI22,$E$2:$E$105,4)</f>
        <v>15</v>
      </c>
      <c r="BZ22" s="15">
        <f t="shared" ref="BZ22:BZ37" si="32">SUMIFS($S$2:$S$105,$L$2:$L$105,AI22,$E$2:$E$105,1) + SUMIFS($S$2:$S$105,$L$2:$L$105,AI22,$E$2:$E$105,2)+SUMIFS($S$2:$S$105,$L$2:$L$105,AI22,$E$2:$E$105,3)+SUMIFS($S$2:$S$105,$L$2:$L$105,AI22,$E$2:$E$105,4)</f>
        <v>10</v>
      </c>
      <c r="CA22" s="15">
        <f t="shared" ref="CA22:CA37" si="33">SUMIFS($S$2:$S$105,$M$2:$M$105,AI22,$E$2:$E$105,1)+SUMIFS($S$2:$S$105,$M$2:$M$105,AI22,$E$2:$E$105,2)+SUMIFS($S$2:$S$105,$M$2:$M$105,AI22,$E$2:$E$105,3)+SUMIFS($S$2:$S$105,$M$2:$M$105,AI22,$E$2:$E$105,4)</f>
        <v>10</v>
      </c>
      <c r="CB22" s="15">
        <f t="shared" ref="CB22:CB37" si="34">SUMIFS($T$2:$T$105,$L$2:$L$105,AI22,$E$2:$E$105,1)+(SUMIFS($T$2:$T$105,$L$2:$L$105,AI22,$E$2:$E$105,2)+SUMIFS($T$2:$T$105,$L$2:$L$105,AI22,$E$2:$E$105,3)+SUMIFS($T$2:$T$105,$L$2:$L$105,AI22,$E$2:$E$105,4))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0</v>
      </c>
      <c r="AM24">
        <f t="shared" si="12"/>
        <v>0</v>
      </c>
      <c r="AN24">
        <f t="shared" si="43"/>
        <v>10</v>
      </c>
      <c r="AO24">
        <f t="shared" si="13"/>
        <v>5</v>
      </c>
      <c r="AP24">
        <f t="shared" si="14"/>
        <v>5</v>
      </c>
      <c r="AQ24">
        <f t="shared" si="15"/>
        <v>7</v>
      </c>
      <c r="AR24">
        <f t="shared" si="16"/>
        <v>3</v>
      </c>
      <c r="AS24">
        <f t="shared" si="17"/>
        <v>4</v>
      </c>
      <c r="AT24">
        <f t="shared" si="18"/>
        <v>1</v>
      </c>
      <c r="AU24">
        <f t="shared" si="19"/>
        <v>3</v>
      </c>
      <c r="AV24">
        <f t="shared" si="20"/>
        <v>2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10</v>
      </c>
      <c r="BQ24" s="15">
        <f t="shared" si="30"/>
        <v>5</v>
      </c>
      <c r="BR24" s="15">
        <f t="shared" si="30"/>
        <v>5</v>
      </c>
      <c r="BS24" s="15">
        <f t="shared" si="30"/>
        <v>7</v>
      </c>
      <c r="BT24" s="15">
        <f t="shared" si="30"/>
        <v>3</v>
      </c>
      <c r="BU24" s="15">
        <f t="shared" si="30"/>
        <v>4</v>
      </c>
      <c r="BV24" s="15">
        <f t="shared" si="30"/>
        <v>1</v>
      </c>
      <c r="BW24" s="15">
        <f t="shared" si="30"/>
        <v>3</v>
      </c>
      <c r="BX24" s="15">
        <f t="shared" si="30"/>
        <v>2</v>
      </c>
      <c r="BY24" s="15">
        <f t="shared" si="31"/>
        <v>20</v>
      </c>
      <c r="BZ24" s="15">
        <f t="shared" si="32"/>
        <v>13</v>
      </c>
      <c r="CA24" s="15">
        <f t="shared" si="33"/>
        <v>9</v>
      </c>
      <c r="CB24" s="15">
        <f t="shared" si="34"/>
        <v>10</v>
      </c>
      <c r="CC24" s="15">
        <f t="shared" si="35"/>
        <v>11</v>
      </c>
      <c r="CD24" s="15">
        <f t="shared" si="35"/>
        <v>3</v>
      </c>
      <c r="CE24" s="15">
        <f t="shared" si="36"/>
        <v>33</v>
      </c>
      <c r="CF24" s="15">
        <f t="shared" si="37"/>
        <v>19</v>
      </c>
      <c r="CG24" s="15">
        <f t="shared" si="38"/>
        <v>14</v>
      </c>
      <c r="CH24" s="20">
        <f t="shared" si="39"/>
        <v>4</v>
      </c>
      <c r="CI24" s="20">
        <f t="shared" si="39"/>
        <v>2.6</v>
      </c>
      <c r="CJ24" s="20">
        <f t="shared" si="40"/>
        <v>1.8</v>
      </c>
      <c r="CK24" s="20">
        <f t="shared" si="40"/>
        <v>2</v>
      </c>
      <c r="CL24" s="20">
        <f t="shared" si="41"/>
        <v>3.3</v>
      </c>
      <c r="CM24" s="20">
        <f t="shared" si="42"/>
        <v>1.9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6</v>
      </c>
      <c r="AL26">
        <f t="shared" si="11"/>
        <v>0</v>
      </c>
      <c r="AM26">
        <f t="shared" si="12"/>
        <v>0</v>
      </c>
      <c r="AN26">
        <f t="shared" si="43"/>
        <v>12</v>
      </c>
      <c r="AO26">
        <f t="shared" si="13"/>
        <v>6</v>
      </c>
      <c r="AP26">
        <f t="shared" si="14"/>
        <v>6</v>
      </c>
      <c r="AQ26">
        <f t="shared" si="15"/>
        <v>6</v>
      </c>
      <c r="AR26">
        <f t="shared" si="16"/>
        <v>6</v>
      </c>
      <c r="AS26">
        <f t="shared" si="17"/>
        <v>4</v>
      </c>
      <c r="AT26">
        <f t="shared" si="18"/>
        <v>2</v>
      </c>
      <c r="AU26">
        <f t="shared" si="19"/>
        <v>2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12</v>
      </c>
      <c r="BQ26" s="15">
        <f t="shared" si="30"/>
        <v>6</v>
      </c>
      <c r="BR26" s="15">
        <f t="shared" si="30"/>
        <v>6</v>
      </c>
      <c r="BS26" s="15">
        <f t="shared" si="30"/>
        <v>6</v>
      </c>
      <c r="BT26" s="15">
        <f t="shared" si="30"/>
        <v>6</v>
      </c>
      <c r="BU26" s="15">
        <f t="shared" si="30"/>
        <v>4</v>
      </c>
      <c r="BV26" s="15">
        <f t="shared" si="30"/>
        <v>2</v>
      </c>
      <c r="BW26" s="15">
        <f t="shared" si="30"/>
        <v>2</v>
      </c>
      <c r="BX26" s="15">
        <f t="shared" si="30"/>
        <v>3</v>
      </c>
      <c r="BY26" s="15">
        <f t="shared" si="31"/>
        <v>19</v>
      </c>
      <c r="BZ26" s="15">
        <f t="shared" si="32"/>
        <v>14</v>
      </c>
      <c r="CA26" s="15">
        <f t="shared" si="33"/>
        <v>21</v>
      </c>
      <c r="CB26" s="15">
        <f t="shared" si="34"/>
        <v>15</v>
      </c>
      <c r="CC26" s="15">
        <f t="shared" si="35"/>
        <v>-2</v>
      </c>
      <c r="CD26" s="15">
        <f t="shared" si="35"/>
        <v>-1</v>
      </c>
      <c r="CE26" s="15">
        <f t="shared" si="36"/>
        <v>33</v>
      </c>
      <c r="CF26" s="15">
        <f t="shared" si="37"/>
        <v>36</v>
      </c>
      <c r="CG26" s="15">
        <f t="shared" si="38"/>
        <v>-3</v>
      </c>
      <c r="CH26" s="20">
        <f t="shared" si="39"/>
        <v>3.1666666666666665</v>
      </c>
      <c r="CI26" s="20">
        <f t="shared" si="39"/>
        <v>2.3333333333333335</v>
      </c>
      <c r="CJ26" s="20">
        <f t="shared" si="40"/>
        <v>3.5</v>
      </c>
      <c r="CK26" s="20">
        <f t="shared" si="40"/>
        <v>2.5</v>
      </c>
      <c r="CL26" s="20">
        <f t="shared" si="41"/>
        <v>2.75</v>
      </c>
      <c r="CM26" s="20">
        <f t="shared" si="42"/>
        <v>3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6</v>
      </c>
      <c r="AL29">
        <f t="shared" si="11"/>
        <v>0</v>
      </c>
      <c r="AM29">
        <f t="shared" si="12"/>
        <v>0</v>
      </c>
      <c r="AN29">
        <f t="shared" si="43"/>
        <v>11</v>
      </c>
      <c r="AO29">
        <f t="shared" si="13"/>
        <v>5</v>
      </c>
      <c r="AP29">
        <f t="shared" si="14"/>
        <v>6</v>
      </c>
      <c r="AQ29">
        <f t="shared" si="15"/>
        <v>7</v>
      </c>
      <c r="AR29">
        <f t="shared" si="16"/>
        <v>4</v>
      </c>
      <c r="AS29">
        <f t="shared" si="17"/>
        <v>3</v>
      </c>
      <c r="AT29">
        <f t="shared" si="18"/>
        <v>1</v>
      </c>
      <c r="AU29">
        <f t="shared" si="19"/>
        <v>4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11</v>
      </c>
      <c r="BQ29" s="15">
        <f t="shared" si="30"/>
        <v>5</v>
      </c>
      <c r="BR29" s="15">
        <f t="shared" si="30"/>
        <v>6</v>
      </c>
      <c r="BS29" s="15">
        <f t="shared" si="30"/>
        <v>7</v>
      </c>
      <c r="BT29" s="15">
        <f t="shared" si="30"/>
        <v>4</v>
      </c>
      <c r="BU29" s="15">
        <f t="shared" si="30"/>
        <v>3</v>
      </c>
      <c r="BV29" s="15">
        <f t="shared" si="30"/>
        <v>1</v>
      </c>
      <c r="BW29" s="15">
        <f t="shared" si="30"/>
        <v>4</v>
      </c>
      <c r="BX29" s="15">
        <f t="shared" si="30"/>
        <v>2</v>
      </c>
      <c r="BY29" s="15">
        <f t="shared" si="31"/>
        <v>12</v>
      </c>
      <c r="BZ29" s="15">
        <f t="shared" si="32"/>
        <v>27</v>
      </c>
      <c r="CA29" s="15">
        <f t="shared" si="33"/>
        <v>11</v>
      </c>
      <c r="CB29" s="15">
        <f t="shared" si="34"/>
        <v>15</v>
      </c>
      <c r="CC29" s="15">
        <f t="shared" si="35"/>
        <v>1</v>
      </c>
      <c r="CD29" s="15">
        <f t="shared" si="35"/>
        <v>12</v>
      </c>
      <c r="CE29" s="15">
        <f t="shared" si="36"/>
        <v>39</v>
      </c>
      <c r="CF29" s="15">
        <f t="shared" si="37"/>
        <v>26</v>
      </c>
      <c r="CG29" s="15">
        <f t="shared" si="38"/>
        <v>13</v>
      </c>
      <c r="CH29" s="20">
        <f t="shared" si="39"/>
        <v>2.4</v>
      </c>
      <c r="CI29" s="20">
        <f t="shared" si="39"/>
        <v>4.5</v>
      </c>
      <c r="CJ29" s="20">
        <f t="shared" si="40"/>
        <v>2.2000000000000002</v>
      </c>
      <c r="CK29" s="20">
        <f t="shared" si="40"/>
        <v>2.5</v>
      </c>
      <c r="CL29" s="20">
        <f t="shared" si="41"/>
        <v>3.5454545454545454</v>
      </c>
      <c r="CM29" s="20">
        <f t="shared" si="42"/>
        <v>2.3636363636363638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5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5</v>
      </c>
      <c r="BY30" s="15">
        <f t="shared" si="31"/>
        <v>26</v>
      </c>
      <c r="BZ30" s="15">
        <f t="shared" si="32"/>
        <v>8</v>
      </c>
      <c r="CA30" s="15">
        <f t="shared" si="33"/>
        <v>13</v>
      </c>
      <c r="CB30" s="15">
        <f t="shared" si="34"/>
        <v>25</v>
      </c>
      <c r="CC30" s="15">
        <f t="shared" si="35"/>
        <v>13</v>
      </c>
      <c r="CD30" s="15">
        <f t="shared" si="35"/>
        <v>-17</v>
      </c>
      <c r="CE30" s="15">
        <f t="shared" si="36"/>
        <v>34</v>
      </c>
      <c r="CF30" s="15">
        <f t="shared" si="37"/>
        <v>38</v>
      </c>
      <c r="CG30" s="15">
        <f t="shared" si="38"/>
        <v>-4</v>
      </c>
      <c r="CH30" s="20">
        <f t="shared" si="39"/>
        <v>3.7142857142857144</v>
      </c>
      <c r="CI30" s="20">
        <f t="shared" si="39"/>
        <v>1.3333333333333333</v>
      </c>
      <c r="CJ30" s="20">
        <f t="shared" si="40"/>
        <v>1.8571428571428572</v>
      </c>
      <c r="CK30" s="20">
        <f t="shared" si="40"/>
        <v>4.166666666666667</v>
      </c>
      <c r="CL30" s="20">
        <f t="shared" si="41"/>
        <v>2.6153846153846154</v>
      </c>
      <c r="CM30" s="20">
        <f t="shared" si="42"/>
        <v>2.9230769230769229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0</v>
      </c>
      <c r="AM32">
        <f t="shared" si="12"/>
        <v>0</v>
      </c>
      <c r="AN32">
        <f t="shared" si="43"/>
        <v>13</v>
      </c>
      <c r="AO32">
        <f t="shared" si="13"/>
        <v>7</v>
      </c>
      <c r="AP32">
        <f t="shared" si="14"/>
        <v>6</v>
      </c>
      <c r="AQ32">
        <f t="shared" si="15"/>
        <v>7</v>
      </c>
      <c r="AR32">
        <f t="shared" si="16"/>
        <v>6</v>
      </c>
      <c r="AS32">
        <f t="shared" si="17"/>
        <v>5</v>
      </c>
      <c r="AT32">
        <f t="shared" si="18"/>
        <v>1</v>
      </c>
      <c r="AU32">
        <f t="shared" si="19"/>
        <v>2</v>
      </c>
      <c r="AV32">
        <f t="shared" si="20"/>
        <v>4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13</v>
      </c>
      <c r="BQ32" s="15">
        <f t="shared" si="30"/>
        <v>7</v>
      </c>
      <c r="BR32" s="15">
        <f t="shared" si="30"/>
        <v>6</v>
      </c>
      <c r="BS32" s="15">
        <f t="shared" si="30"/>
        <v>7</v>
      </c>
      <c r="BT32" s="15">
        <f t="shared" si="30"/>
        <v>6</v>
      </c>
      <c r="BU32" s="15">
        <f t="shared" si="30"/>
        <v>5</v>
      </c>
      <c r="BV32" s="15">
        <f t="shared" si="30"/>
        <v>1</v>
      </c>
      <c r="BW32" s="15">
        <f t="shared" si="30"/>
        <v>2</v>
      </c>
      <c r="BX32" s="15">
        <f t="shared" si="30"/>
        <v>4</v>
      </c>
      <c r="BY32" s="15">
        <f t="shared" si="31"/>
        <v>23</v>
      </c>
      <c r="BZ32" s="15">
        <f t="shared" si="32"/>
        <v>9</v>
      </c>
      <c r="CA32" s="15">
        <f t="shared" si="33"/>
        <v>15</v>
      </c>
      <c r="CB32" s="15">
        <f t="shared" si="34"/>
        <v>22</v>
      </c>
      <c r="CC32" s="15">
        <f t="shared" si="35"/>
        <v>8</v>
      </c>
      <c r="CD32" s="15">
        <f t="shared" si="35"/>
        <v>-13</v>
      </c>
      <c r="CE32" s="15">
        <f t="shared" si="36"/>
        <v>32</v>
      </c>
      <c r="CF32" s="15">
        <f t="shared" si="37"/>
        <v>37</v>
      </c>
      <c r="CG32" s="15">
        <f t="shared" si="38"/>
        <v>-5</v>
      </c>
      <c r="CH32" s="20">
        <f t="shared" si="39"/>
        <v>3.2857142857142856</v>
      </c>
      <c r="CI32" s="20">
        <f t="shared" si="39"/>
        <v>1.5</v>
      </c>
      <c r="CJ32" s="20">
        <f t="shared" si="40"/>
        <v>2.1428571428571428</v>
      </c>
      <c r="CK32" s="20">
        <f t="shared" si="40"/>
        <v>3.6666666666666665</v>
      </c>
      <c r="CL32" s="20">
        <f t="shared" si="41"/>
        <v>2.4615384615384617</v>
      </c>
      <c r="CM32" s="20">
        <f t="shared" si="42"/>
        <v>2.8461538461538463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0</v>
      </c>
      <c r="AM37">
        <f t="shared" si="12"/>
        <v>0</v>
      </c>
      <c r="AN37">
        <f t="shared" si="43"/>
        <v>11</v>
      </c>
      <c r="AO37">
        <f t="shared" si="13"/>
        <v>5</v>
      </c>
      <c r="AP37">
        <f t="shared" si="14"/>
        <v>6</v>
      </c>
      <c r="AQ37">
        <f t="shared" si="15"/>
        <v>8</v>
      </c>
      <c r="AR37">
        <f t="shared" si="16"/>
        <v>3</v>
      </c>
      <c r="AS37">
        <f t="shared" si="17"/>
        <v>4</v>
      </c>
      <c r="AT37">
        <f t="shared" si="18"/>
        <v>1</v>
      </c>
      <c r="AU37">
        <f t="shared" si="19"/>
        <v>4</v>
      </c>
      <c r="AV37">
        <f t="shared" si="20"/>
        <v>2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11</v>
      </c>
      <c r="BQ37" s="15">
        <f t="shared" si="30"/>
        <v>5</v>
      </c>
      <c r="BR37" s="15">
        <f t="shared" si="30"/>
        <v>6</v>
      </c>
      <c r="BS37" s="15">
        <f t="shared" si="30"/>
        <v>8</v>
      </c>
      <c r="BT37" s="15">
        <f t="shared" si="30"/>
        <v>3</v>
      </c>
      <c r="BU37" s="15">
        <f t="shared" si="30"/>
        <v>4</v>
      </c>
      <c r="BV37" s="15">
        <f t="shared" si="30"/>
        <v>1</v>
      </c>
      <c r="BW37" s="15">
        <f t="shared" si="30"/>
        <v>4</v>
      </c>
      <c r="BX37" s="15">
        <f t="shared" si="30"/>
        <v>2</v>
      </c>
      <c r="BY37" s="15">
        <f t="shared" si="31"/>
        <v>23</v>
      </c>
      <c r="BZ37" s="15">
        <f t="shared" si="32"/>
        <v>20</v>
      </c>
      <c r="CA37" s="15">
        <f t="shared" si="33"/>
        <v>15</v>
      </c>
      <c r="CB37" s="15">
        <f t="shared" si="34"/>
        <v>19</v>
      </c>
      <c r="CC37" s="15">
        <f t="shared" si="35"/>
        <v>8</v>
      </c>
      <c r="CD37" s="15">
        <f t="shared" si="35"/>
        <v>1</v>
      </c>
      <c r="CE37" s="15">
        <f t="shared" si="36"/>
        <v>43</v>
      </c>
      <c r="CF37" s="15">
        <f t="shared" si="37"/>
        <v>34</v>
      </c>
      <c r="CG37" s="15">
        <f t="shared" si="38"/>
        <v>9</v>
      </c>
      <c r="CH37" s="20">
        <f t="shared" si="39"/>
        <v>4.5999999999999996</v>
      </c>
      <c r="CI37" s="20">
        <f t="shared" si="39"/>
        <v>3.3333333333333335</v>
      </c>
      <c r="CJ37" s="20">
        <f t="shared" si="40"/>
        <v>3</v>
      </c>
      <c r="CK37" s="20">
        <f t="shared" si="40"/>
        <v>3.1666666666666665</v>
      </c>
      <c r="CL37" s="20">
        <f t="shared" si="41"/>
        <v>3.9090909090909092</v>
      </c>
      <c r="CM37" s="20">
        <f t="shared" si="42"/>
        <v>3.0909090909090908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COUNTIFS($L$2:$L$105, AI41, $E$2:$E$105, 1) + COUNTIFS($M$2:$M$105, AI41, $E$2:$E$105, 1)</f>
        <v>5</v>
      </c>
      <c r="AK41">
        <f t="shared" ref="AK41:AK48" si="54">COUNTIFS($L$2:$L$105, AI41, $E$2:$E$105, 2) + COUNTIFS($M$2:$M$105, AI41, $E$2:$E$105, 2)</f>
        <v>5</v>
      </c>
      <c r="AL41">
        <f t="shared" ref="AL41:AL48" si="55">COUNTIFS($L$2:$L$105, AI41, $E$2:$E$105, 3) + COUNTIFS($M$2:$M$105, AI41, $E$2:$E$105, 3)</f>
        <v>0</v>
      </c>
      <c r="AM41">
        <f t="shared" ref="AM41:AM48" si="56">COUNTIFS($L$2:$L$105, AI41, $E$2:$E$105, 4) + COUNTIFS($M$2:$M$105, AI41, $E$2:$E$105, 4)</f>
        <v>0</v>
      </c>
      <c r="AN41">
        <f>AJ41+AK41+AL41+AM41</f>
        <v>10</v>
      </c>
      <c r="AO41">
        <f t="shared" ref="AO41:AO48" si="57">COUNTIF($M$2:$M$105, AI41)</f>
        <v>6</v>
      </c>
      <c r="AP41">
        <f t="shared" ref="AP41:AP48" si="58">COUNTIF($L$2:$L$105, AI41)</f>
        <v>4</v>
      </c>
      <c r="AQ41">
        <f>AS41+AU41</f>
        <v>5</v>
      </c>
      <c r="AR41">
        <f>AN41-AQ41</f>
        <v>5</v>
      </c>
      <c r="AS41">
        <f t="shared" ref="AS41:AS48" si="59">SUMPRODUCT(($M$2:$M$105=AI41)*($T$2:$T$105&gt;$S$2:$S$105))</f>
        <v>4</v>
      </c>
      <c r="AT41">
        <f t="shared" ref="AT41:AT48" si="60">SUMPRODUCT(($M$2:$M$105=AI22)*($T$2:$T$105&lt;$S$2:$S$105))</f>
        <v>2</v>
      </c>
      <c r="AU41">
        <f t="shared" ref="AU41:AU48" si="61">SUMPRODUCT(($L$2:$L$105=AI41)*($T$2:$T$105&lt;$S$2:$S$105))</f>
        <v>1</v>
      </c>
      <c r="AV41">
        <f t="shared" ref="AV41:AV48" si="62">SUMPRODUCT(($L$2:$L$105=AI41)*($T$2:$T$105&gt;$S$2:$S$105))</f>
        <v>3</v>
      </c>
      <c r="AW41">
        <f t="shared" ref="AW41:AW48" si="63">COUNTIFS($M$2:$M$105,AI41,$E$2:$E$105,2)</f>
        <v>3</v>
      </c>
      <c r="AX41">
        <f t="shared" ref="AX41:AX48" si="64">COUNTIFS($L$2:$L$105,AI41,$E$2:$E$105,2)</f>
        <v>2</v>
      </c>
      <c r="AY41">
        <f t="shared" ref="AY41:AY48" si="65">SUMIFS($T$2:$T$105, $M$2:$M$105, AI41,$E$2:$E$105, 2)</f>
        <v>5</v>
      </c>
      <c r="AZ41">
        <f t="shared" ref="AZ41:AZ48" si="66">SUMIFS($S$2:$S$105, $L$2:$L$105, AI41,$E$2:$E$105, 2)</f>
        <v>2</v>
      </c>
      <c r="BA41">
        <f t="shared" ref="BA41:BA48" si="67">SUMIFS($S$2:$S$105, $M$2:$M$105, AI41,$E$2:$E$105, 2)</f>
        <v>6</v>
      </c>
      <c r="BB41">
        <f t="shared" ref="BB41:BB48" si="68">SUMIFS($T$2:$T$105, $L$2:$L$105, AI41,$E$2:$E$105,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0</v>
      </c>
      <c r="AM42">
        <f t="shared" si="56"/>
        <v>0</v>
      </c>
      <c r="AN42">
        <f t="shared" ref="AN42:AN48" si="70">AJ42+AK42+AL42+AM42</f>
        <v>10</v>
      </c>
      <c r="AO42">
        <f t="shared" si="57"/>
        <v>5</v>
      </c>
      <c r="AP42">
        <f t="shared" si="58"/>
        <v>5</v>
      </c>
      <c r="AQ42">
        <f t="shared" ref="AQ42:AQ48" si="71">AS42+AU42</f>
        <v>7</v>
      </c>
      <c r="AR42">
        <f t="shared" ref="AR42:AR48" si="72">AN42-AQ42</f>
        <v>3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2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6</v>
      </c>
      <c r="AL43">
        <f t="shared" si="55"/>
        <v>0</v>
      </c>
      <c r="AM43">
        <f t="shared" si="56"/>
        <v>0</v>
      </c>
      <c r="AN43">
        <f t="shared" si="70"/>
        <v>12</v>
      </c>
      <c r="AO43">
        <f t="shared" si="57"/>
        <v>6</v>
      </c>
      <c r="AP43">
        <f t="shared" si="58"/>
        <v>6</v>
      </c>
      <c r="AQ43">
        <f t="shared" si="71"/>
        <v>6</v>
      </c>
      <c r="AR43">
        <f t="shared" si="72"/>
        <v>6</v>
      </c>
      <c r="AS43">
        <f t="shared" si="59"/>
        <v>4</v>
      </c>
      <c r="AT43">
        <f t="shared" si="60"/>
        <v>1</v>
      </c>
      <c r="AU43">
        <f t="shared" si="61"/>
        <v>2</v>
      </c>
      <c r="AV43">
        <f t="shared" si="62"/>
        <v>3</v>
      </c>
      <c r="AW43">
        <f t="shared" si="63"/>
        <v>3</v>
      </c>
      <c r="AX43">
        <f t="shared" si="64"/>
        <v>3</v>
      </c>
      <c r="AY43">
        <f t="shared" si="65"/>
        <v>10</v>
      </c>
      <c r="AZ43">
        <f t="shared" si="66"/>
        <v>4</v>
      </c>
      <c r="BA43">
        <f t="shared" si="67"/>
        <v>13</v>
      </c>
      <c r="BB43">
        <f t="shared" si="68"/>
        <v>7</v>
      </c>
      <c r="BC43">
        <f t="shared" si="73"/>
        <v>-3</v>
      </c>
      <c r="BD43">
        <f t="shared" si="73"/>
        <v>-3</v>
      </c>
      <c r="BE43">
        <f t="shared" si="74"/>
        <v>14</v>
      </c>
      <c r="BF43">
        <f t="shared" si="75"/>
        <v>20</v>
      </c>
      <c r="BG43">
        <f t="shared" si="76"/>
        <v>-6</v>
      </c>
      <c r="BH43">
        <f t="shared" si="77"/>
        <v>3.3333333333333335</v>
      </c>
      <c r="BI43">
        <f t="shared" si="77"/>
        <v>1.3333333333333333</v>
      </c>
      <c r="BJ43">
        <f t="shared" si="78"/>
        <v>4.333333333333333</v>
      </c>
      <c r="BK43">
        <f t="shared" si="78"/>
        <v>2.3333333333333335</v>
      </c>
      <c r="BL43">
        <f t="shared" si="79"/>
        <v>2.3333333333333335</v>
      </c>
      <c r="BM43">
        <f t="shared" si="80"/>
        <v>3.3333333333333335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6</v>
      </c>
      <c r="AL44">
        <f t="shared" si="55"/>
        <v>0</v>
      </c>
      <c r="AM44">
        <f t="shared" si="56"/>
        <v>0</v>
      </c>
      <c r="AN44">
        <f t="shared" si="70"/>
        <v>11</v>
      </c>
      <c r="AO44">
        <f t="shared" si="57"/>
        <v>5</v>
      </c>
      <c r="AP44">
        <f t="shared" si="58"/>
        <v>6</v>
      </c>
      <c r="AQ44">
        <f t="shared" si="71"/>
        <v>7</v>
      </c>
      <c r="AR44">
        <f t="shared" si="72"/>
        <v>4</v>
      </c>
      <c r="AS44">
        <f t="shared" si="59"/>
        <v>3</v>
      </c>
      <c r="AT44">
        <f t="shared" si="60"/>
        <v>1</v>
      </c>
      <c r="AU44">
        <f t="shared" si="61"/>
        <v>4</v>
      </c>
      <c r="AV44">
        <f t="shared" si="62"/>
        <v>2</v>
      </c>
      <c r="AW44">
        <f t="shared" si="63"/>
        <v>3</v>
      </c>
      <c r="AX44">
        <f t="shared" si="64"/>
        <v>3</v>
      </c>
      <c r="AY44">
        <f t="shared" si="65"/>
        <v>7</v>
      </c>
      <c r="AZ44">
        <f t="shared" si="66"/>
        <v>13</v>
      </c>
      <c r="BA44">
        <f t="shared" si="67"/>
        <v>4</v>
      </c>
      <c r="BB44">
        <f t="shared" si="68"/>
        <v>10</v>
      </c>
      <c r="BC44">
        <f t="shared" si="73"/>
        <v>3</v>
      </c>
      <c r="BD44">
        <f t="shared" si="73"/>
        <v>3</v>
      </c>
      <c r="BE44">
        <f t="shared" si="74"/>
        <v>20</v>
      </c>
      <c r="BF44">
        <f t="shared" si="75"/>
        <v>14</v>
      </c>
      <c r="BG44">
        <f t="shared" si="76"/>
        <v>6</v>
      </c>
      <c r="BH44">
        <f t="shared" si="77"/>
        <v>2.3333333333333335</v>
      </c>
      <c r="BI44">
        <f t="shared" si="77"/>
        <v>4.333333333333333</v>
      </c>
      <c r="BJ44">
        <f t="shared" si="78"/>
        <v>1.3333333333333333</v>
      </c>
      <c r="BK44">
        <f t="shared" si="78"/>
        <v>3.3333333333333335</v>
      </c>
      <c r="BL44">
        <f t="shared" si="79"/>
        <v>4</v>
      </c>
      <c r="BM44">
        <f t="shared" si="80"/>
        <v>2.8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2</v>
      </c>
      <c r="AU45">
        <f t="shared" si="61"/>
        <v>0</v>
      </c>
      <c r="AV45">
        <f t="shared" si="62"/>
        <v>5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3</v>
      </c>
      <c r="BA45">
        <f t="shared" si="67"/>
        <v>3</v>
      </c>
      <c r="BB45">
        <f t="shared" si="68"/>
        <v>8</v>
      </c>
      <c r="BC45">
        <f t="shared" si="73"/>
        <v>7</v>
      </c>
      <c r="BD45">
        <f t="shared" si="73"/>
        <v>-5</v>
      </c>
      <c r="BE45">
        <f t="shared" si="74"/>
        <v>13</v>
      </c>
      <c r="BF45">
        <f t="shared" si="75"/>
        <v>11</v>
      </c>
      <c r="BG45">
        <f t="shared" si="76"/>
        <v>2</v>
      </c>
      <c r="BH45">
        <f t="shared" si="77"/>
        <v>3.3333333333333335</v>
      </c>
      <c r="BI45">
        <f t="shared" si="77"/>
        <v>1</v>
      </c>
      <c r="BJ45">
        <f t="shared" si="78"/>
        <v>1</v>
      </c>
      <c r="BK45">
        <f t="shared" si="78"/>
        <v>2.6666666666666665</v>
      </c>
      <c r="BL45">
        <f t="shared" si="79"/>
        <v>1.8571428571428572</v>
      </c>
      <c r="BM45">
        <f t="shared" si="80"/>
        <v>1.5714285714285714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0</v>
      </c>
      <c r="AM46">
        <f t="shared" si="56"/>
        <v>0</v>
      </c>
      <c r="AN46">
        <f t="shared" si="70"/>
        <v>13</v>
      </c>
      <c r="AO46">
        <f t="shared" si="57"/>
        <v>7</v>
      </c>
      <c r="AP46">
        <f t="shared" si="58"/>
        <v>6</v>
      </c>
      <c r="AQ46">
        <f t="shared" si="71"/>
        <v>7</v>
      </c>
      <c r="AR46">
        <f t="shared" si="72"/>
        <v>6</v>
      </c>
      <c r="AS46">
        <f t="shared" si="59"/>
        <v>5</v>
      </c>
      <c r="AT46">
        <f t="shared" si="60"/>
        <v>2</v>
      </c>
      <c r="AU46">
        <f t="shared" si="61"/>
        <v>2</v>
      </c>
      <c r="AV46">
        <f t="shared" si="62"/>
        <v>4</v>
      </c>
      <c r="AW46">
        <f t="shared" si="63"/>
        <v>3</v>
      </c>
      <c r="AX46">
        <f t="shared" si="64"/>
        <v>3</v>
      </c>
      <c r="AY46">
        <f t="shared" si="65"/>
        <v>8</v>
      </c>
      <c r="AZ46">
        <f t="shared" si="66"/>
        <v>3</v>
      </c>
      <c r="BA46">
        <f t="shared" si="67"/>
        <v>3</v>
      </c>
      <c r="BB46">
        <f t="shared" si="68"/>
        <v>10</v>
      </c>
      <c r="BC46">
        <f t="shared" si="73"/>
        <v>5</v>
      </c>
      <c r="BD46">
        <f t="shared" si="73"/>
        <v>-7</v>
      </c>
      <c r="BE46">
        <f t="shared" si="74"/>
        <v>11</v>
      </c>
      <c r="BF46">
        <f t="shared" si="75"/>
        <v>13</v>
      </c>
      <c r="BG46">
        <f t="shared" si="76"/>
        <v>-2</v>
      </c>
      <c r="BH46">
        <f t="shared" si="77"/>
        <v>2.6666666666666665</v>
      </c>
      <c r="BI46">
        <f t="shared" si="77"/>
        <v>1</v>
      </c>
      <c r="BJ46">
        <f t="shared" si="78"/>
        <v>1</v>
      </c>
      <c r="BK46">
        <f t="shared" si="78"/>
        <v>3.3333333333333335</v>
      </c>
      <c r="BL46">
        <f t="shared" si="79"/>
        <v>1.5714285714285714</v>
      </c>
      <c r="BM46">
        <f t="shared" si="80"/>
        <v>1.8571428571428572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0</v>
      </c>
      <c r="AM48">
        <f t="shared" si="56"/>
        <v>0</v>
      </c>
      <c r="AN48">
        <f t="shared" si="70"/>
        <v>11</v>
      </c>
      <c r="AO48">
        <f t="shared" si="57"/>
        <v>5</v>
      </c>
      <c r="AP48">
        <f t="shared" si="58"/>
        <v>6</v>
      </c>
      <c r="AQ48">
        <f t="shared" si="71"/>
        <v>8</v>
      </c>
      <c r="AR48">
        <f t="shared" si="72"/>
        <v>3</v>
      </c>
      <c r="AS48">
        <f t="shared" si="59"/>
        <v>4</v>
      </c>
      <c r="AT48">
        <f t="shared" si="60"/>
        <v>1</v>
      </c>
      <c r="AU48">
        <f t="shared" si="61"/>
        <v>4</v>
      </c>
      <c r="AV48">
        <f t="shared" si="62"/>
        <v>2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COUNTIFS($L$2:$L$105, AI52, $E$2:$E$105, 1) + COUNTIFS($M$2:$M$105, AI52, $E$2:$E$105, 1)</f>
        <v>5</v>
      </c>
      <c r="AK52">
        <f>COUNTIFS($L$2:$L$105, AI52, $E$2:$E$105, 2) + COUNTIFS($M$2:$M$105, AI52, $E$2:$E$105, 2)</f>
        <v>5</v>
      </c>
      <c r="AL52">
        <f>COUNTIFS($L$2:$L$105, AI52, $E$2:$E$105, 3) + COUNTIFS($M$2:$M$105, AI52, $E$2:$E$105, 3)</f>
        <v>0</v>
      </c>
      <c r="AM52">
        <f>COUNTIFS($L$2:$L$105, AI52, $E$2:$E$105, 4) + COUNTIFS($M$2:$M$105, AI52, $E$2:$E$105, 4)</f>
        <v>0</v>
      </c>
      <c r="AN52">
        <f>AJ52+AK52+AL52+AM52</f>
        <v>10</v>
      </c>
      <c r="AO52">
        <f>COUNTIF($M$2:$M$105, AI52)</f>
        <v>5</v>
      </c>
      <c r="AP52">
        <f>COUNTIF($L$2:$L$105, AI52)</f>
        <v>5</v>
      </c>
      <c r="AQ52">
        <f>AS52+AU52</f>
        <v>7</v>
      </c>
      <c r="AR52">
        <f>AN52-AQ52</f>
        <v>3</v>
      </c>
      <c r="AS52">
        <f>SUMPRODUCT(($M$2:$M$105=AI52)*($T$2:$T$105&gt;$S$2:$S$105))</f>
        <v>4</v>
      </c>
      <c r="AT52">
        <f>SUMPRODUCT(($M$2:$M$105=AI52)*($T$2:$T$105&lt;$S$2:$S$105))</f>
        <v>1</v>
      </c>
      <c r="AU52">
        <f>SUMPRODUCT(($L$2:$L$105=AI52)*($T$2:$T$105&lt;$S$2:$S$105))</f>
        <v>3</v>
      </c>
      <c r="AV52">
        <f>SUMPRODUCT(($L$2:$L$105=AI52)*($T$2:$T$105&gt;$S$2:$S$105))</f>
        <v>2</v>
      </c>
      <c r="AW52">
        <f>COUNTIFS($M$2:$M$105,AI52,$E$2:$E$105,3)</f>
        <v>0</v>
      </c>
      <c r="AX52">
        <f>COUNTIFS($L$2:$L$105,AI52,$E$2:$E$105,3)</f>
        <v>0</v>
      </c>
      <c r="AY52">
        <f>SUMIFS($T$2:$T$105, $M$2:$M$105, AI52,$E$2:$E$105, 3)</f>
        <v>0</v>
      </c>
      <c r="AZ52">
        <f>SUMIFS($S$2:$S$105, $L$2:$L$105, AI52,$E$2:$E$105, 3)</f>
        <v>0</v>
      </c>
      <c r="BA52">
        <f>SUMIFS($S$2:$S$105, $M$2:$M$105, AI52,$E$2:$E$105, 3)</f>
        <v>0</v>
      </c>
      <c r="BB52">
        <f>SUMIFS($T$2:$T$105, $L$2:$L$105, AI52,$E$2:$E$105, 3)</f>
        <v>0</v>
      </c>
      <c r="BC52">
        <f t="shared" ref="BC52:BD55" si="83">AY52-BA52</f>
        <v>0</v>
      </c>
      <c r="BD52">
        <f t="shared" si="83"/>
        <v>0</v>
      </c>
      <c r="BE52">
        <f>AY52+AZ52</f>
        <v>0</v>
      </c>
      <c r="BF52">
        <f>BA52+BB52</f>
        <v>0</v>
      </c>
      <c r="BG52">
        <f>(AY52+AZ52)-(BA52+BB52)</f>
        <v>0</v>
      </c>
      <c r="BH52" t="e">
        <f t="shared" ref="BH52:BI55" si="84">AY52/AW52</f>
        <v>#DIV/0!</v>
      </c>
      <c r="BI52" t="e">
        <f t="shared" si="84"/>
        <v>#DIV/0!</v>
      </c>
      <c r="BJ52" t="e">
        <f t="shared" ref="BJ52:BK55" si="85">BA52/AW52</f>
        <v>#DIV/0!</v>
      </c>
      <c r="BK52" t="e">
        <f t="shared" si="85"/>
        <v>#DIV/0!</v>
      </c>
      <c r="BL52">
        <f>BE52/AJ52</f>
        <v>0</v>
      </c>
      <c r="BM52">
        <f>BF52/AJ52</f>
        <v>0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J53">
        <f>COUNTIFS($L$2:$L$105, AI53, $E$2:$E$105, 1) + COUNTIFS($M$2:$M$105, AI53, $E$2:$E$105, 1)</f>
        <v>0</v>
      </c>
      <c r="AK53">
        <f>COUNTIFS($L$2:$L$105, AI53, $E$2:$E$105, 2) + COUNTIFS($M$2:$M$105, AI53, $E$2:$E$105, 2)</f>
        <v>0</v>
      </c>
      <c r="AL53">
        <f>COUNTIFS($L$2:$L$105, AI53, $E$2:$E$105, 3) + COUNTIFS($M$2:$M$105, AI53, $E$2:$E$105, 3)</f>
        <v>0</v>
      </c>
      <c r="AM53">
        <f>COUNTIFS($L$2:$L$105, AI53, $E$2:$E$105, 4) + COUNTIFS($M$2:$M$105, AI53, $E$2:$E$105, 4)</f>
        <v>0</v>
      </c>
      <c r="AN53">
        <f t="shared" ref="AN53:AN55" si="86">AJ53+AK53+AL53+AM53</f>
        <v>0</v>
      </c>
      <c r="AO53">
        <f>COUNTIF($M$2:$M$105, AI53)</f>
        <v>0</v>
      </c>
      <c r="AP53">
        <f>COUNTIF($L$2:$L$105, AI53)</f>
        <v>0</v>
      </c>
      <c r="AQ53">
        <f t="shared" ref="AQ53:AQ55" si="87">AS53+AU53</f>
        <v>0</v>
      </c>
      <c r="AR53">
        <f t="shared" ref="AR53:AR55" si="88">AN53-AQ53</f>
        <v>0</v>
      </c>
      <c r="AS53">
        <f>SUMPRODUCT(($M$2:$M$105=AI53)*($T$2:$T$105&gt;$S$2:$S$105))</f>
        <v>0</v>
      </c>
      <c r="AT53">
        <f>SUMPRODUCT(($M$2:$M$105=AI53)*($T$2:$T$105&lt;$S$2:$S$105))</f>
        <v>0</v>
      </c>
      <c r="AU53">
        <f>SUMPRODUCT(($L$2:$L$105=AI53)*($T$2:$T$105&lt;$S$2:$S$105))</f>
        <v>0</v>
      </c>
      <c r="AV53">
        <f>SUMPRODUCT(($L$2:$L$105=AI53)*($T$2:$T$105&gt;$S$2:$S$105))</f>
        <v>0</v>
      </c>
      <c r="AW53">
        <f>COUNTIFS($M$2:$M$105,AI53,$E$2:$E$105,3)</f>
        <v>0</v>
      </c>
      <c r="AX53">
        <f>COUNTIFS($L$2:$L$105,AI53,$E$2:$E$105,3)</f>
        <v>0</v>
      </c>
      <c r="AY53">
        <f>SUMIFS($T$2:$T$105, $M$2:$M$105, AI53,$E$2:$E$105, 3)</f>
        <v>0</v>
      </c>
      <c r="AZ53">
        <f>SUMIFS($S$2:$S$105, $L$2:$L$105, AI53,$E$2:$E$105, 3)</f>
        <v>0</v>
      </c>
      <c r="BA53">
        <f>SUMIFS($S$2:$S$105, $M$2:$M$105, AI53,$E$2:$E$105, 3)</f>
        <v>0</v>
      </c>
      <c r="BB53">
        <f>SUMIFS($T$2:$T$105, $L$2:$L$105, AI53,$E$2:$E$105, 3)</f>
        <v>0</v>
      </c>
      <c r="BC53">
        <f t="shared" si="83"/>
        <v>0</v>
      </c>
      <c r="BD53">
        <f t="shared" si="83"/>
        <v>0</v>
      </c>
      <c r="BE53">
        <f t="shared" ref="BE53:BE55" si="89">AY53+AZ53</f>
        <v>0</v>
      </c>
      <c r="BF53">
        <f t="shared" ref="BF53:BF55" si="90">BA53+BB53</f>
        <v>0</v>
      </c>
      <c r="BG53">
        <f t="shared" ref="BG53:BG55" si="91">(AY53+AZ53)-(BA53+BB53)</f>
        <v>0</v>
      </c>
      <c r="BH53" t="e">
        <f t="shared" si="84"/>
        <v>#DIV/0!</v>
      </c>
      <c r="BI53" t="e">
        <f t="shared" si="84"/>
        <v>#DIV/0!</v>
      </c>
      <c r="BJ53" t="e">
        <f t="shared" si="85"/>
        <v>#DIV/0!</v>
      </c>
      <c r="BK53" t="e">
        <f t="shared" si="85"/>
        <v>#DIV/0!</v>
      </c>
      <c r="BL53" t="e">
        <f t="shared" ref="BL53:BL55" si="92">BE53/AJ53</f>
        <v>#DIV/0!</v>
      </c>
      <c r="BM53" t="e">
        <f t="shared" ref="BM53:BM55" si="93">BF53/AJ53</f>
        <v>#DIV/0!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J54">
        <f>COUNTIFS($L$2:$L$105, AI54, $E$2:$E$105, 1) + COUNTIFS($M$2:$M$105, AI54, $E$2:$E$105, 1)</f>
        <v>0</v>
      </c>
      <c r="AK54">
        <f>COUNTIFS($L$2:$L$105, AI54, $E$2:$E$105, 2) + COUNTIFS($M$2:$M$105, AI54, $E$2:$E$105, 2)</f>
        <v>0</v>
      </c>
      <c r="AL54">
        <f>COUNTIFS($L$2:$L$105, AI54, $E$2:$E$105, 3) + COUNTIFS($M$2:$M$105, AI54, $E$2:$E$105, 3)</f>
        <v>0</v>
      </c>
      <c r="AM54">
        <f>COUNTIFS($L$2:$L$105, AI54, $E$2:$E$105, 4) + COUNTIFS($M$2:$M$105, AI54, $E$2:$E$105, 4)</f>
        <v>0</v>
      </c>
      <c r="AN54">
        <f t="shared" si="86"/>
        <v>0</v>
      </c>
      <c r="AO54">
        <f>COUNTIF($M$2:$M$105, AI54)</f>
        <v>0</v>
      </c>
      <c r="AP54">
        <f>COUNTIF($L$2:$L$105, AI54)</f>
        <v>0</v>
      </c>
      <c r="AQ54">
        <f t="shared" si="87"/>
        <v>0</v>
      </c>
      <c r="AR54">
        <f t="shared" si="88"/>
        <v>0</v>
      </c>
      <c r="AS54">
        <f>SUMPRODUCT(($M$2:$M$105=AI54)*($T$2:$T$105&gt;$S$2:$S$105))</f>
        <v>0</v>
      </c>
      <c r="AT54">
        <f>SUMPRODUCT(($M$2:$M$105=AI54)*($T$2:$T$105&lt;$S$2:$S$105))</f>
        <v>0</v>
      </c>
      <c r="AU54">
        <f>SUMPRODUCT(($L$2:$L$105=AI54)*($T$2:$T$105&lt;$S$2:$S$105))</f>
        <v>0</v>
      </c>
      <c r="AV54">
        <f>SUMPRODUCT(($L$2:$L$105=AI54)*($T$2:$T$105&gt;$S$2:$S$105))</f>
        <v>0</v>
      </c>
      <c r="AW54">
        <f>COUNTIFS($M$2:$M$105,AI54,$E$2:$E$105,3)</f>
        <v>0</v>
      </c>
      <c r="AX54">
        <f>COUNTIFS($L$2:$L$105,AI54,$E$2:$E$105,3)</f>
        <v>0</v>
      </c>
      <c r="AY54">
        <f>SUMIFS($T$2:$T$105, $M$2:$M$105, AI54,$E$2:$E$105, 3)</f>
        <v>0</v>
      </c>
      <c r="AZ54">
        <f>SUMIFS($S$2:$S$105, $L$2:$L$105, AI54,$E$2:$E$105, 3)</f>
        <v>0</v>
      </c>
      <c r="BA54">
        <f>SUMIFS($S$2:$S$105, $M$2:$M$105, AI54,$E$2:$E$105, 3)</f>
        <v>0</v>
      </c>
      <c r="BB54">
        <f>SUMIFS($T$2:$T$105, $L$2:$L$105, AI54,$E$2:$E$105, 3)</f>
        <v>0</v>
      </c>
      <c r="BC54">
        <f t="shared" si="83"/>
        <v>0</v>
      </c>
      <c r="BD54">
        <f t="shared" si="83"/>
        <v>0</v>
      </c>
      <c r="BE54">
        <f t="shared" si="89"/>
        <v>0</v>
      </c>
      <c r="BF54">
        <f t="shared" si="90"/>
        <v>0</v>
      </c>
      <c r="BG54">
        <f t="shared" si="91"/>
        <v>0</v>
      </c>
      <c r="BH54" t="e">
        <f t="shared" si="84"/>
        <v>#DIV/0!</v>
      </c>
      <c r="BI54" t="e">
        <f t="shared" si="84"/>
        <v>#DIV/0!</v>
      </c>
      <c r="BJ54" t="e">
        <f t="shared" si="85"/>
        <v>#DIV/0!</v>
      </c>
      <c r="BK54" t="e">
        <f t="shared" si="85"/>
        <v>#DIV/0!</v>
      </c>
      <c r="BL54" t="e">
        <f t="shared" si="92"/>
        <v>#DIV/0!</v>
      </c>
      <c r="BM54" t="e">
        <f t="shared" si="93"/>
        <v>#DIV/0!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COUNTIFS($L$2:$L$105, AI55, $E$2:$E$105, 1) + COUNTIFS($M$2:$M$105, AI55, $E$2:$E$105, 1)</f>
        <v>6</v>
      </c>
      <c r="AK55">
        <f>COUNTIFS($L$2:$L$105, AI55, $E$2:$E$105, 2) + COUNTIFS($M$2:$M$105, AI55, $E$2:$E$105, 2)</f>
        <v>5</v>
      </c>
      <c r="AL55">
        <f>COUNTIFS($L$2:$L$105, AI55, $E$2:$E$105, 3) + COUNTIFS($M$2:$M$105, AI55, $E$2:$E$105, 3)</f>
        <v>0</v>
      </c>
      <c r="AM55">
        <f>COUNTIFS($L$2:$L$105, AI55, $E$2:$E$105, 4) + COUNTIFS($M$2:$M$105, AI55, $E$2:$E$105, 4)</f>
        <v>0</v>
      </c>
      <c r="AN55">
        <f t="shared" si="86"/>
        <v>11</v>
      </c>
      <c r="AO55">
        <f>COUNTIF($M$2:$M$105, AI55)</f>
        <v>5</v>
      </c>
      <c r="AP55">
        <f>COUNTIF($L$2:$L$105, AI55)</f>
        <v>6</v>
      </c>
      <c r="AQ55">
        <f t="shared" si="87"/>
        <v>8</v>
      </c>
      <c r="AR55">
        <f t="shared" si="88"/>
        <v>3</v>
      </c>
      <c r="AS55">
        <f>SUMPRODUCT(($M$2:$M$105=AI55)*($T$2:$T$105&gt;$S$2:$S$105))</f>
        <v>4</v>
      </c>
      <c r="AT55">
        <f>SUMPRODUCT(($M$2:$M$105=AI55)*($T$2:$T$105&lt;$S$2:$S$105))</f>
        <v>1</v>
      </c>
      <c r="AU55">
        <f>SUMPRODUCT(($L$2:$L$105=AI55)*($T$2:$T$105&lt;$S$2:$S$105))</f>
        <v>4</v>
      </c>
      <c r="AV55">
        <f>SUMPRODUCT(($L$2:$L$105=AI55)*($T$2:$T$105&gt;$S$2:$S$105))</f>
        <v>2</v>
      </c>
      <c r="AW55">
        <f>COUNTIFS($M$2:$M$105,AI55,$E$2:$E$105,3)</f>
        <v>0</v>
      </c>
      <c r="AX55">
        <f>COUNTIFS($L$2:$L$105,AI55,$E$2:$E$105,3)</f>
        <v>0</v>
      </c>
      <c r="AY55">
        <f>SUMIFS($T$2:$T$105, $M$2:$M$105, AI55,$E$2:$E$105, 3)</f>
        <v>0</v>
      </c>
      <c r="AZ55">
        <f>SUMIFS($S$2:$S$105, $L$2:$L$105, AI55,$E$2:$E$105, 3)</f>
        <v>0</v>
      </c>
      <c r="BA55">
        <f>SUMIFS($S$2:$S$105, $M$2:$M$105, AI55,$E$2:$E$105, 3)</f>
        <v>0</v>
      </c>
      <c r="BB55">
        <f>SUMIFS($T$2:$T$105, $L$2:$L$105, AI55,$E$2:$E$105, 3)</f>
        <v>0</v>
      </c>
      <c r="BC55">
        <f t="shared" si="83"/>
        <v>0</v>
      </c>
      <c r="BD55">
        <f t="shared" si="83"/>
        <v>0</v>
      </c>
      <c r="BE55">
        <f t="shared" si="89"/>
        <v>0</v>
      </c>
      <c r="BF55">
        <f t="shared" si="90"/>
        <v>0</v>
      </c>
      <c r="BG55">
        <f t="shared" si="91"/>
        <v>0</v>
      </c>
      <c r="BH55" t="e">
        <f t="shared" si="84"/>
        <v>#DIV/0!</v>
      </c>
      <c r="BI55" t="e">
        <f t="shared" si="84"/>
        <v>#DIV/0!</v>
      </c>
      <c r="BJ55" t="e">
        <f t="shared" si="85"/>
        <v>#DIV/0!</v>
      </c>
      <c r="BK55" t="e">
        <f t="shared" si="85"/>
        <v>#DIV/0!</v>
      </c>
      <c r="BL55">
        <f t="shared" si="92"/>
        <v>0</v>
      </c>
      <c r="BM55">
        <f t="shared" si="93"/>
        <v>0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COUNTIFS($L$2:$L$105, AI59, $E$2:$E$105, 1) + COUNTIFS($M$2:$M$105, AI59, $E$2:$E$105, 1)</f>
        <v>0</v>
      </c>
      <c r="AK59">
        <f>COUNTIFS($L$2:$L$105, AI59, $E$2:$E$105, 2) + COUNTIFS($M$2:$M$105, AI59, $E$2:$E$105, 2)</f>
        <v>0</v>
      </c>
      <c r="AL59">
        <f>COUNTIFS($L$2:$L$105, AI59, $E$2:$E$105, 3) + COUNTIFS($M$2:$M$105, AI59, $E$2:$E$105, 3)</f>
        <v>0</v>
      </c>
      <c r="AM59">
        <f>COUNTIFS($L$2:$L$105, AI59, $E$2:$E$105, 4) + COUNTIFS($M$2:$M$105, AI59, $E$2:$E$105, 4)</f>
        <v>0</v>
      </c>
      <c r="AN59">
        <f>AJ59+AK59+AL59+AM59</f>
        <v>0</v>
      </c>
      <c r="AO59">
        <f>COUNTIF($M$2:$M$105, AI59)</f>
        <v>0</v>
      </c>
      <c r="AP59">
        <f>COUNTIF($L$2:$L$105, AI59)</f>
        <v>0</v>
      </c>
      <c r="AQ59">
        <f>AS59+AU59</f>
        <v>0</v>
      </c>
      <c r="AR59">
        <f>AN59-AQ59</f>
        <v>0</v>
      </c>
      <c r="AS59">
        <f>SUMPRODUCT(($M$2:$M$105=AI59)*($T$2:$T$105&gt;$S$2:$S$105))</f>
        <v>0</v>
      </c>
      <c r="AT59">
        <f>SUMPRODUCT(($M$2:$M$105=AI59)*($T$2:$T$105&lt;$S$2:$S$105))</f>
        <v>0</v>
      </c>
      <c r="AU59">
        <f>SUMPRODUCT(($L$2:$L$105=AI59)*($T$2:$T$105&lt;$S$2:$S$105))</f>
        <v>0</v>
      </c>
      <c r="AV59">
        <f>SUMPRODUCT(($L$2:$L$105=AI59)*($T$2:$T$105&gt;$S$2:$S$105))</f>
        <v>0</v>
      </c>
      <c r="AW59">
        <f>COUNTIFS($M$2:$M$105,AI59,$E$2:$E$105,4)</f>
        <v>0</v>
      </c>
      <c r="AX59">
        <f>COUNTIFS($L$2:$L$105,AI59,$E$2:$E$105,4)</f>
        <v>0</v>
      </c>
      <c r="AY59">
        <f>SUMIFS($T$2:$T$105, $M$2:$M$105, AI59,$E$2:$E$105, 4)</f>
        <v>0</v>
      </c>
      <c r="AZ59">
        <f>SUMIFS($S$2:$S$105, $L$2:$L$105, AI59,$E$2:$E$105, 4)</f>
        <v>0</v>
      </c>
      <c r="BA59">
        <f>SUMIFS($S$2:$S$105, $M$2:$M$105, AI59,$E$2:$E$105, 4)</f>
        <v>0</v>
      </c>
      <c r="BB59">
        <f>SUMIFS($T$2:$T$105, $L$2:$L$105, AI59,$E$2:$E$105,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COUNTIFS($L$2:$L$105, AI60, $E$2:$E$105, 1) + COUNTIFS($M$2:$M$105, AI60, $E$2:$E$105, 1)</f>
        <v>0</v>
      </c>
      <c r="AK60">
        <f>COUNTIFS($L$2:$L$105, AI60, $E$2:$E$105, 2) + COUNTIFS($M$2:$M$105, AI60, $E$2:$E$105, 2)</f>
        <v>0</v>
      </c>
      <c r="AL60">
        <f>COUNTIFS($L$2:$L$105, AI60, $E$2:$E$105, 3) + COUNTIFS($M$2:$M$105, AI60, $E$2:$E$105, 3)</f>
        <v>0</v>
      </c>
      <c r="AM60">
        <f>COUNTIFS($L$2:$L$105, AI60, $E$2:$E$105, 4) + COUNTIFS($M$2:$M$105, AI60, $E$2:$E$105, 4)</f>
        <v>0</v>
      </c>
      <c r="AN60">
        <f t="shared" ref="AN60" si="98">AJ60+AK60+AL60+AM60</f>
        <v>0</v>
      </c>
      <c r="AO60">
        <f>COUNTIF($M$2:$M$105, AI60)</f>
        <v>0</v>
      </c>
      <c r="AP60">
        <f>COUNTIF($L$2:$L$105, AI60)</f>
        <v>0</v>
      </c>
      <c r="AQ60">
        <f>AS60+AU60</f>
        <v>0</v>
      </c>
      <c r="AR60">
        <f>AN60-AQ60</f>
        <v>0</v>
      </c>
      <c r="AS60">
        <f>SUMPRODUCT(($M$2:$M$105=AI60)*($T$2:$T$105&gt;$S$2:$S$105))</f>
        <v>0</v>
      </c>
      <c r="AT60">
        <f>SUMPRODUCT(($M$2:$M$105=AI60)*($T$2:$T$105&lt;$S$2:$S$105))</f>
        <v>0</v>
      </c>
      <c r="AU60">
        <f>SUMPRODUCT(($L$2:$L$105=AI60)*($T$2:$T$105&lt;$S$2:$S$105))</f>
        <v>0</v>
      </c>
      <c r="AV60">
        <f>SUMPRODUCT(($L$2:$L$105=AI60)*($T$2:$T$105&gt;$S$2:$S$105))</f>
        <v>0</v>
      </c>
      <c r="AW60">
        <f>COUNTIFS($M$2:$M$105,AI60,$E$2:$E$105,4)</f>
        <v>0</v>
      </c>
      <c r="AX60">
        <f>COUNTIFS($L$2:$L$105,AI60,$E$2:$E$105,4)</f>
        <v>0</v>
      </c>
      <c r="AY60">
        <f>SUMIFS($T$2:$T$105, $M$2:$M$105, AI60,$E$2:$E$105, 4)</f>
        <v>0</v>
      </c>
      <c r="AZ60">
        <f>SUMIFS($S$2:$S$105, $L$2:$L$105, AI60,$E$2:$E$105, 4)</f>
        <v>0</v>
      </c>
      <c r="BA60">
        <f>SUMIFS($S$2:$S$105, $M$2:$M$105, AI60,$E$2:$E$105, 4)</f>
        <v>0</v>
      </c>
      <c r="BB60">
        <f>SUMIFS($T$2:$T$105, $L$2:$L$105, AI60,$E$2:$E$105,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2">
        <f>IF(ISBLANK(Table2[[#This Row],[GAMENUM]]), " ", IF((Table2[[#This Row],[TOPSEEDWINS]]+Table2[[#This Row],[LOWSEEDWINS]]) &lt;&gt; Table2[[#This Row],[GAMENUM]], 0, 1))</f>
        <v>1</v>
      </c>
      <c r="AA63" s="1"/>
    </row>
    <row r="64" spans="1:65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  <c r="Z64" s="5">
        <f>IF(ISBLANK(Table2[[#This Row],[GAMENUM]]), " ", IF((Table2[[#This Row],[TOPSEEDWINS]]+Table2[[#This Row],[LOWSEEDWINS]]) &lt;&gt; Table2[[#This Row],[GAMENUM]], 0, 1))</f>
        <v>1</v>
      </c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4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  <c r="Z66" s="5">
        <f>IF(ISBLANK(Table2[[#This Row],[GAMENUM]]), " ", IF((Table2[[#This Row],[TOPSEEDWINS]]+Table2[[#This Row],[LOWSEEDWINS]]) &lt;&gt; Table2[[#This Row],[GAMENUM]], 0, 1))</f>
        <v>1</v>
      </c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105"/>
        <v>1</v>
      </c>
      <c r="W68" s="5" t="str">
        <f t="shared" si="8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  <c r="Z68" s="5">
        <f>IF(ISBLANK(Table2[[#This Row],[GAMENUM]]), " ", IF((Table2[[#This Row],[TOPSEEDWINS]]+Table2[[#This Row],[LOWSEEDWINS]]) &lt;&gt; Table2[[#This Row],[GAMENUM]], 0, 1))</f>
        <v>1</v>
      </c>
    </row>
    <row r="69" spans="1:32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2</v>
      </c>
      <c r="K69" s="3">
        <v>3</v>
      </c>
      <c r="L69" s="3" t="s">
        <v>32</v>
      </c>
      <c r="M69" s="3" t="s">
        <v>35</v>
      </c>
      <c r="N69" s="2" t="str">
        <f t="shared" si="106"/>
        <v>TOR</v>
      </c>
      <c r="O69" s="5">
        <v>4</v>
      </c>
      <c r="P69" s="5">
        <v>3</v>
      </c>
      <c r="Q69" s="5" t="s">
        <v>159</v>
      </c>
      <c r="R69" s="7">
        <v>45793</v>
      </c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  <c r="Z69" s="5">
        <f>IF(ISBLANK(Table2[[#This Row],[GAMENUM]]), " ", IF((Table2[[#This Row],[TOPSEEDWINS]]+Table2[[#This Row],[LOWSEEDWINS]]) &lt;&gt; Table2[[#This Row],[GAMENUM]], 0, 1))</f>
        <v>0</v>
      </c>
    </row>
    <row r="70" spans="1:32" x14ac:dyDescent="0.25">
      <c r="A70" t="str">
        <f t="shared" si="104"/>
        <v>Saturday</v>
      </c>
      <c r="B70" s="7">
        <v>45794</v>
      </c>
      <c r="C70" s="23">
        <v>0.875</v>
      </c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3</v>
      </c>
      <c r="L70" s="8" t="s">
        <v>43</v>
      </c>
      <c r="M70" s="8" t="s">
        <v>50</v>
      </c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  <c r="Z70" s="5">
        <f>IF(ISBLANK(Table2[[#This Row],[GAMENUM]]), " ", IF((Table2[[#This Row],[TOPSEEDWINS]]+Table2[[#This Row],[LOWSEEDWINS]]) &lt;&gt; Table2[[#This Row],[GAMENUM]], 0, 1))</f>
        <v>0</v>
      </c>
    </row>
    <row r="71" spans="1:32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  <c r="Z71" s="5" t="str">
        <f>IF(ISBLANK(Table2[[#This Row],[GAMENUM]]), " ", IF((Table2[[#This Row],[TOPSEEDWINS]]+Table2[[#This Row],[LOWSEEDWINS]]) &lt;&gt; Table2[[#This Row],[GAMENUM]], 0, 1))</f>
        <v xml:space="preserve"> </v>
      </c>
    </row>
    <row r="72" spans="1:32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  <c r="Z72" s="5" t="str">
        <f>IF(ISBLANK(Table2[[#This Row],[GAMENUM]]), " ", IF((Table2[[#This Row],[TOPSEEDWINS]]+Table2[[#This Row],[LOWSEEDWINS]]) &lt;&gt; Table2[[#This Row],[GAMENUM]], 0, 1))</f>
        <v xml:space="preserve"> </v>
      </c>
    </row>
    <row r="73" spans="1:32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  <c r="Z73" s="5" t="str">
        <f>IF(ISBLANK(Table2[[#This Row],[GAMENUM]]), " ", IF((Table2[[#This Row],[TOPSEEDWINS]]+Table2[[#This Row],[LOWSEEDWINS]]) &lt;&gt; Table2[[#This Row],[GAMENUM]], 0, 1))</f>
        <v xml:space="preserve"> </v>
      </c>
    </row>
    <row r="74" spans="1:32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Z74" s="5" t="str">
        <f>IF(ISBLANK(Table2[[#This Row],[GAMENUM]]), " ", IF((Table2[[#This Row],[TOPSEEDWINS]]+Table2[[#This Row],[LOWSEEDWINS]]) &lt;&gt; Table2[[#This Row],[GAMENUM]], 0, 1))</f>
        <v xml:space="preserve"> </v>
      </c>
      <c r="AF74" s="5">
        <f>WEEKDAY(B74)</f>
        <v>7</v>
      </c>
    </row>
    <row r="75" spans="1:32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2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2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2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2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2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E3 W2:Z33 G4:AAE7 V8:Z8 A9:Z14 A15:AAE37 N38:AAE47 H48:AAE50 X51:AAE55 X56:AA74 A75:AA10005 N51:V64 A65:V67 J68:V68 H69:V69 N70:V70 A71:V74 H54:M56 N3:N33 V3:V55 F4:F5 A4:E7 A8 C8 H8:M8 AA8:AAE14 A38:M41 B42:M45 A42:A55 H47:M47 B47:B50 J51:K51 W51:W74 H52:M52 B52:B55 J53:K53 A56:B61 AB56:AAE10000 J57:K57 H58:M59 C60 J60:K60 D61:M61 A62:M62 A63:E63 H63:M63 A64:D64 J64:K64 A68:G69 A70:E70 J70:K70">
    <cfRule type="cellIs" dxfId="820" priority="2377" operator="equal">
      <formula>"OTT"</formula>
    </cfRule>
    <cfRule type="cellIs" dxfId="819" priority="2378" operator="equal">
      <formula>"NJD"</formula>
    </cfRule>
    <cfRule type="cellIs" dxfId="818" priority="2379" operator="equal">
      <formula>"MIN"</formula>
    </cfRule>
    <cfRule type="cellIs" dxfId="817" priority="2380" operator="equal">
      <formula>"STL"</formula>
    </cfRule>
  </conditionalFormatting>
  <conditionalFormatting sqref="A1:AAE37 N38:AAE47 H48:AAE50 X51:AAE55 X56:AA74 A75:AA10005 N51:V64 A65:V67 J68:V68 H69:V69 N70:V70 A71:V74 H54:M56 V10:V55 A38:M41 B42:M45 A42:A55 H47:M47 B47:B50 J51:K51 W51:W74 H52:M52 B52:B55 J53:K53 A56:B61 AB56:AAE10000 J57:K57 H58:M59 C60 J60:K60 D61:M61 A62:M62 A63:E63 H63:M63 A64:D64 J64:K64 A68:G69 A70:E70 J70:K70">
    <cfRule type="cellIs" dxfId="816" priority="2336" operator="equal">
      <formula>"MTL"</formula>
    </cfRule>
  </conditionalFormatting>
  <conditionalFormatting sqref="A15:AAE37 A1:AAE3 W2:Z33 G4:AAE7 V8:Z8 A9:Z14 N38:AAE47 H48:AAE50 X51:AAE55 X56:AA74 A75:AA10005 N51:V64 A65:V67 J68:V68 H69:V69 N70:V70 A71:V74 H54:M56 N3:N33 V3:V55 F4:F5 A4:E7 A8 C8 H8:M8 AA8:AAE14 A38:M41 B42:M45 A42:A55 H47:M47 B47:B50 J51:K51 W51:W74 H52:M52 B52:B55 J53:K53 A56:B61 AB56:AAE10000 J57:K57 H58:M59 C60 J60:K60 D61:M61 A62:M62 A63:E63 H63:M63 A64:D64 J64:K64 A68:G69 A70:E70 J70:K70">
    <cfRule type="cellIs" dxfId="815" priority="2393" operator="equal">
      <formula>"LAK"</formula>
    </cfRule>
    <cfRule type="cellIs" dxfId="814" priority="2394" operator="equal">
      <formula>"TOR"</formula>
    </cfRule>
    <cfRule type="cellIs" dxfId="813" priority="2395" operator="equal">
      <formula>"CAR"</formula>
    </cfRule>
    <cfRule type="cellIs" dxfId="812" priority="2396" operator="equal">
      <formula>"NYI"</formula>
    </cfRule>
    <cfRule type="cellIs" dxfId="811" priority="2397" operator="equal">
      <formula>"FLA"</formula>
    </cfRule>
    <cfRule type="cellIs" dxfId="810" priority="2398" operator="equal">
      <formula>"EDM"</formula>
    </cfRule>
    <cfRule type="cellIs" dxfId="809" priority="2399" operator="equal">
      <formula>"DAL"</formula>
    </cfRule>
    <cfRule type="cellIs" dxfId="808" priority="2400" operator="equal">
      <formula>"NSH"</formula>
    </cfRule>
    <cfRule type="cellIs" dxfId="807" priority="2401" operator="equal">
      <formula>"VAN"</formula>
    </cfRule>
    <cfRule type="cellIs" dxfId="806" priority="2402" operator="equal">
      <formula>"COL"</formula>
    </cfRule>
    <cfRule type="cellIs" dxfId="805" priority="2403" operator="equal">
      <formula>"WPG"</formula>
    </cfRule>
    <cfRule type="cellIs" dxfId="804" priority="2404" operator="equal">
      <formula>"VGK"</formula>
    </cfRule>
    <cfRule type="cellIs" dxfId="803" priority="2405" operator="equal">
      <formula>"WSH"</formula>
    </cfRule>
    <cfRule type="cellIs" dxfId="802" priority="2406" operator="equal">
      <formula>"NYR"</formula>
    </cfRule>
    <cfRule type="cellIs" dxfId="801" priority="2407" operator="equal">
      <formula>"TBL"</formula>
    </cfRule>
    <cfRule type="cellIs" dxfId="800" priority="2408" operator="equal">
      <formula>"BOS"</formula>
    </cfRule>
  </conditionalFormatting>
  <conditionalFormatting sqref="F7">
    <cfRule type="cellIs" dxfId="799" priority="2337" operator="equal">
      <formula>"OTT"</formula>
    </cfRule>
    <cfRule type="cellIs" dxfId="798" priority="2338" operator="equal">
      <formula>"NJD"</formula>
    </cfRule>
    <cfRule type="cellIs" dxfId="797" priority="2339" operator="equal">
      <formula>"MIN"</formula>
    </cfRule>
    <cfRule type="cellIs" dxfId="796" priority="2340" operator="equal">
      <formula>"STL"</formula>
    </cfRule>
    <cfRule type="cellIs" dxfId="795" priority="2341" operator="equal">
      <formula>"LAK"</formula>
    </cfRule>
    <cfRule type="cellIs" dxfId="794" priority="2342" operator="equal">
      <formula>"TOR"</formula>
    </cfRule>
    <cfRule type="cellIs" dxfId="793" priority="2343" operator="equal">
      <formula>"CAR"</formula>
    </cfRule>
    <cfRule type="cellIs" dxfId="792" priority="2344" operator="equal">
      <formula>"NYI"</formula>
    </cfRule>
    <cfRule type="cellIs" dxfId="791" priority="2345" operator="equal">
      <formula>"FLA"</formula>
    </cfRule>
    <cfRule type="cellIs" dxfId="790" priority="2346" operator="equal">
      <formula>"EDM"</formula>
    </cfRule>
    <cfRule type="cellIs" dxfId="789" priority="2347" operator="equal">
      <formula>"DAL"</formula>
    </cfRule>
    <cfRule type="cellIs" dxfId="788" priority="2348" operator="equal">
      <formula>"NSH"</formula>
    </cfRule>
    <cfRule type="cellIs" dxfId="787" priority="2349" operator="equal">
      <formula>"VAN"</formula>
    </cfRule>
    <cfRule type="cellIs" dxfId="786" priority="2350" operator="equal">
      <formula>"COL"</formula>
    </cfRule>
    <cfRule type="cellIs" dxfId="785" priority="2351" operator="equal">
      <formula>"WPG"</formula>
    </cfRule>
    <cfRule type="cellIs" dxfId="784" priority="2352" operator="equal">
      <formula>"VGK"</formula>
    </cfRule>
    <cfRule type="cellIs" dxfId="783" priority="2353" operator="equal">
      <formula>"WSH"</formula>
    </cfRule>
    <cfRule type="cellIs" dxfId="782" priority="2354" operator="equal">
      <formula>"NYR"</formula>
    </cfRule>
    <cfRule type="cellIs" dxfId="781" priority="2355" operator="equal">
      <formula>"TBL"</formula>
    </cfRule>
    <cfRule type="cellIs" dxfId="780" priority="2356" operator="equal">
      <formula>"BOS"</formula>
    </cfRule>
  </conditionalFormatting>
  <conditionalFormatting sqref="H51 L56:M56 H58:I59 L58:M59">
    <cfRule type="cellIs" dxfId="779" priority="2229" operator="equal">
      <formula>"MTL"</formula>
    </cfRule>
    <cfRule type="cellIs" dxfId="778" priority="2230" operator="equal">
      <formula>"OTT"</formula>
    </cfRule>
    <cfRule type="cellIs" dxfId="777" priority="2231" operator="equal">
      <formula>"NJD"</formula>
    </cfRule>
    <cfRule type="cellIs" dxfId="776" priority="2232" operator="equal">
      <formula>"MIN"</formula>
    </cfRule>
    <cfRule type="cellIs" dxfId="775" priority="2233" operator="equal">
      <formula>"STL"</formula>
    </cfRule>
    <cfRule type="cellIs" dxfId="774" priority="2234" operator="equal">
      <formula>"LAK"</formula>
    </cfRule>
    <cfRule type="cellIs" dxfId="773" priority="2235" operator="equal">
      <formula>"TOR"</formula>
    </cfRule>
    <cfRule type="cellIs" dxfId="772" priority="2236" operator="equal">
      <formula>"CAR"</formula>
    </cfRule>
    <cfRule type="cellIs" dxfId="771" priority="2237" operator="equal">
      <formula>"NYI"</formula>
    </cfRule>
    <cfRule type="cellIs" dxfId="770" priority="2238" operator="equal">
      <formula>"FLA"</formula>
    </cfRule>
    <cfRule type="cellIs" dxfId="769" priority="2239" operator="equal">
      <formula>"EDM"</formula>
    </cfRule>
    <cfRule type="cellIs" dxfId="768" priority="2240" operator="equal">
      <formula>"DAL"</formula>
    </cfRule>
    <cfRule type="cellIs" dxfId="767" priority="2241" operator="equal">
      <formula>"NSH"</formula>
    </cfRule>
    <cfRule type="cellIs" dxfId="766" priority="2242" operator="equal">
      <formula>"VAN"</formula>
    </cfRule>
    <cfRule type="cellIs" dxfId="765" priority="2243" operator="equal">
      <formula>"COL"</formula>
    </cfRule>
    <cfRule type="cellIs" dxfId="764" priority="2244" operator="equal">
      <formula>"WPG"</formula>
    </cfRule>
    <cfRule type="cellIs" dxfId="763" priority="2245" operator="equal">
      <formula>"VGK"</formula>
    </cfRule>
    <cfRule type="cellIs" dxfId="762" priority="2246" operator="equal">
      <formula>"WSH"</formula>
    </cfRule>
    <cfRule type="cellIs" dxfId="761" priority="2247" operator="equal">
      <formula>"NYR"</formula>
    </cfRule>
    <cfRule type="cellIs" dxfId="760" priority="2248" operator="equal">
      <formula>"TBL"</formula>
    </cfRule>
    <cfRule type="cellIs" dxfId="759" priority="2249" operator="equal">
      <formula>"BOS"</formula>
    </cfRule>
  </conditionalFormatting>
  <conditionalFormatting sqref="H53">
    <cfRule type="cellIs" dxfId="758" priority="1891" operator="equal">
      <formula>"MTL"</formula>
    </cfRule>
    <cfRule type="cellIs" dxfId="757" priority="1892" operator="equal">
      <formula>"OTT"</formula>
    </cfRule>
    <cfRule type="cellIs" dxfId="756" priority="1893" operator="equal">
      <formula>"NJD"</formula>
    </cfRule>
    <cfRule type="cellIs" dxfId="755" priority="1894" operator="equal">
      <formula>"MIN"</formula>
    </cfRule>
    <cfRule type="cellIs" dxfId="754" priority="1895" operator="equal">
      <formula>"STL"</formula>
    </cfRule>
    <cfRule type="cellIs" dxfId="753" priority="1896" operator="equal">
      <formula>"LAK"</formula>
    </cfRule>
    <cfRule type="cellIs" dxfId="752" priority="1897" operator="equal">
      <formula>"TOR"</formula>
    </cfRule>
    <cfRule type="cellIs" dxfId="751" priority="1898" operator="equal">
      <formula>"CAR"</formula>
    </cfRule>
    <cfRule type="cellIs" dxfId="750" priority="1899" operator="equal">
      <formula>"NYI"</formula>
    </cfRule>
    <cfRule type="cellIs" dxfId="749" priority="1900" operator="equal">
      <formula>"FLA"</formula>
    </cfRule>
    <cfRule type="cellIs" dxfId="748" priority="1901" operator="equal">
      <formula>"EDM"</formula>
    </cfRule>
    <cfRule type="cellIs" dxfId="747" priority="1902" operator="equal">
      <formula>"DAL"</formula>
    </cfRule>
    <cfRule type="cellIs" dxfId="746" priority="1903" operator="equal">
      <formula>"NSH"</formula>
    </cfRule>
    <cfRule type="cellIs" dxfId="745" priority="1904" operator="equal">
      <formula>"VAN"</formula>
    </cfRule>
    <cfRule type="cellIs" dxfId="744" priority="1905" operator="equal">
      <formula>"COL"</formula>
    </cfRule>
    <cfRule type="cellIs" dxfId="743" priority="1906" operator="equal">
      <formula>"WPG"</formula>
    </cfRule>
    <cfRule type="cellIs" dxfId="742" priority="1907" operator="equal">
      <formula>"VGK"</formula>
    </cfRule>
    <cfRule type="cellIs" dxfId="741" priority="1908" operator="equal">
      <formula>"WSH"</formula>
    </cfRule>
    <cfRule type="cellIs" dxfId="740" priority="1909" operator="equal">
      <formula>"NYR"</formula>
    </cfRule>
    <cfRule type="cellIs" dxfId="739" priority="1910" operator="equal">
      <formula>"TBL"</formula>
    </cfRule>
    <cfRule type="cellIs" dxfId="738" priority="1911" operator="equal">
      <formula>"BOS"</formula>
    </cfRule>
  </conditionalFormatting>
  <conditionalFormatting sqref="H55">
    <cfRule type="cellIs" dxfId="737" priority="2019" operator="equal">
      <formula>"MTL"</formula>
    </cfRule>
    <cfRule type="cellIs" dxfId="736" priority="2020" operator="equal">
      <formula>"OTT"</formula>
    </cfRule>
    <cfRule type="cellIs" dxfId="735" priority="2021" operator="equal">
      <formula>"NJD"</formula>
    </cfRule>
    <cfRule type="cellIs" dxfId="734" priority="2022" operator="equal">
      <formula>"MIN"</formula>
    </cfRule>
    <cfRule type="cellIs" dxfId="733" priority="2023" operator="equal">
      <formula>"STL"</formula>
    </cfRule>
    <cfRule type="cellIs" dxfId="732" priority="2024" operator="equal">
      <formula>"LAK"</formula>
    </cfRule>
    <cfRule type="cellIs" dxfId="731" priority="2025" operator="equal">
      <formula>"TOR"</formula>
    </cfRule>
    <cfRule type="cellIs" dxfId="730" priority="2026" operator="equal">
      <formula>"CAR"</formula>
    </cfRule>
    <cfRule type="cellIs" dxfId="729" priority="2027" operator="equal">
      <formula>"NYI"</formula>
    </cfRule>
    <cfRule type="cellIs" dxfId="728" priority="2028" operator="equal">
      <formula>"FLA"</formula>
    </cfRule>
    <cfRule type="cellIs" dxfId="727" priority="2029" operator="equal">
      <formula>"EDM"</formula>
    </cfRule>
    <cfRule type="cellIs" dxfId="726" priority="2030" operator="equal">
      <formula>"DAL"</formula>
    </cfRule>
    <cfRule type="cellIs" dxfId="725" priority="2031" operator="equal">
      <formula>"NSH"</formula>
    </cfRule>
    <cfRule type="cellIs" dxfId="724" priority="2032" operator="equal">
      <formula>"VAN"</formula>
    </cfRule>
    <cfRule type="cellIs" dxfId="723" priority="2033" operator="equal">
      <formula>"COL"</formula>
    </cfRule>
    <cfRule type="cellIs" dxfId="722" priority="2034" operator="equal">
      <formula>"WPG"</formula>
    </cfRule>
    <cfRule type="cellIs" dxfId="721" priority="2035" operator="equal">
      <formula>"VGK"</formula>
    </cfRule>
    <cfRule type="cellIs" dxfId="720" priority="2036" operator="equal">
      <formula>"WSH"</formula>
    </cfRule>
    <cfRule type="cellIs" dxfId="719" priority="2037" operator="equal">
      <formula>"NYR"</formula>
    </cfRule>
    <cfRule type="cellIs" dxfId="718" priority="2038" operator="equal">
      <formula>"TBL"</formula>
    </cfRule>
    <cfRule type="cellIs" dxfId="717" priority="2039" operator="equal">
      <formula>"BOS"</formula>
    </cfRule>
  </conditionalFormatting>
  <conditionalFormatting sqref="H57">
    <cfRule type="cellIs" dxfId="716" priority="1744" operator="equal">
      <formula>"MTL"</formula>
    </cfRule>
    <cfRule type="cellIs" dxfId="715" priority="1745" operator="equal">
      <formula>"OTT"</formula>
    </cfRule>
    <cfRule type="cellIs" dxfId="714" priority="1746" operator="equal">
      <formula>"NJD"</formula>
    </cfRule>
    <cfRule type="cellIs" dxfId="713" priority="1747" operator="equal">
      <formula>"MIN"</formula>
    </cfRule>
    <cfRule type="cellIs" dxfId="712" priority="1748" operator="equal">
      <formula>"STL"</formula>
    </cfRule>
    <cfRule type="cellIs" dxfId="711" priority="1749" operator="equal">
      <formula>"LAK"</formula>
    </cfRule>
    <cfRule type="cellIs" dxfId="710" priority="1750" operator="equal">
      <formula>"TOR"</formula>
    </cfRule>
    <cfRule type="cellIs" dxfId="709" priority="1751" operator="equal">
      <formula>"CAR"</formula>
    </cfRule>
    <cfRule type="cellIs" dxfId="708" priority="1752" operator="equal">
      <formula>"NYI"</formula>
    </cfRule>
    <cfRule type="cellIs" dxfId="707" priority="1753" operator="equal">
      <formula>"FLA"</formula>
    </cfRule>
    <cfRule type="cellIs" dxfId="706" priority="1754" operator="equal">
      <formula>"EDM"</formula>
    </cfRule>
    <cfRule type="cellIs" dxfId="705" priority="1755" operator="equal">
      <formula>"DAL"</formula>
    </cfRule>
    <cfRule type="cellIs" dxfId="704" priority="1756" operator="equal">
      <formula>"NSH"</formula>
    </cfRule>
    <cfRule type="cellIs" dxfId="703" priority="1757" operator="equal">
      <formula>"VAN"</formula>
    </cfRule>
    <cfRule type="cellIs" dxfId="702" priority="1758" operator="equal">
      <formula>"COL"</formula>
    </cfRule>
    <cfRule type="cellIs" dxfId="701" priority="1759" operator="equal">
      <formula>"WPG"</formula>
    </cfRule>
    <cfRule type="cellIs" dxfId="700" priority="1760" operator="equal">
      <formula>"VGK"</formula>
    </cfRule>
    <cfRule type="cellIs" dxfId="699" priority="1761" operator="equal">
      <formula>"WSH"</formula>
    </cfRule>
    <cfRule type="cellIs" dxfId="698" priority="1762" operator="equal">
      <formula>"NYR"</formula>
    </cfRule>
    <cfRule type="cellIs" dxfId="697" priority="1763" operator="equal">
      <formula>"TBL"</formula>
    </cfRule>
    <cfRule type="cellIs" dxfId="696" priority="1764" operator="equal">
      <formula>"BOS"</formula>
    </cfRule>
  </conditionalFormatting>
  <conditionalFormatting sqref="H59:H60">
    <cfRule type="cellIs" dxfId="695" priority="1324" operator="equal">
      <formula>"MTL"</formula>
    </cfRule>
    <cfRule type="cellIs" dxfId="694" priority="1325" operator="equal">
      <formula>"OTT"</formula>
    </cfRule>
    <cfRule type="cellIs" dxfId="693" priority="1326" operator="equal">
      <formula>"NJD"</formula>
    </cfRule>
    <cfRule type="cellIs" dxfId="692" priority="1327" operator="equal">
      <formula>"MIN"</formula>
    </cfRule>
    <cfRule type="cellIs" dxfId="691" priority="1328" operator="equal">
      <formula>"STL"</formula>
    </cfRule>
    <cfRule type="cellIs" dxfId="690" priority="1329" operator="equal">
      <formula>"LAK"</formula>
    </cfRule>
    <cfRule type="cellIs" dxfId="689" priority="1330" operator="equal">
      <formula>"TOR"</formula>
    </cfRule>
    <cfRule type="cellIs" dxfId="688" priority="1331" operator="equal">
      <formula>"CAR"</formula>
    </cfRule>
    <cfRule type="cellIs" dxfId="687" priority="1332" operator="equal">
      <formula>"NYI"</formula>
    </cfRule>
    <cfRule type="cellIs" dxfId="686" priority="1333" operator="equal">
      <formula>"FLA"</formula>
    </cfRule>
    <cfRule type="cellIs" dxfId="685" priority="1334" operator="equal">
      <formula>"EDM"</formula>
    </cfRule>
    <cfRule type="cellIs" dxfId="684" priority="1335" operator="equal">
      <formula>"DAL"</formula>
    </cfRule>
    <cfRule type="cellIs" dxfId="683" priority="1336" operator="equal">
      <formula>"NSH"</formula>
    </cfRule>
    <cfRule type="cellIs" dxfId="682" priority="1337" operator="equal">
      <formula>"VAN"</formula>
    </cfRule>
    <cfRule type="cellIs" dxfId="681" priority="1338" operator="equal">
      <formula>"COL"</formula>
    </cfRule>
    <cfRule type="cellIs" dxfId="680" priority="1339" operator="equal">
      <formula>"WPG"</formula>
    </cfRule>
    <cfRule type="cellIs" dxfId="679" priority="1340" operator="equal">
      <formula>"VGK"</formula>
    </cfRule>
    <cfRule type="cellIs" dxfId="678" priority="1341" operator="equal">
      <formula>"WSH"</formula>
    </cfRule>
    <cfRule type="cellIs" dxfId="677" priority="1342" operator="equal">
      <formula>"NYR"</formula>
    </cfRule>
    <cfRule type="cellIs" dxfId="676" priority="1343" operator="equal">
      <formula>"TBL"</formula>
    </cfRule>
    <cfRule type="cellIs" dxfId="675" priority="1344" operator="equal">
      <formula>"BOS"</formula>
    </cfRule>
  </conditionalFormatting>
  <conditionalFormatting sqref="H63:H64">
    <cfRule type="cellIs" dxfId="674" priority="505" operator="equal">
      <formula>"MTL"</formula>
    </cfRule>
    <cfRule type="cellIs" dxfId="673" priority="506" operator="equal">
      <formula>"OTT"</formula>
    </cfRule>
    <cfRule type="cellIs" dxfId="672" priority="507" operator="equal">
      <formula>"NJD"</formula>
    </cfRule>
    <cfRule type="cellIs" dxfId="671" priority="508" operator="equal">
      <formula>"MIN"</formula>
    </cfRule>
    <cfRule type="cellIs" dxfId="670" priority="509" operator="equal">
      <formula>"STL"</formula>
    </cfRule>
    <cfRule type="cellIs" dxfId="669" priority="510" operator="equal">
      <formula>"LAK"</formula>
    </cfRule>
    <cfRule type="cellIs" dxfId="668" priority="511" operator="equal">
      <formula>"TOR"</formula>
    </cfRule>
    <cfRule type="cellIs" dxfId="667" priority="512" operator="equal">
      <formula>"CAR"</formula>
    </cfRule>
    <cfRule type="cellIs" dxfId="666" priority="513" operator="equal">
      <formula>"NYI"</formula>
    </cfRule>
    <cfRule type="cellIs" dxfId="665" priority="514" operator="equal">
      <formula>"FLA"</formula>
    </cfRule>
    <cfRule type="cellIs" dxfId="664" priority="515" operator="equal">
      <formula>"EDM"</formula>
    </cfRule>
    <cfRule type="cellIs" dxfId="663" priority="516" operator="equal">
      <formula>"DAL"</formula>
    </cfRule>
    <cfRule type="cellIs" dxfId="662" priority="517" operator="equal">
      <formula>"NSH"</formula>
    </cfRule>
    <cfRule type="cellIs" dxfId="661" priority="518" operator="equal">
      <formula>"VAN"</formula>
    </cfRule>
    <cfRule type="cellIs" dxfId="660" priority="519" operator="equal">
      <formula>"COL"</formula>
    </cfRule>
    <cfRule type="cellIs" dxfId="659" priority="520" operator="equal">
      <formula>"WPG"</formula>
    </cfRule>
    <cfRule type="cellIs" dxfId="658" priority="521" operator="equal">
      <formula>"VGK"</formula>
    </cfRule>
    <cfRule type="cellIs" dxfId="657" priority="522" operator="equal">
      <formula>"WSH"</formula>
    </cfRule>
    <cfRule type="cellIs" dxfId="656" priority="523" operator="equal">
      <formula>"NYR"</formula>
    </cfRule>
    <cfRule type="cellIs" dxfId="655" priority="524" operator="equal">
      <formula>"TBL"</formula>
    </cfRule>
    <cfRule type="cellIs" dxfId="654" priority="525" operator="equal">
      <formula>"BOS"</formula>
    </cfRule>
  </conditionalFormatting>
  <conditionalFormatting sqref="H66">
    <cfRule type="cellIs" dxfId="653" priority="337" operator="equal">
      <formula>"MTL"</formula>
    </cfRule>
    <cfRule type="cellIs" dxfId="652" priority="338" operator="equal">
      <formula>"OTT"</formula>
    </cfRule>
    <cfRule type="cellIs" dxfId="651" priority="339" operator="equal">
      <formula>"NJD"</formula>
    </cfRule>
    <cfRule type="cellIs" dxfId="650" priority="340" operator="equal">
      <formula>"MIN"</formula>
    </cfRule>
    <cfRule type="cellIs" dxfId="649" priority="341" operator="equal">
      <formula>"STL"</formula>
    </cfRule>
    <cfRule type="cellIs" dxfId="648" priority="342" operator="equal">
      <formula>"LAK"</formula>
    </cfRule>
    <cfRule type="cellIs" dxfId="647" priority="343" operator="equal">
      <formula>"TOR"</formula>
    </cfRule>
    <cfRule type="cellIs" dxfId="646" priority="344" operator="equal">
      <formula>"CAR"</formula>
    </cfRule>
    <cfRule type="cellIs" dxfId="645" priority="345" operator="equal">
      <formula>"NYI"</formula>
    </cfRule>
    <cfRule type="cellIs" dxfId="644" priority="346" operator="equal">
      <formula>"FLA"</formula>
    </cfRule>
    <cfRule type="cellIs" dxfId="643" priority="347" operator="equal">
      <formula>"EDM"</formula>
    </cfRule>
    <cfRule type="cellIs" dxfId="642" priority="348" operator="equal">
      <formula>"DAL"</formula>
    </cfRule>
    <cfRule type="cellIs" dxfId="641" priority="349" operator="equal">
      <formula>"NSH"</formula>
    </cfRule>
    <cfRule type="cellIs" dxfId="640" priority="350" operator="equal">
      <formula>"VAN"</formula>
    </cfRule>
    <cfRule type="cellIs" dxfId="639" priority="351" operator="equal">
      <formula>"COL"</formula>
    </cfRule>
    <cfRule type="cellIs" dxfId="638" priority="352" operator="equal">
      <formula>"WPG"</formula>
    </cfRule>
    <cfRule type="cellIs" dxfId="637" priority="353" operator="equal">
      <formula>"VGK"</formula>
    </cfRule>
    <cfRule type="cellIs" dxfId="636" priority="354" operator="equal">
      <formula>"WSH"</formula>
    </cfRule>
    <cfRule type="cellIs" dxfId="635" priority="355" operator="equal">
      <formula>"NYR"</formula>
    </cfRule>
    <cfRule type="cellIs" dxfId="634" priority="356" operator="equal">
      <formula>"TBL"</formula>
    </cfRule>
    <cfRule type="cellIs" dxfId="633" priority="357" operator="equal">
      <formula>"BOS"</formula>
    </cfRule>
  </conditionalFormatting>
  <conditionalFormatting sqref="H68">
    <cfRule type="cellIs" dxfId="632" priority="211" operator="equal">
      <formula>"MTL"</formula>
    </cfRule>
    <cfRule type="cellIs" dxfId="631" priority="212" operator="equal">
      <formula>"OTT"</formula>
    </cfRule>
    <cfRule type="cellIs" dxfId="630" priority="213" operator="equal">
      <formula>"NJD"</formula>
    </cfRule>
    <cfRule type="cellIs" dxfId="629" priority="214" operator="equal">
      <formula>"MIN"</formula>
    </cfRule>
    <cfRule type="cellIs" dxfId="628" priority="215" operator="equal">
      <formula>"STL"</formula>
    </cfRule>
    <cfRule type="cellIs" dxfId="627" priority="216" operator="equal">
      <formula>"LAK"</formula>
    </cfRule>
    <cfRule type="cellIs" dxfId="626" priority="217" operator="equal">
      <formula>"TOR"</formula>
    </cfRule>
    <cfRule type="cellIs" dxfId="625" priority="218" operator="equal">
      <formula>"CAR"</formula>
    </cfRule>
    <cfRule type="cellIs" dxfId="624" priority="219" operator="equal">
      <formula>"NYI"</formula>
    </cfRule>
    <cfRule type="cellIs" dxfId="623" priority="220" operator="equal">
      <formula>"FLA"</formula>
    </cfRule>
    <cfRule type="cellIs" dxfId="622" priority="221" operator="equal">
      <formula>"EDM"</formula>
    </cfRule>
    <cfRule type="cellIs" dxfId="621" priority="222" operator="equal">
      <formula>"DAL"</formula>
    </cfRule>
    <cfRule type="cellIs" dxfId="620" priority="223" operator="equal">
      <formula>"NSH"</formula>
    </cfRule>
    <cfRule type="cellIs" dxfId="619" priority="224" operator="equal">
      <formula>"VAN"</formula>
    </cfRule>
    <cfRule type="cellIs" dxfId="618" priority="225" operator="equal">
      <formula>"COL"</formula>
    </cfRule>
    <cfRule type="cellIs" dxfId="617" priority="226" operator="equal">
      <formula>"WPG"</formula>
    </cfRule>
    <cfRule type="cellIs" dxfId="616" priority="227" operator="equal">
      <formula>"VGK"</formula>
    </cfRule>
    <cfRule type="cellIs" dxfId="615" priority="228" operator="equal">
      <formula>"WSH"</formula>
    </cfRule>
    <cfRule type="cellIs" dxfId="614" priority="229" operator="equal">
      <formula>"NYR"</formula>
    </cfRule>
    <cfRule type="cellIs" dxfId="613" priority="230" operator="equal">
      <formula>"TBL"</formula>
    </cfRule>
    <cfRule type="cellIs" dxfId="612" priority="231" operator="equal">
      <formula>"BOS"</formula>
    </cfRule>
  </conditionalFormatting>
  <conditionalFormatting sqref="H70">
    <cfRule type="cellIs" dxfId="611" priority="43" operator="equal">
      <formula>"MTL"</formula>
    </cfRule>
    <cfRule type="cellIs" dxfId="610" priority="44" operator="equal">
      <formula>"OTT"</formula>
    </cfRule>
    <cfRule type="cellIs" dxfId="609" priority="45" operator="equal">
      <formula>"NJD"</formula>
    </cfRule>
    <cfRule type="cellIs" dxfId="608" priority="46" operator="equal">
      <formula>"MIN"</formula>
    </cfRule>
    <cfRule type="cellIs" dxfId="607" priority="47" operator="equal">
      <formula>"STL"</formula>
    </cfRule>
    <cfRule type="cellIs" dxfId="606" priority="48" operator="equal">
      <formula>"LAK"</formula>
    </cfRule>
    <cfRule type="cellIs" dxfId="605" priority="49" operator="equal">
      <formula>"TOR"</formula>
    </cfRule>
    <cfRule type="cellIs" dxfId="604" priority="50" operator="equal">
      <formula>"CAR"</formula>
    </cfRule>
    <cfRule type="cellIs" dxfId="603" priority="51" operator="equal">
      <formula>"NYI"</formula>
    </cfRule>
    <cfRule type="cellIs" dxfId="602" priority="52" operator="equal">
      <formula>"FLA"</formula>
    </cfRule>
    <cfRule type="cellIs" dxfId="601" priority="53" operator="equal">
      <formula>"EDM"</formula>
    </cfRule>
    <cfRule type="cellIs" dxfId="600" priority="54" operator="equal">
      <formula>"DAL"</formula>
    </cfRule>
    <cfRule type="cellIs" dxfId="599" priority="55" operator="equal">
      <formula>"NSH"</formula>
    </cfRule>
    <cfRule type="cellIs" dxfId="598" priority="56" operator="equal">
      <formula>"VAN"</formula>
    </cfRule>
    <cfRule type="cellIs" dxfId="597" priority="57" operator="equal">
      <formula>"COL"</formula>
    </cfRule>
    <cfRule type="cellIs" dxfId="596" priority="58" operator="equal">
      <formula>"WPG"</formula>
    </cfRule>
    <cfRule type="cellIs" dxfId="595" priority="59" operator="equal">
      <formula>"VGK"</formula>
    </cfRule>
    <cfRule type="cellIs" dxfId="594" priority="60" operator="equal">
      <formula>"WSH"</formula>
    </cfRule>
    <cfRule type="cellIs" dxfId="593" priority="61" operator="equal">
      <formula>"NYR"</formula>
    </cfRule>
    <cfRule type="cellIs" dxfId="592" priority="62" operator="equal">
      <formula>"TBL"</formula>
    </cfRule>
    <cfRule type="cellIs" dxfId="591" priority="63" operator="equal">
      <formula>"BOS"</formula>
    </cfRule>
  </conditionalFormatting>
  <conditionalFormatting sqref="H46:I46">
    <cfRule type="cellIs" dxfId="590" priority="2292" operator="equal">
      <formula>"MTL"</formula>
    </cfRule>
    <cfRule type="cellIs" dxfId="589" priority="2293" operator="equal">
      <formula>"OTT"</formula>
    </cfRule>
    <cfRule type="cellIs" dxfId="588" priority="2294" operator="equal">
      <formula>"NJD"</formula>
    </cfRule>
    <cfRule type="cellIs" dxfId="587" priority="2295" operator="equal">
      <formula>"MIN"</formula>
    </cfRule>
    <cfRule type="cellIs" dxfId="586" priority="2296" operator="equal">
      <formula>"STL"</formula>
    </cfRule>
    <cfRule type="cellIs" dxfId="585" priority="2297" operator="equal">
      <formula>"LAK"</formula>
    </cfRule>
    <cfRule type="cellIs" dxfId="584" priority="2298" operator="equal">
      <formula>"TOR"</formula>
    </cfRule>
    <cfRule type="cellIs" dxfId="583" priority="2299" operator="equal">
      <formula>"CAR"</formula>
    </cfRule>
    <cfRule type="cellIs" dxfId="582" priority="2300" operator="equal">
      <formula>"NYI"</formula>
    </cfRule>
    <cfRule type="cellIs" dxfId="581" priority="2301" operator="equal">
      <formula>"FLA"</formula>
    </cfRule>
    <cfRule type="cellIs" dxfId="580" priority="2302" operator="equal">
      <formula>"EDM"</formula>
    </cfRule>
    <cfRule type="cellIs" dxfId="579" priority="2303" operator="equal">
      <formula>"DAL"</formula>
    </cfRule>
    <cfRule type="cellIs" dxfId="578" priority="2304" operator="equal">
      <formula>"NSH"</formula>
    </cfRule>
    <cfRule type="cellIs" dxfId="577" priority="2305" operator="equal">
      <formula>"VAN"</formula>
    </cfRule>
    <cfRule type="cellIs" dxfId="576" priority="2306" operator="equal">
      <formula>"COL"</formula>
    </cfRule>
    <cfRule type="cellIs" dxfId="575" priority="2307" operator="equal">
      <formula>"WPG"</formula>
    </cfRule>
    <cfRule type="cellIs" dxfId="574" priority="2308" operator="equal">
      <formula>"VGK"</formula>
    </cfRule>
    <cfRule type="cellIs" dxfId="573" priority="2309" operator="equal">
      <formula>"WSH"</formula>
    </cfRule>
    <cfRule type="cellIs" dxfId="572" priority="2310" operator="equal">
      <formula>"NYR"</formula>
    </cfRule>
    <cfRule type="cellIs" dxfId="571" priority="2311" operator="equal">
      <formula>"TBL"</formula>
    </cfRule>
    <cfRule type="cellIs" dxfId="570" priority="2312" operator="equal">
      <formula>"BOS"</formula>
    </cfRule>
  </conditionalFormatting>
  <conditionalFormatting sqref="H66:I67">
    <cfRule type="cellIs" dxfId="569" priority="295" operator="equal">
      <formula>"MTL"</formula>
    </cfRule>
    <cfRule type="cellIs" dxfId="568" priority="296" operator="equal">
      <formula>"OTT"</formula>
    </cfRule>
    <cfRule type="cellIs" dxfId="567" priority="297" operator="equal">
      <formula>"NJD"</formula>
    </cfRule>
    <cfRule type="cellIs" dxfId="566" priority="298" operator="equal">
      <formula>"MIN"</formula>
    </cfRule>
    <cfRule type="cellIs" dxfId="565" priority="299" operator="equal">
      <formula>"STL"</formula>
    </cfRule>
    <cfRule type="cellIs" dxfId="564" priority="300" operator="equal">
      <formula>"LAK"</formula>
    </cfRule>
    <cfRule type="cellIs" dxfId="563" priority="301" operator="equal">
      <formula>"TOR"</formula>
    </cfRule>
    <cfRule type="cellIs" dxfId="562" priority="302" operator="equal">
      <formula>"CAR"</formula>
    </cfRule>
    <cfRule type="cellIs" dxfId="561" priority="303" operator="equal">
      <formula>"NYI"</formula>
    </cfRule>
    <cfRule type="cellIs" dxfId="560" priority="304" operator="equal">
      <formula>"FLA"</formula>
    </cfRule>
    <cfRule type="cellIs" dxfId="559" priority="305" operator="equal">
      <formula>"EDM"</formula>
    </cfRule>
    <cfRule type="cellIs" dxfId="558" priority="306" operator="equal">
      <formula>"DAL"</formula>
    </cfRule>
    <cfRule type="cellIs" dxfId="557" priority="307" operator="equal">
      <formula>"NSH"</formula>
    </cfRule>
    <cfRule type="cellIs" dxfId="556" priority="308" operator="equal">
      <formula>"VAN"</formula>
    </cfRule>
    <cfRule type="cellIs" dxfId="555" priority="309" operator="equal">
      <formula>"COL"</formula>
    </cfRule>
    <cfRule type="cellIs" dxfId="554" priority="310" operator="equal">
      <formula>"WPG"</formula>
    </cfRule>
    <cfRule type="cellIs" dxfId="553" priority="311" operator="equal">
      <formula>"VGK"</formula>
    </cfRule>
    <cfRule type="cellIs" dxfId="552" priority="312" operator="equal">
      <formula>"WSH"</formula>
    </cfRule>
    <cfRule type="cellIs" dxfId="551" priority="313" operator="equal">
      <formula>"NYR"</formula>
    </cfRule>
    <cfRule type="cellIs" dxfId="550" priority="314" operator="equal">
      <formula>"TBL"</formula>
    </cfRule>
    <cfRule type="cellIs" dxfId="549" priority="315" operator="equal">
      <formula>"BOS"</formula>
    </cfRule>
  </conditionalFormatting>
  <conditionalFormatting sqref="I51">
    <cfRule type="cellIs" dxfId="548" priority="2187" operator="equal">
      <formula>"MTL"</formula>
    </cfRule>
    <cfRule type="cellIs" dxfId="547" priority="2188" operator="equal">
      <formula>"OTT"</formula>
    </cfRule>
    <cfRule type="cellIs" dxfId="546" priority="2189" operator="equal">
      <formula>"NJD"</formula>
    </cfRule>
    <cfRule type="cellIs" dxfId="545" priority="2190" operator="equal">
      <formula>"MIN"</formula>
    </cfRule>
    <cfRule type="cellIs" dxfId="544" priority="2191" operator="equal">
      <formula>"STL"</formula>
    </cfRule>
    <cfRule type="cellIs" dxfId="543" priority="2192" operator="equal">
      <formula>"LAK"</formula>
    </cfRule>
    <cfRule type="cellIs" dxfId="542" priority="2193" operator="equal">
      <formula>"TOR"</formula>
    </cfRule>
    <cfRule type="cellIs" dxfId="541" priority="2194" operator="equal">
      <formula>"CAR"</formula>
    </cfRule>
    <cfRule type="cellIs" dxfId="540" priority="2195" operator="equal">
      <formula>"NYI"</formula>
    </cfRule>
    <cfRule type="cellIs" dxfId="539" priority="2196" operator="equal">
      <formula>"FLA"</formula>
    </cfRule>
    <cfRule type="cellIs" dxfId="538" priority="2197" operator="equal">
      <formula>"EDM"</formula>
    </cfRule>
    <cfRule type="cellIs" dxfId="537" priority="2198" operator="equal">
      <formula>"DAL"</formula>
    </cfRule>
    <cfRule type="cellIs" dxfId="536" priority="2199" operator="equal">
      <formula>"NSH"</formula>
    </cfRule>
    <cfRule type="cellIs" dxfId="535" priority="2200" operator="equal">
      <formula>"VAN"</formula>
    </cfRule>
    <cfRule type="cellIs" dxfId="534" priority="2201" operator="equal">
      <formula>"COL"</formula>
    </cfRule>
    <cfRule type="cellIs" dxfId="533" priority="2202" operator="equal">
      <formula>"WPG"</formula>
    </cfRule>
    <cfRule type="cellIs" dxfId="532" priority="2203" operator="equal">
      <formula>"VGK"</formula>
    </cfRule>
    <cfRule type="cellIs" dxfId="531" priority="2204" operator="equal">
      <formula>"WSH"</formula>
    </cfRule>
    <cfRule type="cellIs" dxfId="530" priority="2205" operator="equal">
      <formula>"NYR"</formula>
    </cfRule>
    <cfRule type="cellIs" dxfId="529" priority="2206" operator="equal">
      <formula>"TBL"</formula>
    </cfRule>
    <cfRule type="cellIs" dxfId="528" priority="2207" operator="equal">
      <formula>"BOS"</formula>
    </cfRule>
  </conditionalFormatting>
  <conditionalFormatting sqref="I53">
    <cfRule type="cellIs" dxfId="527" priority="1933" operator="equal">
      <formula>"MTL"</formula>
    </cfRule>
    <cfRule type="cellIs" dxfId="526" priority="1934" operator="equal">
      <formula>"OTT"</formula>
    </cfRule>
    <cfRule type="cellIs" dxfId="525" priority="1935" operator="equal">
      <formula>"NJD"</formula>
    </cfRule>
    <cfRule type="cellIs" dxfId="524" priority="1936" operator="equal">
      <formula>"MIN"</formula>
    </cfRule>
    <cfRule type="cellIs" dxfId="523" priority="1937" operator="equal">
      <formula>"STL"</formula>
    </cfRule>
    <cfRule type="cellIs" dxfId="522" priority="1938" operator="equal">
      <formula>"LAK"</formula>
    </cfRule>
    <cfRule type="cellIs" dxfId="521" priority="1939" operator="equal">
      <formula>"TOR"</formula>
    </cfRule>
    <cfRule type="cellIs" dxfId="520" priority="1940" operator="equal">
      <formula>"CAR"</formula>
    </cfRule>
    <cfRule type="cellIs" dxfId="519" priority="1941" operator="equal">
      <formula>"NYI"</formula>
    </cfRule>
    <cfRule type="cellIs" dxfId="518" priority="1942" operator="equal">
      <formula>"FLA"</formula>
    </cfRule>
    <cfRule type="cellIs" dxfId="517" priority="1943" operator="equal">
      <formula>"EDM"</formula>
    </cfRule>
    <cfRule type="cellIs" dxfId="516" priority="1944" operator="equal">
      <formula>"DAL"</formula>
    </cfRule>
    <cfRule type="cellIs" dxfId="515" priority="1945" operator="equal">
      <formula>"NSH"</formula>
    </cfRule>
    <cfRule type="cellIs" dxfId="514" priority="1946" operator="equal">
      <formula>"VAN"</formula>
    </cfRule>
    <cfRule type="cellIs" dxfId="513" priority="1947" operator="equal">
      <formula>"COL"</formula>
    </cfRule>
    <cfRule type="cellIs" dxfId="512" priority="1948" operator="equal">
      <formula>"WPG"</formula>
    </cfRule>
    <cfRule type="cellIs" dxfId="511" priority="1949" operator="equal">
      <formula>"VGK"</formula>
    </cfRule>
    <cfRule type="cellIs" dxfId="510" priority="1950" operator="equal">
      <formula>"WSH"</formula>
    </cfRule>
    <cfRule type="cellIs" dxfId="509" priority="1951" operator="equal">
      <formula>"NYR"</formula>
    </cfRule>
    <cfRule type="cellIs" dxfId="508" priority="1952" operator="equal">
      <formula>"TBL"</formula>
    </cfRule>
    <cfRule type="cellIs" dxfId="507" priority="1953" operator="equal">
      <formula>"BOS"</formula>
    </cfRule>
  </conditionalFormatting>
  <conditionalFormatting sqref="I55">
    <cfRule type="cellIs" dxfId="506" priority="1998" operator="equal">
      <formula>"MTL"</formula>
    </cfRule>
    <cfRule type="cellIs" dxfId="505" priority="1999" operator="equal">
      <formula>"OTT"</formula>
    </cfRule>
    <cfRule type="cellIs" dxfId="504" priority="2000" operator="equal">
      <formula>"NJD"</formula>
    </cfRule>
    <cfRule type="cellIs" dxfId="503" priority="2001" operator="equal">
      <formula>"MIN"</formula>
    </cfRule>
    <cfRule type="cellIs" dxfId="502" priority="2002" operator="equal">
      <formula>"STL"</formula>
    </cfRule>
    <cfRule type="cellIs" dxfId="501" priority="2003" operator="equal">
      <formula>"LAK"</formula>
    </cfRule>
    <cfRule type="cellIs" dxfId="500" priority="2004" operator="equal">
      <formula>"TOR"</formula>
    </cfRule>
    <cfRule type="cellIs" dxfId="499" priority="2005" operator="equal">
      <formula>"CAR"</formula>
    </cfRule>
    <cfRule type="cellIs" dxfId="498" priority="2006" operator="equal">
      <formula>"NYI"</formula>
    </cfRule>
    <cfRule type="cellIs" dxfId="497" priority="2007" operator="equal">
      <formula>"FLA"</formula>
    </cfRule>
    <cfRule type="cellIs" dxfId="496" priority="2008" operator="equal">
      <formula>"EDM"</formula>
    </cfRule>
    <cfRule type="cellIs" dxfId="495" priority="2009" operator="equal">
      <formula>"DAL"</formula>
    </cfRule>
    <cfRule type="cellIs" dxfId="494" priority="2010" operator="equal">
      <formula>"NSH"</formula>
    </cfRule>
    <cfRule type="cellIs" dxfId="493" priority="2011" operator="equal">
      <formula>"VAN"</formula>
    </cfRule>
    <cfRule type="cellIs" dxfId="492" priority="2012" operator="equal">
      <formula>"COL"</formula>
    </cfRule>
    <cfRule type="cellIs" dxfId="491" priority="2013" operator="equal">
      <formula>"WPG"</formula>
    </cfRule>
    <cfRule type="cellIs" dxfId="490" priority="2014" operator="equal">
      <formula>"VGK"</formula>
    </cfRule>
    <cfRule type="cellIs" dxfId="489" priority="2015" operator="equal">
      <formula>"WSH"</formula>
    </cfRule>
    <cfRule type="cellIs" dxfId="488" priority="2016" operator="equal">
      <formula>"NYR"</formula>
    </cfRule>
    <cfRule type="cellIs" dxfId="487" priority="2017" operator="equal">
      <formula>"TBL"</formula>
    </cfRule>
    <cfRule type="cellIs" dxfId="486" priority="2018" operator="equal">
      <formula>"BOS"</formula>
    </cfRule>
  </conditionalFormatting>
  <conditionalFormatting sqref="I57">
    <cfRule type="cellIs" dxfId="485" priority="1765" operator="equal">
      <formula>"MTL"</formula>
    </cfRule>
    <cfRule type="cellIs" dxfId="484" priority="1766" operator="equal">
      <formula>"OTT"</formula>
    </cfRule>
    <cfRule type="cellIs" dxfId="483" priority="1767" operator="equal">
      <formula>"NJD"</formula>
    </cfRule>
    <cfRule type="cellIs" dxfId="482" priority="1768" operator="equal">
      <formula>"MIN"</formula>
    </cfRule>
    <cfRule type="cellIs" dxfId="481" priority="1769" operator="equal">
      <formula>"STL"</formula>
    </cfRule>
    <cfRule type="cellIs" dxfId="480" priority="1770" operator="equal">
      <formula>"LAK"</formula>
    </cfRule>
    <cfRule type="cellIs" dxfId="479" priority="1771" operator="equal">
      <formula>"TOR"</formula>
    </cfRule>
    <cfRule type="cellIs" dxfId="478" priority="1772" operator="equal">
      <formula>"CAR"</formula>
    </cfRule>
    <cfRule type="cellIs" dxfId="477" priority="1773" operator="equal">
      <formula>"NYI"</formula>
    </cfRule>
    <cfRule type="cellIs" dxfId="476" priority="1774" operator="equal">
      <formula>"FLA"</formula>
    </cfRule>
    <cfRule type="cellIs" dxfId="475" priority="1775" operator="equal">
      <formula>"EDM"</formula>
    </cfRule>
    <cfRule type="cellIs" dxfId="474" priority="1776" operator="equal">
      <formula>"DAL"</formula>
    </cfRule>
    <cfRule type="cellIs" dxfId="473" priority="1777" operator="equal">
      <formula>"NSH"</formula>
    </cfRule>
    <cfRule type="cellIs" dxfId="472" priority="1778" operator="equal">
      <formula>"VAN"</formula>
    </cfRule>
    <cfRule type="cellIs" dxfId="471" priority="1779" operator="equal">
      <formula>"COL"</formula>
    </cfRule>
    <cfRule type="cellIs" dxfId="470" priority="1780" operator="equal">
      <formula>"WPG"</formula>
    </cfRule>
    <cfRule type="cellIs" dxfId="469" priority="1781" operator="equal">
      <formula>"VGK"</formula>
    </cfRule>
    <cfRule type="cellIs" dxfId="468" priority="1782" operator="equal">
      <formula>"WSH"</formula>
    </cfRule>
    <cfRule type="cellIs" dxfId="467" priority="1783" operator="equal">
      <formula>"NYR"</formula>
    </cfRule>
    <cfRule type="cellIs" dxfId="466" priority="1784" operator="equal">
      <formula>"TBL"</formula>
    </cfRule>
    <cfRule type="cellIs" dxfId="465" priority="1785" operator="equal">
      <formula>"BOS"</formula>
    </cfRule>
  </conditionalFormatting>
  <conditionalFormatting sqref="I59:I60">
    <cfRule type="cellIs" dxfId="464" priority="1345" operator="equal">
      <formula>"MTL"</formula>
    </cfRule>
    <cfRule type="cellIs" dxfId="463" priority="1346" operator="equal">
      <formula>"OTT"</formula>
    </cfRule>
    <cfRule type="cellIs" dxfId="462" priority="1347" operator="equal">
      <formula>"NJD"</formula>
    </cfRule>
    <cfRule type="cellIs" dxfId="461" priority="1348" operator="equal">
      <formula>"MIN"</formula>
    </cfRule>
    <cfRule type="cellIs" dxfId="460" priority="1349" operator="equal">
      <formula>"STL"</formula>
    </cfRule>
    <cfRule type="cellIs" dxfId="459" priority="1350" operator="equal">
      <formula>"LAK"</formula>
    </cfRule>
    <cfRule type="cellIs" dxfId="458" priority="1351" operator="equal">
      <formula>"TOR"</formula>
    </cfRule>
    <cfRule type="cellIs" dxfId="457" priority="1352" operator="equal">
      <formula>"CAR"</formula>
    </cfRule>
    <cfRule type="cellIs" dxfId="456" priority="1353" operator="equal">
      <formula>"NYI"</formula>
    </cfRule>
    <cfRule type="cellIs" dxfId="455" priority="1354" operator="equal">
      <formula>"FLA"</formula>
    </cfRule>
    <cfRule type="cellIs" dxfId="454" priority="1355" operator="equal">
      <formula>"EDM"</formula>
    </cfRule>
    <cfRule type="cellIs" dxfId="453" priority="1356" operator="equal">
      <formula>"DAL"</formula>
    </cfRule>
    <cfRule type="cellIs" dxfId="452" priority="1357" operator="equal">
      <formula>"NSH"</formula>
    </cfRule>
    <cfRule type="cellIs" dxfId="451" priority="1358" operator="equal">
      <formula>"VAN"</formula>
    </cfRule>
    <cfRule type="cellIs" dxfId="450" priority="1359" operator="equal">
      <formula>"COL"</formula>
    </cfRule>
    <cfRule type="cellIs" dxfId="449" priority="1360" operator="equal">
      <formula>"WPG"</formula>
    </cfRule>
    <cfRule type="cellIs" dxfId="448" priority="1361" operator="equal">
      <formula>"VGK"</formula>
    </cfRule>
    <cfRule type="cellIs" dxfId="447" priority="1362" operator="equal">
      <formula>"WSH"</formula>
    </cfRule>
    <cfRule type="cellIs" dxfId="446" priority="1363" operator="equal">
      <formula>"NYR"</formula>
    </cfRule>
    <cfRule type="cellIs" dxfId="445" priority="1364" operator="equal">
      <formula>"TBL"</formula>
    </cfRule>
    <cfRule type="cellIs" dxfId="444" priority="1365" operator="equal">
      <formula>"BOS"</formula>
    </cfRule>
  </conditionalFormatting>
  <conditionalFormatting sqref="I63:I64">
    <cfRule type="cellIs" dxfId="443" priority="526" operator="equal">
      <formula>"MTL"</formula>
    </cfRule>
    <cfRule type="cellIs" dxfId="442" priority="527" operator="equal">
      <formula>"OTT"</formula>
    </cfRule>
    <cfRule type="cellIs" dxfId="441" priority="528" operator="equal">
      <formula>"NJD"</formula>
    </cfRule>
    <cfRule type="cellIs" dxfId="440" priority="529" operator="equal">
      <formula>"MIN"</formula>
    </cfRule>
    <cfRule type="cellIs" dxfId="439" priority="530" operator="equal">
      <formula>"STL"</formula>
    </cfRule>
    <cfRule type="cellIs" dxfId="438" priority="531" operator="equal">
      <formula>"LAK"</formula>
    </cfRule>
    <cfRule type="cellIs" dxfId="437" priority="532" operator="equal">
      <formula>"TOR"</formula>
    </cfRule>
    <cfRule type="cellIs" dxfId="436" priority="533" operator="equal">
      <formula>"CAR"</formula>
    </cfRule>
    <cfRule type="cellIs" dxfId="435" priority="534" operator="equal">
      <formula>"NYI"</formula>
    </cfRule>
    <cfRule type="cellIs" dxfId="434" priority="535" operator="equal">
      <formula>"FLA"</formula>
    </cfRule>
    <cfRule type="cellIs" dxfId="433" priority="536" operator="equal">
      <formula>"EDM"</formula>
    </cfRule>
    <cfRule type="cellIs" dxfId="432" priority="537" operator="equal">
      <formula>"DAL"</formula>
    </cfRule>
    <cfRule type="cellIs" dxfId="431" priority="538" operator="equal">
      <formula>"NSH"</formula>
    </cfRule>
    <cfRule type="cellIs" dxfId="430" priority="539" operator="equal">
      <formula>"VAN"</formula>
    </cfRule>
    <cfRule type="cellIs" dxfId="429" priority="540" operator="equal">
      <formula>"COL"</formula>
    </cfRule>
    <cfRule type="cellIs" dxfId="428" priority="541" operator="equal">
      <formula>"WPG"</formula>
    </cfRule>
    <cfRule type="cellIs" dxfId="427" priority="542" operator="equal">
      <formula>"VGK"</formula>
    </cfRule>
    <cfRule type="cellIs" dxfId="426" priority="543" operator="equal">
      <formula>"WSH"</formula>
    </cfRule>
    <cfRule type="cellIs" dxfId="425" priority="544" operator="equal">
      <formula>"NYR"</formula>
    </cfRule>
    <cfRule type="cellIs" dxfId="424" priority="545" operator="equal">
      <formula>"TBL"</formula>
    </cfRule>
    <cfRule type="cellIs" dxfId="423" priority="546" operator="equal">
      <formula>"BOS"</formula>
    </cfRule>
  </conditionalFormatting>
  <conditionalFormatting sqref="I66">
    <cfRule type="cellIs" dxfId="422" priority="358" operator="equal">
      <formula>"MTL"</formula>
    </cfRule>
    <cfRule type="cellIs" dxfId="421" priority="359" operator="equal">
      <formula>"OTT"</formula>
    </cfRule>
    <cfRule type="cellIs" dxfId="420" priority="360" operator="equal">
      <formula>"NJD"</formula>
    </cfRule>
    <cfRule type="cellIs" dxfId="419" priority="361" operator="equal">
      <formula>"MIN"</formula>
    </cfRule>
    <cfRule type="cellIs" dxfId="418" priority="362" operator="equal">
      <formula>"STL"</formula>
    </cfRule>
    <cfRule type="cellIs" dxfId="417" priority="363" operator="equal">
      <formula>"LAK"</formula>
    </cfRule>
    <cfRule type="cellIs" dxfId="416" priority="364" operator="equal">
      <formula>"TOR"</formula>
    </cfRule>
    <cfRule type="cellIs" dxfId="415" priority="365" operator="equal">
      <formula>"CAR"</formula>
    </cfRule>
    <cfRule type="cellIs" dxfId="414" priority="366" operator="equal">
      <formula>"NYI"</formula>
    </cfRule>
    <cfRule type="cellIs" dxfId="413" priority="367" operator="equal">
      <formula>"FLA"</formula>
    </cfRule>
    <cfRule type="cellIs" dxfId="412" priority="368" operator="equal">
      <formula>"EDM"</formula>
    </cfRule>
    <cfRule type="cellIs" dxfId="411" priority="369" operator="equal">
      <formula>"DAL"</formula>
    </cfRule>
    <cfRule type="cellIs" dxfId="410" priority="370" operator="equal">
      <formula>"NSH"</formula>
    </cfRule>
    <cfRule type="cellIs" dxfId="409" priority="371" operator="equal">
      <formula>"VAN"</formula>
    </cfRule>
    <cfRule type="cellIs" dxfId="408" priority="372" operator="equal">
      <formula>"COL"</formula>
    </cfRule>
    <cfRule type="cellIs" dxfId="407" priority="373" operator="equal">
      <formula>"WPG"</formula>
    </cfRule>
    <cfRule type="cellIs" dxfId="406" priority="374" operator="equal">
      <formula>"VGK"</formula>
    </cfRule>
    <cfRule type="cellIs" dxfId="405" priority="375" operator="equal">
      <formula>"WSH"</formula>
    </cfRule>
    <cfRule type="cellIs" dxfId="404" priority="376" operator="equal">
      <formula>"NYR"</formula>
    </cfRule>
    <cfRule type="cellIs" dxfId="403" priority="377" operator="equal">
      <formula>"TBL"</formula>
    </cfRule>
    <cfRule type="cellIs" dxfId="402" priority="378" operator="equal">
      <formula>"BOS"</formula>
    </cfRule>
  </conditionalFormatting>
  <conditionalFormatting sqref="I68">
    <cfRule type="cellIs" dxfId="401" priority="232" operator="equal">
      <formula>"MTL"</formula>
    </cfRule>
    <cfRule type="cellIs" dxfId="400" priority="233" operator="equal">
      <formula>"OTT"</formula>
    </cfRule>
    <cfRule type="cellIs" dxfId="399" priority="234" operator="equal">
      <formula>"NJD"</formula>
    </cfRule>
    <cfRule type="cellIs" dxfId="398" priority="235" operator="equal">
      <formula>"MIN"</formula>
    </cfRule>
    <cfRule type="cellIs" dxfId="397" priority="236" operator="equal">
      <formula>"STL"</formula>
    </cfRule>
    <cfRule type="cellIs" dxfId="396" priority="237" operator="equal">
      <formula>"LAK"</formula>
    </cfRule>
    <cfRule type="cellIs" dxfId="395" priority="238" operator="equal">
      <formula>"TOR"</formula>
    </cfRule>
    <cfRule type="cellIs" dxfId="394" priority="239" operator="equal">
      <formula>"CAR"</formula>
    </cfRule>
    <cfRule type="cellIs" dxfId="393" priority="240" operator="equal">
      <formula>"NYI"</formula>
    </cfRule>
    <cfRule type="cellIs" dxfId="392" priority="241" operator="equal">
      <formula>"FLA"</formula>
    </cfRule>
    <cfRule type="cellIs" dxfId="391" priority="242" operator="equal">
      <formula>"EDM"</formula>
    </cfRule>
    <cfRule type="cellIs" dxfId="390" priority="243" operator="equal">
      <formula>"DAL"</formula>
    </cfRule>
    <cfRule type="cellIs" dxfId="389" priority="244" operator="equal">
      <formula>"NSH"</formula>
    </cfRule>
    <cfRule type="cellIs" dxfId="388" priority="245" operator="equal">
      <formula>"VAN"</formula>
    </cfRule>
    <cfRule type="cellIs" dxfId="387" priority="246" operator="equal">
      <formula>"COL"</formula>
    </cfRule>
    <cfRule type="cellIs" dxfId="386" priority="247" operator="equal">
      <formula>"WPG"</formula>
    </cfRule>
    <cfRule type="cellIs" dxfId="385" priority="248" operator="equal">
      <formula>"VGK"</formula>
    </cfRule>
    <cfRule type="cellIs" dxfId="384" priority="249" operator="equal">
      <formula>"WSH"</formula>
    </cfRule>
    <cfRule type="cellIs" dxfId="383" priority="250" operator="equal">
      <formula>"NYR"</formula>
    </cfRule>
    <cfRule type="cellIs" dxfId="382" priority="251" operator="equal">
      <formula>"TBL"</formula>
    </cfRule>
    <cfRule type="cellIs" dxfId="381" priority="252" operator="equal">
      <formula>"BOS"</formula>
    </cfRule>
  </conditionalFormatting>
  <conditionalFormatting sqref="I70">
    <cfRule type="cellIs" dxfId="380" priority="64" operator="equal">
      <formula>"MTL"</formula>
    </cfRule>
    <cfRule type="cellIs" dxfId="379" priority="65" operator="equal">
      <formula>"OTT"</formula>
    </cfRule>
    <cfRule type="cellIs" dxfId="378" priority="66" operator="equal">
      <formula>"NJD"</formula>
    </cfRule>
    <cfRule type="cellIs" dxfId="377" priority="67" operator="equal">
      <formula>"MIN"</formula>
    </cfRule>
    <cfRule type="cellIs" dxfId="376" priority="68" operator="equal">
      <formula>"STL"</formula>
    </cfRule>
    <cfRule type="cellIs" dxfId="375" priority="69" operator="equal">
      <formula>"LAK"</formula>
    </cfRule>
    <cfRule type="cellIs" dxfId="374" priority="70" operator="equal">
      <formula>"TOR"</formula>
    </cfRule>
    <cfRule type="cellIs" dxfId="373" priority="71" operator="equal">
      <formula>"CAR"</formula>
    </cfRule>
    <cfRule type="cellIs" dxfId="372" priority="72" operator="equal">
      <formula>"NYI"</formula>
    </cfRule>
    <cfRule type="cellIs" dxfId="371" priority="73" operator="equal">
      <formula>"FLA"</formula>
    </cfRule>
    <cfRule type="cellIs" dxfId="370" priority="74" operator="equal">
      <formula>"EDM"</formula>
    </cfRule>
    <cfRule type="cellIs" dxfId="369" priority="75" operator="equal">
      <formula>"DAL"</formula>
    </cfRule>
    <cfRule type="cellIs" dxfId="368" priority="76" operator="equal">
      <formula>"NSH"</formula>
    </cfRule>
    <cfRule type="cellIs" dxfId="367" priority="77" operator="equal">
      <formula>"VAN"</formula>
    </cfRule>
    <cfRule type="cellIs" dxfId="366" priority="78" operator="equal">
      <formula>"COL"</formula>
    </cfRule>
    <cfRule type="cellIs" dxfId="365" priority="79" operator="equal">
      <formula>"WPG"</formula>
    </cfRule>
    <cfRule type="cellIs" dxfId="364" priority="80" operator="equal">
      <formula>"VGK"</formula>
    </cfRule>
    <cfRule type="cellIs" dxfId="363" priority="81" operator="equal">
      <formula>"WSH"</formula>
    </cfRule>
    <cfRule type="cellIs" dxfId="362" priority="82" operator="equal">
      <formula>"NYR"</formula>
    </cfRule>
    <cfRule type="cellIs" dxfId="361" priority="83" operator="equal">
      <formula>"TBL"</formula>
    </cfRule>
    <cfRule type="cellIs" dxfId="360" priority="84" operator="equal">
      <formula>"BOS"</formula>
    </cfRule>
  </conditionalFormatting>
  <conditionalFormatting sqref="J2:K53 J55:K104">
    <cfRule type="colorScale" priority="24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95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95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241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42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359" priority="2124" operator="equal">
      <formula>"MTL"</formula>
    </cfRule>
    <cfRule type="cellIs" dxfId="358" priority="2125" operator="equal">
      <formula>"OTT"</formula>
    </cfRule>
    <cfRule type="cellIs" dxfId="357" priority="2126" operator="equal">
      <formula>"NJD"</formula>
    </cfRule>
    <cfRule type="cellIs" dxfId="356" priority="2127" operator="equal">
      <formula>"MIN"</formula>
    </cfRule>
    <cfRule type="cellIs" dxfId="355" priority="2128" operator="equal">
      <formula>"STL"</formula>
    </cfRule>
    <cfRule type="cellIs" dxfId="354" priority="2129" operator="equal">
      <formula>"LAK"</formula>
    </cfRule>
    <cfRule type="cellIs" dxfId="353" priority="2130" operator="equal">
      <formula>"TOR"</formula>
    </cfRule>
    <cfRule type="cellIs" dxfId="352" priority="2131" operator="equal">
      <formula>"CAR"</formula>
    </cfRule>
    <cfRule type="cellIs" dxfId="351" priority="2132" operator="equal">
      <formula>"NYI"</formula>
    </cfRule>
    <cfRule type="cellIs" dxfId="350" priority="2133" operator="equal">
      <formula>"FLA"</formula>
    </cfRule>
    <cfRule type="cellIs" dxfId="349" priority="2134" operator="equal">
      <formula>"EDM"</formula>
    </cfRule>
    <cfRule type="cellIs" dxfId="348" priority="2135" operator="equal">
      <formula>"DAL"</formula>
    </cfRule>
    <cfRule type="cellIs" dxfId="347" priority="2136" operator="equal">
      <formula>"NSH"</formula>
    </cfRule>
    <cfRule type="cellIs" dxfId="346" priority="2137" operator="equal">
      <formula>"VAN"</formula>
    </cfRule>
    <cfRule type="cellIs" dxfId="345" priority="2138" operator="equal">
      <formula>"COL"</formula>
    </cfRule>
    <cfRule type="cellIs" dxfId="344" priority="2139" operator="equal">
      <formula>"WPG"</formula>
    </cfRule>
    <cfRule type="cellIs" dxfId="343" priority="2140" operator="equal">
      <formula>"VGK"</formula>
    </cfRule>
    <cfRule type="cellIs" dxfId="342" priority="2141" operator="equal">
      <formula>"WSH"</formula>
    </cfRule>
    <cfRule type="cellIs" dxfId="341" priority="2142" operator="equal">
      <formula>"NYR"</formula>
    </cfRule>
    <cfRule type="cellIs" dxfId="340" priority="2143" operator="equal">
      <formula>"TBL"</formula>
    </cfRule>
    <cfRule type="cellIs" dxfId="339" priority="2144" operator="equal">
      <formula>"BOS"</formula>
    </cfRule>
  </conditionalFormatting>
  <conditionalFormatting sqref="L53">
    <cfRule type="cellIs" dxfId="338" priority="1870" operator="equal">
      <formula>"MTL"</formula>
    </cfRule>
    <cfRule type="cellIs" dxfId="337" priority="1871" operator="equal">
      <formula>"OTT"</formula>
    </cfRule>
    <cfRule type="cellIs" dxfId="336" priority="1872" operator="equal">
      <formula>"NJD"</formula>
    </cfRule>
    <cfRule type="cellIs" dxfId="335" priority="1873" operator="equal">
      <formula>"MIN"</formula>
    </cfRule>
    <cfRule type="cellIs" dxfId="334" priority="1874" operator="equal">
      <formula>"STL"</formula>
    </cfRule>
    <cfRule type="cellIs" dxfId="333" priority="1875" operator="equal">
      <formula>"LAK"</formula>
    </cfRule>
    <cfRule type="cellIs" dxfId="332" priority="1876" operator="equal">
      <formula>"TOR"</formula>
    </cfRule>
    <cfRule type="cellIs" dxfId="331" priority="1877" operator="equal">
      <formula>"CAR"</formula>
    </cfRule>
    <cfRule type="cellIs" dxfId="330" priority="1878" operator="equal">
      <formula>"NYI"</formula>
    </cfRule>
    <cfRule type="cellIs" dxfId="329" priority="1879" operator="equal">
      <formula>"FLA"</formula>
    </cfRule>
    <cfRule type="cellIs" dxfId="328" priority="1880" operator="equal">
      <formula>"EDM"</formula>
    </cfRule>
    <cfRule type="cellIs" dxfId="327" priority="1881" operator="equal">
      <formula>"DAL"</formula>
    </cfRule>
    <cfRule type="cellIs" dxfId="326" priority="1882" operator="equal">
      <formula>"NSH"</formula>
    </cfRule>
    <cfRule type="cellIs" dxfId="325" priority="1883" operator="equal">
      <formula>"VAN"</formula>
    </cfRule>
    <cfRule type="cellIs" dxfId="324" priority="1884" operator="equal">
      <formula>"COL"</formula>
    </cfRule>
    <cfRule type="cellIs" dxfId="323" priority="1885" operator="equal">
      <formula>"WPG"</formula>
    </cfRule>
    <cfRule type="cellIs" dxfId="322" priority="1886" operator="equal">
      <formula>"VGK"</formula>
    </cfRule>
    <cfRule type="cellIs" dxfId="321" priority="1887" operator="equal">
      <formula>"WSH"</formula>
    </cfRule>
    <cfRule type="cellIs" dxfId="320" priority="1888" operator="equal">
      <formula>"NYR"</formula>
    </cfRule>
    <cfRule type="cellIs" dxfId="319" priority="1889" operator="equal">
      <formula>"TBL"</formula>
    </cfRule>
    <cfRule type="cellIs" dxfId="318" priority="1890" operator="equal">
      <formula>"BOS"</formula>
    </cfRule>
  </conditionalFormatting>
  <conditionalFormatting sqref="L55">
    <cfRule type="cellIs" dxfId="317" priority="1956" operator="equal">
      <formula>"MTL"</formula>
    </cfRule>
    <cfRule type="cellIs" dxfId="316" priority="1957" operator="equal">
      <formula>"OTT"</formula>
    </cfRule>
    <cfRule type="cellIs" dxfId="315" priority="1958" operator="equal">
      <formula>"NJD"</formula>
    </cfRule>
    <cfRule type="cellIs" dxfId="314" priority="1959" operator="equal">
      <formula>"MIN"</formula>
    </cfRule>
    <cfRule type="cellIs" dxfId="313" priority="1960" operator="equal">
      <formula>"STL"</formula>
    </cfRule>
    <cfRule type="cellIs" dxfId="312" priority="1961" operator="equal">
      <formula>"LAK"</formula>
    </cfRule>
    <cfRule type="cellIs" dxfId="311" priority="1962" operator="equal">
      <formula>"TOR"</formula>
    </cfRule>
    <cfRule type="cellIs" dxfId="310" priority="1963" operator="equal">
      <formula>"CAR"</formula>
    </cfRule>
    <cfRule type="cellIs" dxfId="309" priority="1964" operator="equal">
      <formula>"NYI"</formula>
    </cfRule>
    <cfRule type="cellIs" dxfId="308" priority="1965" operator="equal">
      <formula>"FLA"</formula>
    </cfRule>
    <cfRule type="cellIs" dxfId="307" priority="1966" operator="equal">
      <formula>"EDM"</formula>
    </cfRule>
    <cfRule type="cellIs" dxfId="306" priority="1967" operator="equal">
      <formula>"DAL"</formula>
    </cfRule>
    <cfRule type="cellIs" dxfId="305" priority="1968" operator="equal">
      <formula>"NSH"</formula>
    </cfRule>
    <cfRule type="cellIs" dxfId="304" priority="1969" operator="equal">
      <formula>"VAN"</formula>
    </cfRule>
    <cfRule type="cellIs" dxfId="303" priority="1970" operator="equal">
      <formula>"COL"</formula>
    </cfRule>
    <cfRule type="cellIs" dxfId="302" priority="1971" operator="equal">
      <formula>"WPG"</formula>
    </cfRule>
    <cfRule type="cellIs" dxfId="301" priority="1972" operator="equal">
      <formula>"VGK"</formula>
    </cfRule>
    <cfRule type="cellIs" dxfId="300" priority="1973" operator="equal">
      <formula>"WSH"</formula>
    </cfRule>
    <cfRule type="cellIs" dxfId="299" priority="1974" operator="equal">
      <formula>"NYR"</formula>
    </cfRule>
    <cfRule type="cellIs" dxfId="298" priority="1975" operator="equal">
      <formula>"TBL"</formula>
    </cfRule>
    <cfRule type="cellIs" dxfId="297" priority="1976" operator="equal">
      <formula>"BOS"</formula>
    </cfRule>
  </conditionalFormatting>
  <conditionalFormatting sqref="L57">
    <cfRule type="cellIs" dxfId="296" priority="1681" operator="equal">
      <formula>"MTL"</formula>
    </cfRule>
    <cfRule type="cellIs" dxfId="295" priority="1682" operator="equal">
      <formula>"OTT"</formula>
    </cfRule>
    <cfRule type="cellIs" dxfId="294" priority="1683" operator="equal">
      <formula>"NJD"</formula>
    </cfRule>
    <cfRule type="cellIs" dxfId="293" priority="1684" operator="equal">
      <formula>"MIN"</formula>
    </cfRule>
    <cfRule type="cellIs" dxfId="292" priority="1685" operator="equal">
      <formula>"STL"</formula>
    </cfRule>
    <cfRule type="cellIs" dxfId="291" priority="1686" operator="equal">
      <formula>"LAK"</formula>
    </cfRule>
    <cfRule type="cellIs" dxfId="290" priority="1687" operator="equal">
      <formula>"TOR"</formula>
    </cfRule>
    <cfRule type="cellIs" dxfId="289" priority="1688" operator="equal">
      <formula>"CAR"</formula>
    </cfRule>
    <cfRule type="cellIs" dxfId="288" priority="1689" operator="equal">
      <formula>"NYI"</formula>
    </cfRule>
    <cfRule type="cellIs" dxfId="287" priority="1690" operator="equal">
      <formula>"FLA"</formula>
    </cfRule>
    <cfRule type="cellIs" dxfId="286" priority="1691" operator="equal">
      <formula>"EDM"</formula>
    </cfRule>
    <cfRule type="cellIs" dxfId="285" priority="1692" operator="equal">
      <formula>"DAL"</formula>
    </cfRule>
    <cfRule type="cellIs" dxfId="284" priority="1693" operator="equal">
      <formula>"NSH"</formula>
    </cfRule>
    <cfRule type="cellIs" dxfId="283" priority="1694" operator="equal">
      <formula>"VAN"</formula>
    </cfRule>
    <cfRule type="cellIs" dxfId="282" priority="1695" operator="equal">
      <formula>"COL"</formula>
    </cfRule>
    <cfRule type="cellIs" dxfId="281" priority="1696" operator="equal">
      <formula>"WPG"</formula>
    </cfRule>
    <cfRule type="cellIs" dxfId="280" priority="1697" operator="equal">
      <formula>"VGK"</formula>
    </cfRule>
    <cfRule type="cellIs" dxfId="279" priority="1698" operator="equal">
      <formula>"WSH"</formula>
    </cfRule>
    <cfRule type="cellIs" dxfId="278" priority="1699" operator="equal">
      <formula>"NYR"</formula>
    </cfRule>
    <cfRule type="cellIs" dxfId="277" priority="1700" operator="equal">
      <formula>"TBL"</formula>
    </cfRule>
    <cfRule type="cellIs" dxfId="276" priority="1701" operator="equal">
      <formula>"BOS"</formula>
    </cfRule>
  </conditionalFormatting>
  <conditionalFormatting sqref="L59:L60">
    <cfRule type="cellIs" dxfId="275" priority="1240" operator="equal">
      <formula>"MTL"</formula>
    </cfRule>
    <cfRule type="cellIs" dxfId="274" priority="1241" operator="equal">
      <formula>"OTT"</formula>
    </cfRule>
    <cfRule type="cellIs" dxfId="273" priority="1242" operator="equal">
      <formula>"NJD"</formula>
    </cfRule>
    <cfRule type="cellIs" dxfId="272" priority="1243" operator="equal">
      <formula>"MIN"</formula>
    </cfRule>
    <cfRule type="cellIs" dxfId="271" priority="1244" operator="equal">
      <formula>"STL"</formula>
    </cfRule>
    <cfRule type="cellIs" dxfId="270" priority="1245" operator="equal">
      <formula>"LAK"</formula>
    </cfRule>
    <cfRule type="cellIs" dxfId="269" priority="1246" operator="equal">
      <formula>"TOR"</formula>
    </cfRule>
    <cfRule type="cellIs" dxfId="268" priority="1247" operator="equal">
      <formula>"CAR"</formula>
    </cfRule>
    <cfRule type="cellIs" dxfId="267" priority="1248" operator="equal">
      <formula>"NYI"</formula>
    </cfRule>
    <cfRule type="cellIs" dxfId="266" priority="1249" operator="equal">
      <formula>"FLA"</formula>
    </cfRule>
    <cfRule type="cellIs" dxfId="265" priority="1250" operator="equal">
      <formula>"EDM"</formula>
    </cfRule>
    <cfRule type="cellIs" dxfId="264" priority="1251" operator="equal">
      <formula>"DAL"</formula>
    </cfRule>
    <cfRule type="cellIs" dxfId="263" priority="1252" operator="equal">
      <formula>"NSH"</formula>
    </cfRule>
    <cfRule type="cellIs" dxfId="262" priority="1253" operator="equal">
      <formula>"VAN"</formula>
    </cfRule>
    <cfRule type="cellIs" dxfId="261" priority="1254" operator="equal">
      <formula>"COL"</formula>
    </cfRule>
    <cfRule type="cellIs" dxfId="260" priority="1255" operator="equal">
      <formula>"WPG"</formula>
    </cfRule>
    <cfRule type="cellIs" dxfId="259" priority="1256" operator="equal">
      <formula>"VGK"</formula>
    </cfRule>
    <cfRule type="cellIs" dxfId="258" priority="1257" operator="equal">
      <formula>"WSH"</formula>
    </cfRule>
    <cfRule type="cellIs" dxfId="257" priority="1258" operator="equal">
      <formula>"NYR"</formula>
    </cfRule>
    <cfRule type="cellIs" dxfId="256" priority="1259" operator="equal">
      <formula>"TBL"</formula>
    </cfRule>
    <cfRule type="cellIs" dxfId="255" priority="1260" operator="equal">
      <formula>"BOS"</formula>
    </cfRule>
  </conditionalFormatting>
  <conditionalFormatting sqref="L63:L64">
    <cfRule type="cellIs" dxfId="254" priority="463" operator="equal">
      <formula>"MTL"</formula>
    </cfRule>
    <cfRule type="cellIs" dxfId="253" priority="464" operator="equal">
      <formula>"OTT"</formula>
    </cfRule>
    <cfRule type="cellIs" dxfId="252" priority="465" operator="equal">
      <formula>"NJD"</formula>
    </cfRule>
    <cfRule type="cellIs" dxfId="251" priority="466" operator="equal">
      <formula>"MIN"</formula>
    </cfRule>
    <cfRule type="cellIs" dxfId="250" priority="467" operator="equal">
      <formula>"STL"</formula>
    </cfRule>
    <cfRule type="cellIs" dxfId="249" priority="468" operator="equal">
      <formula>"LAK"</formula>
    </cfRule>
    <cfRule type="cellIs" dxfId="248" priority="469" operator="equal">
      <formula>"TOR"</formula>
    </cfRule>
    <cfRule type="cellIs" dxfId="247" priority="470" operator="equal">
      <formula>"CAR"</formula>
    </cfRule>
    <cfRule type="cellIs" dxfId="246" priority="471" operator="equal">
      <formula>"NYI"</formula>
    </cfRule>
    <cfRule type="cellIs" dxfId="245" priority="472" operator="equal">
      <formula>"FLA"</formula>
    </cfRule>
    <cfRule type="cellIs" dxfId="244" priority="473" operator="equal">
      <formula>"EDM"</formula>
    </cfRule>
    <cfRule type="cellIs" dxfId="243" priority="474" operator="equal">
      <formula>"DAL"</formula>
    </cfRule>
    <cfRule type="cellIs" dxfId="242" priority="475" operator="equal">
      <formula>"NSH"</formula>
    </cfRule>
    <cfRule type="cellIs" dxfId="241" priority="476" operator="equal">
      <formula>"VAN"</formula>
    </cfRule>
    <cfRule type="cellIs" dxfId="240" priority="477" operator="equal">
      <formula>"COL"</formula>
    </cfRule>
    <cfRule type="cellIs" dxfId="239" priority="478" operator="equal">
      <formula>"WPG"</formula>
    </cfRule>
    <cfRule type="cellIs" dxfId="238" priority="479" operator="equal">
      <formula>"VGK"</formula>
    </cfRule>
    <cfRule type="cellIs" dxfId="237" priority="480" operator="equal">
      <formula>"WSH"</formula>
    </cfRule>
    <cfRule type="cellIs" dxfId="236" priority="481" operator="equal">
      <formula>"NYR"</formula>
    </cfRule>
    <cfRule type="cellIs" dxfId="235" priority="482" operator="equal">
      <formula>"TBL"</formula>
    </cfRule>
    <cfRule type="cellIs" dxfId="234" priority="483" operator="equal">
      <formula>"BOS"</formula>
    </cfRule>
  </conditionalFormatting>
  <conditionalFormatting sqref="L70">
    <cfRule type="cellIs" dxfId="233" priority="1" operator="equal">
      <formula>"MTL"</formula>
    </cfRule>
    <cfRule type="cellIs" dxfId="232" priority="2" operator="equal">
      <formula>"OTT"</formula>
    </cfRule>
    <cfRule type="cellIs" dxfId="231" priority="3" operator="equal">
      <formula>"NJD"</formula>
    </cfRule>
    <cfRule type="cellIs" dxfId="230" priority="4" operator="equal">
      <formula>"MIN"</formula>
    </cfRule>
    <cfRule type="cellIs" dxfId="229" priority="5" operator="equal">
      <formula>"STL"</formula>
    </cfRule>
    <cfRule type="cellIs" dxfId="228" priority="6" operator="equal">
      <formula>"LAK"</formula>
    </cfRule>
    <cfRule type="cellIs" dxfId="227" priority="7" operator="equal">
      <formula>"TOR"</formula>
    </cfRule>
    <cfRule type="cellIs" dxfId="226" priority="8" operator="equal">
      <formula>"CAR"</formula>
    </cfRule>
    <cfRule type="cellIs" dxfId="225" priority="9" operator="equal">
      <formula>"NYI"</formula>
    </cfRule>
    <cfRule type="cellIs" dxfId="224" priority="10" operator="equal">
      <formula>"FLA"</formula>
    </cfRule>
    <cfRule type="cellIs" dxfId="223" priority="11" operator="equal">
      <formula>"EDM"</formula>
    </cfRule>
    <cfRule type="cellIs" dxfId="222" priority="12" operator="equal">
      <formula>"DAL"</formula>
    </cfRule>
    <cfRule type="cellIs" dxfId="221" priority="13" operator="equal">
      <formula>"NSH"</formula>
    </cfRule>
    <cfRule type="cellIs" dxfId="220" priority="14" operator="equal">
      <formula>"VAN"</formula>
    </cfRule>
    <cfRule type="cellIs" dxfId="219" priority="15" operator="equal">
      <formula>"COL"</formula>
    </cfRule>
    <cfRule type="cellIs" dxfId="218" priority="16" operator="equal">
      <formula>"WPG"</formula>
    </cfRule>
    <cfRule type="cellIs" dxfId="217" priority="17" operator="equal">
      <formula>"VGK"</formula>
    </cfRule>
    <cfRule type="cellIs" dxfId="216" priority="18" operator="equal">
      <formula>"WSH"</formula>
    </cfRule>
    <cfRule type="cellIs" dxfId="215" priority="19" operator="equal">
      <formula>"NYR"</formula>
    </cfRule>
    <cfRule type="cellIs" dxfId="214" priority="20" operator="equal">
      <formula>"TBL"</formula>
    </cfRule>
    <cfRule type="cellIs" dxfId="213" priority="21" operator="equal">
      <formula>"BOS"</formula>
    </cfRule>
  </conditionalFormatting>
  <conditionalFormatting sqref="L46:M46">
    <cfRule type="cellIs" dxfId="212" priority="2250" operator="equal">
      <formula>"MTL"</formula>
    </cfRule>
    <cfRule type="cellIs" dxfId="211" priority="2251" operator="equal">
      <formula>"OTT"</formula>
    </cfRule>
    <cfRule type="cellIs" dxfId="210" priority="2252" operator="equal">
      <formula>"NJD"</formula>
    </cfRule>
    <cfRule type="cellIs" dxfId="209" priority="2253" operator="equal">
      <formula>"MIN"</formula>
    </cfRule>
    <cfRule type="cellIs" dxfId="208" priority="2254" operator="equal">
      <formula>"STL"</formula>
    </cfRule>
    <cfRule type="cellIs" dxfId="207" priority="2255" operator="equal">
      <formula>"LAK"</formula>
    </cfRule>
    <cfRule type="cellIs" dxfId="206" priority="2256" operator="equal">
      <formula>"TOR"</formula>
    </cfRule>
    <cfRule type="cellIs" dxfId="205" priority="2257" operator="equal">
      <formula>"CAR"</formula>
    </cfRule>
    <cfRule type="cellIs" dxfId="204" priority="2258" operator="equal">
      <formula>"NYI"</formula>
    </cfRule>
    <cfRule type="cellIs" dxfId="203" priority="2259" operator="equal">
      <formula>"FLA"</formula>
    </cfRule>
    <cfRule type="cellIs" dxfId="202" priority="2260" operator="equal">
      <formula>"EDM"</formula>
    </cfRule>
    <cfRule type="cellIs" dxfId="201" priority="2261" operator="equal">
      <formula>"DAL"</formula>
    </cfRule>
    <cfRule type="cellIs" dxfId="200" priority="2262" operator="equal">
      <formula>"NSH"</formula>
    </cfRule>
    <cfRule type="cellIs" dxfId="199" priority="2263" operator="equal">
      <formula>"VAN"</formula>
    </cfRule>
    <cfRule type="cellIs" dxfId="198" priority="2264" operator="equal">
      <formula>"COL"</formula>
    </cfRule>
    <cfRule type="cellIs" dxfId="197" priority="2265" operator="equal">
      <formula>"WPG"</formula>
    </cfRule>
    <cfRule type="cellIs" dxfId="196" priority="2266" operator="equal">
      <formula>"VGK"</formula>
    </cfRule>
    <cfRule type="cellIs" dxfId="195" priority="2267" operator="equal">
      <formula>"WSH"</formula>
    </cfRule>
    <cfRule type="cellIs" dxfId="194" priority="2268" operator="equal">
      <formula>"NYR"</formula>
    </cfRule>
    <cfRule type="cellIs" dxfId="193" priority="2269" operator="equal">
      <formula>"TBL"</formula>
    </cfRule>
    <cfRule type="cellIs" dxfId="192" priority="2270" operator="equal">
      <formula>"BOS"</formula>
    </cfRule>
  </conditionalFormatting>
  <conditionalFormatting sqref="L61:M63 H62:I63">
    <cfRule type="cellIs" dxfId="191" priority="883" operator="equal">
      <formula>"MTL"</formula>
    </cfRule>
    <cfRule type="cellIs" dxfId="190" priority="884" operator="equal">
      <formula>"OTT"</formula>
    </cfRule>
    <cfRule type="cellIs" dxfId="189" priority="885" operator="equal">
      <formula>"NJD"</formula>
    </cfRule>
    <cfRule type="cellIs" dxfId="188" priority="886" operator="equal">
      <formula>"MIN"</formula>
    </cfRule>
    <cfRule type="cellIs" dxfId="187" priority="887" operator="equal">
      <formula>"STL"</formula>
    </cfRule>
    <cfRule type="cellIs" dxfId="186" priority="888" operator="equal">
      <formula>"LAK"</formula>
    </cfRule>
    <cfRule type="cellIs" dxfId="185" priority="889" operator="equal">
      <formula>"TOR"</formula>
    </cfRule>
    <cfRule type="cellIs" dxfId="184" priority="890" operator="equal">
      <formula>"CAR"</formula>
    </cfRule>
    <cfRule type="cellIs" dxfId="183" priority="891" operator="equal">
      <formula>"NYI"</formula>
    </cfRule>
    <cfRule type="cellIs" dxfId="182" priority="892" operator="equal">
      <formula>"FLA"</formula>
    </cfRule>
    <cfRule type="cellIs" dxfId="181" priority="893" operator="equal">
      <formula>"EDM"</formula>
    </cfRule>
    <cfRule type="cellIs" dxfId="180" priority="894" operator="equal">
      <formula>"DAL"</formula>
    </cfRule>
    <cfRule type="cellIs" dxfId="179" priority="895" operator="equal">
      <formula>"NSH"</formula>
    </cfRule>
    <cfRule type="cellIs" dxfId="178" priority="896" operator="equal">
      <formula>"VAN"</formula>
    </cfRule>
    <cfRule type="cellIs" dxfId="177" priority="897" operator="equal">
      <formula>"COL"</formula>
    </cfRule>
    <cfRule type="cellIs" dxfId="176" priority="898" operator="equal">
      <formula>"WPG"</formula>
    </cfRule>
    <cfRule type="cellIs" dxfId="175" priority="899" operator="equal">
      <formula>"VGK"</formula>
    </cfRule>
    <cfRule type="cellIs" dxfId="174" priority="900" operator="equal">
      <formula>"WSH"</formula>
    </cfRule>
    <cfRule type="cellIs" dxfId="173" priority="901" operator="equal">
      <formula>"NYR"</formula>
    </cfRule>
    <cfRule type="cellIs" dxfId="172" priority="902" operator="equal">
      <formula>"TBL"</formula>
    </cfRule>
    <cfRule type="cellIs" dxfId="171" priority="903" operator="equal">
      <formula>"BOS"</formula>
    </cfRule>
  </conditionalFormatting>
  <conditionalFormatting sqref="L69:M69">
    <cfRule type="cellIs" dxfId="170" priority="169" operator="equal">
      <formula>"MTL"</formula>
    </cfRule>
    <cfRule type="cellIs" dxfId="169" priority="170" operator="equal">
      <formula>"OTT"</formula>
    </cfRule>
    <cfRule type="cellIs" dxfId="168" priority="171" operator="equal">
      <formula>"NJD"</formula>
    </cfRule>
    <cfRule type="cellIs" dxfId="167" priority="172" operator="equal">
      <formula>"MIN"</formula>
    </cfRule>
    <cfRule type="cellIs" dxfId="166" priority="173" operator="equal">
      <formula>"STL"</formula>
    </cfRule>
    <cfRule type="cellIs" dxfId="165" priority="174" operator="equal">
      <formula>"LAK"</formula>
    </cfRule>
    <cfRule type="cellIs" dxfId="164" priority="175" operator="equal">
      <formula>"TOR"</formula>
    </cfRule>
    <cfRule type="cellIs" dxfId="163" priority="176" operator="equal">
      <formula>"CAR"</formula>
    </cfRule>
    <cfRule type="cellIs" dxfId="162" priority="177" operator="equal">
      <formula>"NYI"</formula>
    </cfRule>
    <cfRule type="cellIs" dxfId="161" priority="178" operator="equal">
      <formula>"FLA"</formula>
    </cfRule>
    <cfRule type="cellIs" dxfId="160" priority="179" operator="equal">
      <formula>"EDM"</formula>
    </cfRule>
    <cfRule type="cellIs" dxfId="159" priority="180" operator="equal">
      <formula>"DAL"</formula>
    </cfRule>
    <cfRule type="cellIs" dxfId="158" priority="181" operator="equal">
      <formula>"NSH"</formula>
    </cfRule>
    <cfRule type="cellIs" dxfId="157" priority="182" operator="equal">
      <formula>"VAN"</formula>
    </cfRule>
    <cfRule type="cellIs" dxfId="156" priority="183" operator="equal">
      <formula>"COL"</formula>
    </cfRule>
    <cfRule type="cellIs" dxfId="155" priority="184" operator="equal">
      <formula>"WPG"</formula>
    </cfRule>
    <cfRule type="cellIs" dxfId="154" priority="185" operator="equal">
      <formula>"VGK"</formula>
    </cfRule>
    <cfRule type="cellIs" dxfId="153" priority="186" operator="equal">
      <formula>"WSH"</formula>
    </cfRule>
    <cfRule type="cellIs" dxfId="152" priority="187" operator="equal">
      <formula>"NYR"</formula>
    </cfRule>
    <cfRule type="cellIs" dxfId="151" priority="188" operator="equal">
      <formula>"TBL"</formula>
    </cfRule>
    <cfRule type="cellIs" dxfId="150" priority="189" operator="equal">
      <formula>"BOS"</formula>
    </cfRule>
  </conditionalFormatting>
  <conditionalFormatting sqref="M51">
    <cfRule type="cellIs" dxfId="149" priority="2166" operator="equal">
      <formula>"MTL"</formula>
    </cfRule>
    <cfRule type="cellIs" dxfId="148" priority="2167" operator="equal">
      <formula>"OTT"</formula>
    </cfRule>
    <cfRule type="cellIs" dxfId="147" priority="2168" operator="equal">
      <formula>"NJD"</formula>
    </cfRule>
    <cfRule type="cellIs" dxfId="146" priority="2169" operator="equal">
      <formula>"MIN"</formula>
    </cfRule>
    <cfRule type="cellIs" dxfId="145" priority="2170" operator="equal">
      <formula>"STL"</formula>
    </cfRule>
    <cfRule type="cellIs" dxfId="144" priority="2171" operator="equal">
      <formula>"LAK"</formula>
    </cfRule>
    <cfRule type="cellIs" dxfId="143" priority="2172" operator="equal">
      <formula>"TOR"</formula>
    </cfRule>
    <cfRule type="cellIs" dxfId="142" priority="2173" operator="equal">
      <formula>"CAR"</formula>
    </cfRule>
    <cfRule type="cellIs" dxfId="141" priority="2174" operator="equal">
      <formula>"NYI"</formula>
    </cfRule>
    <cfRule type="cellIs" dxfId="140" priority="2175" operator="equal">
      <formula>"FLA"</formula>
    </cfRule>
    <cfRule type="cellIs" dxfId="139" priority="2176" operator="equal">
      <formula>"EDM"</formula>
    </cfRule>
    <cfRule type="cellIs" dxfId="138" priority="2177" operator="equal">
      <formula>"DAL"</formula>
    </cfRule>
    <cfRule type="cellIs" dxfId="137" priority="2178" operator="equal">
      <formula>"NSH"</formula>
    </cfRule>
    <cfRule type="cellIs" dxfId="136" priority="2179" operator="equal">
      <formula>"VAN"</formula>
    </cfRule>
    <cfRule type="cellIs" dxfId="135" priority="2180" operator="equal">
      <formula>"COL"</formula>
    </cfRule>
    <cfRule type="cellIs" dxfId="134" priority="2181" operator="equal">
      <formula>"WPG"</formula>
    </cfRule>
    <cfRule type="cellIs" dxfId="133" priority="2182" operator="equal">
      <formula>"VGK"</formula>
    </cfRule>
    <cfRule type="cellIs" dxfId="132" priority="2183" operator="equal">
      <formula>"WSH"</formula>
    </cfRule>
    <cfRule type="cellIs" dxfId="131" priority="2184" operator="equal">
      <formula>"NYR"</formula>
    </cfRule>
    <cfRule type="cellIs" dxfId="130" priority="2185" operator="equal">
      <formula>"TBL"</formula>
    </cfRule>
    <cfRule type="cellIs" dxfId="129" priority="2186" operator="equal">
      <formula>"BOS"</formula>
    </cfRule>
  </conditionalFormatting>
  <conditionalFormatting sqref="M53">
    <cfRule type="cellIs" dxfId="128" priority="1828" operator="equal">
      <formula>"MTL"</formula>
    </cfRule>
    <cfRule type="cellIs" dxfId="127" priority="1829" operator="equal">
      <formula>"OTT"</formula>
    </cfRule>
    <cfRule type="cellIs" dxfId="126" priority="1830" operator="equal">
      <formula>"NJD"</formula>
    </cfRule>
    <cfRule type="cellIs" dxfId="125" priority="1831" operator="equal">
      <formula>"MIN"</formula>
    </cfRule>
    <cfRule type="cellIs" dxfId="124" priority="1832" operator="equal">
      <formula>"STL"</formula>
    </cfRule>
    <cfRule type="cellIs" dxfId="123" priority="1833" operator="equal">
      <formula>"LAK"</formula>
    </cfRule>
    <cfRule type="cellIs" dxfId="122" priority="1834" operator="equal">
      <formula>"TOR"</formula>
    </cfRule>
    <cfRule type="cellIs" dxfId="121" priority="1835" operator="equal">
      <formula>"CAR"</formula>
    </cfRule>
    <cfRule type="cellIs" dxfId="120" priority="1836" operator="equal">
      <formula>"NYI"</formula>
    </cfRule>
    <cfRule type="cellIs" dxfId="119" priority="1837" operator="equal">
      <formula>"FLA"</formula>
    </cfRule>
    <cfRule type="cellIs" dxfId="118" priority="1838" operator="equal">
      <formula>"EDM"</formula>
    </cfRule>
    <cfRule type="cellIs" dxfId="117" priority="1839" operator="equal">
      <formula>"DAL"</formula>
    </cfRule>
    <cfRule type="cellIs" dxfId="116" priority="1840" operator="equal">
      <formula>"NSH"</formula>
    </cfRule>
    <cfRule type="cellIs" dxfId="115" priority="1841" operator="equal">
      <formula>"VAN"</formula>
    </cfRule>
    <cfRule type="cellIs" dxfId="114" priority="1842" operator="equal">
      <formula>"COL"</formula>
    </cfRule>
    <cfRule type="cellIs" dxfId="113" priority="1843" operator="equal">
      <formula>"WPG"</formula>
    </cfRule>
    <cfRule type="cellIs" dxfId="112" priority="1844" operator="equal">
      <formula>"VGK"</formula>
    </cfRule>
    <cfRule type="cellIs" dxfId="111" priority="1845" operator="equal">
      <formula>"WSH"</formula>
    </cfRule>
    <cfRule type="cellIs" dxfId="110" priority="1846" operator="equal">
      <formula>"NYR"</formula>
    </cfRule>
    <cfRule type="cellIs" dxfId="109" priority="1847" operator="equal">
      <formula>"TBL"</formula>
    </cfRule>
    <cfRule type="cellIs" dxfId="108" priority="1848" operator="equal">
      <formula>"BOS"</formula>
    </cfRule>
  </conditionalFormatting>
  <conditionalFormatting sqref="M55">
    <cfRule type="cellIs" dxfId="107" priority="1977" operator="equal">
      <formula>"MTL"</formula>
    </cfRule>
    <cfRule type="cellIs" dxfId="106" priority="1978" operator="equal">
      <formula>"OTT"</formula>
    </cfRule>
    <cfRule type="cellIs" dxfId="105" priority="1979" operator="equal">
      <formula>"NJD"</formula>
    </cfRule>
    <cfRule type="cellIs" dxfId="104" priority="1980" operator="equal">
      <formula>"MIN"</formula>
    </cfRule>
    <cfRule type="cellIs" dxfId="103" priority="1981" operator="equal">
      <formula>"STL"</formula>
    </cfRule>
    <cfRule type="cellIs" dxfId="102" priority="1982" operator="equal">
      <formula>"LAK"</formula>
    </cfRule>
    <cfRule type="cellIs" dxfId="101" priority="1983" operator="equal">
      <formula>"TOR"</formula>
    </cfRule>
    <cfRule type="cellIs" dxfId="100" priority="1984" operator="equal">
      <formula>"CAR"</formula>
    </cfRule>
    <cfRule type="cellIs" dxfId="99" priority="1985" operator="equal">
      <formula>"NYI"</formula>
    </cfRule>
    <cfRule type="cellIs" dxfId="98" priority="1986" operator="equal">
      <formula>"FLA"</formula>
    </cfRule>
    <cfRule type="cellIs" dxfId="97" priority="1987" operator="equal">
      <formula>"EDM"</formula>
    </cfRule>
    <cfRule type="cellIs" dxfId="96" priority="1988" operator="equal">
      <formula>"DAL"</formula>
    </cfRule>
    <cfRule type="cellIs" dxfId="95" priority="1989" operator="equal">
      <formula>"NSH"</formula>
    </cfRule>
    <cfRule type="cellIs" dxfId="94" priority="1990" operator="equal">
      <formula>"VAN"</formula>
    </cfRule>
    <cfRule type="cellIs" dxfId="93" priority="1991" operator="equal">
      <formula>"COL"</formula>
    </cfRule>
    <cfRule type="cellIs" dxfId="92" priority="1992" operator="equal">
      <formula>"WPG"</formula>
    </cfRule>
    <cfRule type="cellIs" dxfId="91" priority="1993" operator="equal">
      <formula>"VGK"</formula>
    </cfRule>
    <cfRule type="cellIs" dxfId="90" priority="1994" operator="equal">
      <formula>"WSH"</formula>
    </cfRule>
    <cfRule type="cellIs" dxfId="89" priority="1995" operator="equal">
      <formula>"NYR"</formula>
    </cfRule>
    <cfRule type="cellIs" dxfId="88" priority="1996" operator="equal">
      <formula>"TBL"</formula>
    </cfRule>
    <cfRule type="cellIs" dxfId="87" priority="1997" operator="equal">
      <formula>"BOS"</formula>
    </cfRule>
  </conditionalFormatting>
  <conditionalFormatting sqref="M57">
    <cfRule type="cellIs" dxfId="86" priority="1660" operator="equal">
      <formula>"MTL"</formula>
    </cfRule>
    <cfRule type="cellIs" dxfId="85" priority="1661" operator="equal">
      <formula>"OTT"</formula>
    </cfRule>
    <cfRule type="cellIs" dxfId="84" priority="1662" operator="equal">
      <formula>"NJD"</formula>
    </cfRule>
    <cfRule type="cellIs" dxfId="83" priority="1663" operator="equal">
      <formula>"MIN"</formula>
    </cfRule>
    <cfRule type="cellIs" dxfId="82" priority="1664" operator="equal">
      <formula>"STL"</formula>
    </cfRule>
    <cfRule type="cellIs" dxfId="81" priority="1665" operator="equal">
      <formula>"LAK"</formula>
    </cfRule>
    <cfRule type="cellIs" dxfId="80" priority="1666" operator="equal">
      <formula>"TOR"</formula>
    </cfRule>
    <cfRule type="cellIs" dxfId="79" priority="1667" operator="equal">
      <formula>"CAR"</formula>
    </cfRule>
    <cfRule type="cellIs" dxfId="78" priority="1668" operator="equal">
      <formula>"NYI"</formula>
    </cfRule>
    <cfRule type="cellIs" dxfId="77" priority="1669" operator="equal">
      <formula>"FLA"</formula>
    </cfRule>
    <cfRule type="cellIs" dxfId="76" priority="1670" operator="equal">
      <formula>"EDM"</formula>
    </cfRule>
    <cfRule type="cellIs" dxfId="75" priority="1671" operator="equal">
      <formula>"DAL"</formula>
    </cfRule>
    <cfRule type="cellIs" dxfId="74" priority="1672" operator="equal">
      <formula>"NSH"</formula>
    </cfRule>
    <cfRule type="cellIs" dxfId="73" priority="1673" operator="equal">
      <formula>"VAN"</formula>
    </cfRule>
    <cfRule type="cellIs" dxfId="72" priority="1674" operator="equal">
      <formula>"COL"</formula>
    </cfRule>
    <cfRule type="cellIs" dxfId="71" priority="1675" operator="equal">
      <formula>"WPG"</formula>
    </cfRule>
    <cfRule type="cellIs" dxfId="70" priority="1676" operator="equal">
      <formula>"VGK"</formula>
    </cfRule>
    <cfRule type="cellIs" dxfId="69" priority="1677" operator="equal">
      <formula>"WSH"</formula>
    </cfRule>
    <cfRule type="cellIs" dxfId="68" priority="1678" operator="equal">
      <formula>"NYR"</formula>
    </cfRule>
    <cfRule type="cellIs" dxfId="67" priority="1679" operator="equal">
      <formula>"TBL"</formula>
    </cfRule>
    <cfRule type="cellIs" dxfId="66" priority="1680" operator="equal">
      <formula>"BOS"</formula>
    </cfRule>
  </conditionalFormatting>
  <conditionalFormatting sqref="M59:M60">
    <cfRule type="cellIs" dxfId="65" priority="1261" operator="equal">
      <formula>"MTL"</formula>
    </cfRule>
    <cfRule type="cellIs" dxfId="64" priority="1262" operator="equal">
      <formula>"OTT"</formula>
    </cfRule>
    <cfRule type="cellIs" dxfId="63" priority="1263" operator="equal">
      <formula>"NJD"</formula>
    </cfRule>
    <cfRule type="cellIs" dxfId="62" priority="1264" operator="equal">
      <formula>"MIN"</formula>
    </cfRule>
    <cfRule type="cellIs" dxfId="61" priority="1265" operator="equal">
      <formula>"STL"</formula>
    </cfRule>
    <cfRule type="cellIs" dxfId="60" priority="1266" operator="equal">
      <formula>"LAK"</formula>
    </cfRule>
    <cfRule type="cellIs" dxfId="59" priority="1267" operator="equal">
      <formula>"TOR"</formula>
    </cfRule>
    <cfRule type="cellIs" dxfId="58" priority="1268" operator="equal">
      <formula>"CAR"</formula>
    </cfRule>
    <cfRule type="cellIs" dxfId="57" priority="1269" operator="equal">
      <formula>"NYI"</formula>
    </cfRule>
    <cfRule type="cellIs" dxfId="56" priority="1270" operator="equal">
      <formula>"FLA"</formula>
    </cfRule>
    <cfRule type="cellIs" dxfId="55" priority="1271" operator="equal">
      <formula>"EDM"</formula>
    </cfRule>
    <cfRule type="cellIs" dxfId="54" priority="1272" operator="equal">
      <formula>"DAL"</formula>
    </cfRule>
    <cfRule type="cellIs" dxfId="53" priority="1273" operator="equal">
      <formula>"NSH"</formula>
    </cfRule>
    <cfRule type="cellIs" dxfId="52" priority="1274" operator="equal">
      <formula>"VAN"</formula>
    </cfRule>
    <cfRule type="cellIs" dxfId="51" priority="1275" operator="equal">
      <formula>"COL"</formula>
    </cfRule>
    <cfRule type="cellIs" dxfId="50" priority="1276" operator="equal">
      <formula>"WPG"</formula>
    </cfRule>
    <cfRule type="cellIs" dxfId="49" priority="1277" operator="equal">
      <formula>"VGK"</formula>
    </cfRule>
    <cfRule type="cellIs" dxfId="48" priority="1278" operator="equal">
      <formula>"WSH"</formula>
    </cfRule>
    <cfRule type="cellIs" dxfId="47" priority="1279" operator="equal">
      <formula>"NYR"</formula>
    </cfRule>
    <cfRule type="cellIs" dxfId="46" priority="1280" operator="equal">
      <formula>"TBL"</formula>
    </cfRule>
    <cfRule type="cellIs" dxfId="45" priority="1281" operator="equal">
      <formula>"BOS"</formula>
    </cfRule>
  </conditionalFormatting>
  <conditionalFormatting sqref="M63:M64">
    <cfRule type="cellIs" dxfId="44" priority="484" operator="equal">
      <formula>"MTL"</formula>
    </cfRule>
    <cfRule type="cellIs" dxfId="43" priority="485" operator="equal">
      <formula>"OTT"</formula>
    </cfRule>
    <cfRule type="cellIs" dxfId="42" priority="486" operator="equal">
      <formula>"NJD"</formula>
    </cfRule>
    <cfRule type="cellIs" dxfId="41" priority="487" operator="equal">
      <formula>"MIN"</formula>
    </cfRule>
    <cfRule type="cellIs" dxfId="40" priority="488" operator="equal">
      <formula>"STL"</formula>
    </cfRule>
    <cfRule type="cellIs" dxfId="39" priority="489" operator="equal">
      <formula>"LAK"</formula>
    </cfRule>
    <cfRule type="cellIs" dxfId="38" priority="490" operator="equal">
      <formula>"TOR"</formula>
    </cfRule>
    <cfRule type="cellIs" dxfId="37" priority="491" operator="equal">
      <formula>"CAR"</formula>
    </cfRule>
    <cfRule type="cellIs" dxfId="36" priority="492" operator="equal">
      <formula>"NYI"</formula>
    </cfRule>
    <cfRule type="cellIs" dxfId="35" priority="493" operator="equal">
      <formula>"FLA"</formula>
    </cfRule>
    <cfRule type="cellIs" dxfId="34" priority="494" operator="equal">
      <formula>"EDM"</formula>
    </cfRule>
    <cfRule type="cellIs" dxfId="33" priority="495" operator="equal">
      <formula>"DAL"</formula>
    </cfRule>
    <cfRule type="cellIs" dxfId="32" priority="496" operator="equal">
      <formula>"NSH"</formula>
    </cfRule>
    <cfRule type="cellIs" dxfId="31" priority="497" operator="equal">
      <formula>"VAN"</formula>
    </cfRule>
    <cfRule type="cellIs" dxfId="30" priority="498" operator="equal">
      <formula>"COL"</formula>
    </cfRule>
    <cfRule type="cellIs" dxfId="29" priority="499" operator="equal">
      <formula>"WPG"</formula>
    </cfRule>
    <cfRule type="cellIs" dxfId="28" priority="500" operator="equal">
      <formula>"VGK"</formula>
    </cfRule>
    <cfRule type="cellIs" dxfId="27" priority="501" operator="equal">
      <formula>"WSH"</formula>
    </cfRule>
    <cfRule type="cellIs" dxfId="26" priority="502" operator="equal">
      <formula>"NYR"</formula>
    </cfRule>
    <cfRule type="cellIs" dxfId="25" priority="503" operator="equal">
      <formula>"TBL"</formula>
    </cfRule>
    <cfRule type="cellIs" dxfId="24" priority="504" operator="equal">
      <formula>"BOS"</formula>
    </cfRule>
  </conditionalFormatting>
  <conditionalFormatting sqref="M70">
    <cfRule type="cellIs" dxfId="23" priority="22" operator="equal">
      <formula>"MTL"</formula>
    </cfRule>
    <cfRule type="cellIs" dxfId="22" priority="23" operator="equal">
      <formula>"OTT"</formula>
    </cfRule>
    <cfRule type="cellIs" dxfId="21" priority="24" operator="equal">
      <formula>"NJD"</formula>
    </cfRule>
    <cfRule type="cellIs" dxfId="20" priority="25" operator="equal">
      <formula>"MIN"</formula>
    </cfRule>
    <cfRule type="cellIs" dxfId="19" priority="26" operator="equal">
      <formula>"STL"</formula>
    </cfRule>
    <cfRule type="cellIs" dxfId="18" priority="27" operator="equal">
      <formula>"LAK"</formula>
    </cfRule>
    <cfRule type="cellIs" dxfId="17" priority="28" operator="equal">
      <formula>"TOR"</formula>
    </cfRule>
    <cfRule type="cellIs" dxfId="16" priority="29" operator="equal">
      <formula>"CAR"</formula>
    </cfRule>
    <cfRule type="cellIs" dxfId="15" priority="30" operator="equal">
      <formula>"NYI"</formula>
    </cfRule>
    <cfRule type="cellIs" dxfId="14" priority="31" operator="equal">
      <formula>"FLA"</formula>
    </cfRule>
    <cfRule type="cellIs" dxfId="13" priority="32" operator="equal">
      <formula>"EDM"</formula>
    </cfRule>
    <cfRule type="cellIs" dxfId="12" priority="33" operator="equal">
      <formula>"DAL"</formula>
    </cfRule>
    <cfRule type="cellIs" dxfId="11" priority="34" operator="equal">
      <formula>"NSH"</formula>
    </cfRule>
    <cfRule type="cellIs" dxfId="10" priority="35" operator="equal">
      <formula>"VAN"</formula>
    </cfRule>
    <cfRule type="cellIs" dxfId="9" priority="36" operator="equal">
      <formula>"COL"</formula>
    </cfRule>
    <cfRule type="cellIs" dxfId="8" priority="37" operator="equal">
      <formula>"WPG"</formula>
    </cfRule>
    <cfRule type="cellIs" dxfId="7" priority="38" operator="equal">
      <formula>"VGK"</formula>
    </cfRule>
    <cfRule type="cellIs" dxfId="6" priority="39" operator="equal">
      <formula>"WSH"</formula>
    </cfRule>
    <cfRule type="cellIs" dxfId="5" priority="40" operator="equal">
      <formula>"NYR"</formula>
    </cfRule>
    <cfRule type="cellIs" dxfId="4" priority="41" operator="equal">
      <formula>"TBL"</formula>
    </cfRule>
    <cfRule type="cellIs" dxfId="3" priority="42" operator="equal">
      <formula>"BOS"</formula>
    </cfRule>
  </conditionalFormatting>
  <conditionalFormatting sqref="U1:U1048576">
    <cfRule type="colorScale" priority="2334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2423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2335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2" priority="2417" operator="equal">
      <formula>0</formula>
    </cfRule>
  </conditionalFormatting>
  <conditionalFormatting sqref="AJ59:AM60">
    <cfRule type="cellIs" dxfId="1" priority="2409" operator="equal">
      <formula>0</formula>
    </cfRule>
  </conditionalFormatting>
  <conditionalFormatting sqref="AM3:AM17">
    <cfRule type="colorScale" priority="2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24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24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24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24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2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2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2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2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2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24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24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24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24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2416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2427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2433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2415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2428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2434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239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3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23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23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23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2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2390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2385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2389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238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2025-05-16T22:10:12Z</dcterms:modified>
</cp:coreProperties>
</file>